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52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<sst xmlns="http://schemas.openxmlformats.org/spreadsheetml/2006/main" count="380" uniqueCount="32">
  <si>
    <t>Marca temporal</t>
  </si>
  <si>
    <t>Preguntas</t>
  </si>
  <si>
    <t xml:space="preserve">
1. ¿Está usted de acuerdo con implementar en el Conjunto Residencial, una página web del mismo, en donde además de dar a conocer nuestro sector nos permita indagar en varios servicios?</t>
  </si>
  <si>
    <t xml:space="preserve">
2. Una de las funcionalidades de esta página, es que, a través de esta, usted pueda generar información sobre el estado actual de su deuda con la parte administrativa, adicional que una vez usted se acerque a cancelar le sea generado el recibo de pago en línea, ¿Qué opina usted?</t>
  </si>
  <si>
    <t xml:space="preserve">
3. Adicional, se implementará para control y proceso administrativos una base de datos para que el Administrador ingrese la información para apartar las zonas comunes como “salones comunales, zonas BBQ y canchas” ¿Estaría usted de acuerdo, de que la administración del conjunto empiece a implementar herramientas tecnológicas en su proceso?</t>
  </si>
  <si>
    <t>4. Por otra, parte se permitirá que los copropietarios puedan realizar consultas en línea desde cualquier lugar a documentos como actas, acuerdos, comunicados de servicios sociales, entre otros. ¿Qué opina usted?</t>
  </si>
  <si>
    <t>5. Igualmente se incluye un espacio, en el cual los copropietarios, van a poder solicitar el ingreso a visitantes con o sin vehículo llevando un registro en línea, adicional de que por este mismo medio pueda recibir la respuesta respectiva. ¿Estaría usted de acuerdo en este proceso?</t>
  </si>
  <si>
    <t>6. ¿ Como es notificado cuando en la recepcion reciben un paquete para usted ?</t>
  </si>
  <si>
    <t>7. ¿ De que manera recibe la cuenta de cobro que debe pagar por administracion del conjunto ?</t>
  </si>
  <si>
    <t>Util</t>
  </si>
  <si>
    <t>Tiene que acercarse a recepcion a preguntar</t>
  </si>
  <si>
    <t>Fisica</t>
  </si>
  <si>
    <t>Un poco Util</t>
  </si>
  <si>
    <t>Un poco util</t>
  </si>
  <si>
    <t>LLamada</t>
  </si>
  <si>
    <t>Correo electronico</t>
  </si>
  <si>
    <t>Mensaje de texto</t>
  </si>
  <si>
    <t>Otro</t>
  </si>
  <si>
    <t>Inutil</t>
  </si>
  <si>
    <t>Ninguna de las anteriores</t>
  </si>
  <si>
    <t>TOTALES</t>
  </si>
  <si>
    <t xml:space="preserve">Pregunta 1 </t>
  </si>
  <si>
    <t>Frecuencia Absoluta</t>
  </si>
  <si>
    <t>Frecuencia Relativa</t>
  </si>
  <si>
    <t>Frecuencia Relativa %</t>
  </si>
  <si>
    <t>Pregunta 2</t>
  </si>
  <si>
    <t>Pregunta 3</t>
  </si>
  <si>
    <t>Pregunta 4</t>
  </si>
  <si>
    <t>Pregunta 5</t>
  </si>
  <si>
    <t>Pregunta 6</t>
  </si>
  <si>
    <t>Vigilante va a su apto</t>
  </si>
  <si>
    <t>Pregunta 7</t>
  </si>
</sst>
</file>

<file path=xl/styles.xml><?xml version="1.0" encoding="utf-8"?>
<styleSheet xmlns="http://schemas.openxmlformats.org/spreadsheetml/2006/main">
  <numFmts count="5">
    <numFmt numFmtId="176" formatCode="0.0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7" fillId="2" borderId="3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6" borderId="31" applyNumberFormat="0" applyFont="0" applyAlignment="0" applyProtection="0">
      <alignment vertical="center"/>
    </xf>
    <xf numFmtId="0" fontId="11" fillId="7" borderId="3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" borderId="3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30" borderId="3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horizontal="center" vertical="center" wrapText="1" readingOrder="1"/>
    </xf>
    <xf numFmtId="22" fontId="1" fillId="0" borderId="5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176" fontId="1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176" fontId="1" fillId="0" borderId="14" xfId="0" applyNumberFormat="1" applyFont="1" applyBorder="1" applyAlignment="1">
      <alignment readingOrder="1"/>
    </xf>
    <xf numFmtId="0" fontId="1" fillId="0" borderId="0" xfId="0" applyFont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2" fillId="0" borderId="17" xfId="0" applyFont="1" applyBorder="1" applyAlignment="1">
      <alignment readingOrder="1"/>
    </xf>
    <xf numFmtId="10" fontId="1" fillId="0" borderId="18" xfId="0" applyNumberFormat="1" applyFont="1" applyBorder="1" applyAlignment="1">
      <alignment readingOrder="1"/>
    </xf>
    <xf numFmtId="10" fontId="1" fillId="0" borderId="19" xfId="0" applyNumberFormat="1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20" xfId="0" applyFont="1" applyBorder="1" applyAlignment="1">
      <alignment readingOrder="1"/>
    </xf>
    <xf numFmtId="0" fontId="1" fillId="0" borderId="21" xfId="0" applyFont="1" applyBorder="1" applyAlignment="1">
      <alignment readingOrder="1"/>
    </xf>
    <xf numFmtId="0" fontId="1" fillId="0" borderId="22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1" fillId="0" borderId="24" xfId="0" applyFont="1" applyBorder="1" applyAlignment="1">
      <alignment readingOrder="1"/>
    </xf>
    <xf numFmtId="0" fontId="1" fillId="0" borderId="25" xfId="0" applyFont="1" applyBorder="1" applyAlignment="1">
      <alignment readingOrder="1"/>
    </xf>
    <xf numFmtId="0" fontId="2" fillId="0" borderId="11" xfId="0" applyFont="1" applyBorder="1" applyAlignment="1">
      <alignment wrapText="1" readingOrder="1"/>
    </xf>
    <xf numFmtId="0" fontId="2" fillId="0" borderId="26" xfId="0" applyFont="1" applyBorder="1" applyAlignment="1">
      <alignment wrapText="1" readingOrder="1"/>
    </xf>
    <xf numFmtId="10" fontId="1" fillId="0" borderId="27" xfId="0" applyNumberFormat="1" applyFont="1" applyBorder="1" applyAlignment="1">
      <alignment readingOrder="1"/>
    </xf>
    <xf numFmtId="0" fontId="1" fillId="0" borderId="28" xfId="0" applyFont="1" applyBorder="1" applyAlignment="1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1"</c:f>
              <c:strCache>
                <c:ptCount val="1"/>
                <c:pt idx="0">
                  <c:v>Pregunta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Hoja1!$B$55:$B$57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Hoja1!$C$55:$C$57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7066823"/>
        <c:axId val="1245384216"/>
      </c:barChart>
      <c:catAx>
        <c:axId val="38706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5384216"/>
        <c:crosses val="autoZero"/>
        <c:auto val="1"/>
        <c:lblAlgn val="ctr"/>
        <c:lblOffset val="100"/>
        <c:noMultiLvlLbl val="0"/>
      </c:catAx>
      <c:valAx>
        <c:axId val="12453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06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Hoja1!$B$149:$B$151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Hoja1!$E$149:$E$151</c:f>
              <c:numCache>
                <c:formatCode>0.00%</c:formatCode>
                <c:ptCount val="3"/>
                <c:pt idx="0">
                  <c:v>0.886363636363636</c:v>
                </c:pt>
                <c:pt idx="1">
                  <c:v>0.0454545454545455</c:v>
                </c:pt>
                <c:pt idx="2">
                  <c:v>0.0681818181818182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6"</c:f>
              <c:strCache>
                <c:ptCount val="1"/>
                <c:pt idx="0">
                  <c:v>Pregunta 6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Hoja1!$B$172:$B$175</c:f>
              <c:strCache>
                <c:ptCount val="4"/>
                <c:pt idx="0">
                  <c:v>LLamada</c:v>
                </c:pt>
                <c:pt idx="1">
                  <c:v>Vigilante va a su apto</c:v>
                </c:pt>
                <c:pt idx="2">
                  <c:v>Tiene que acercarse a recepcion a preguntar</c:v>
                </c:pt>
                <c:pt idx="3">
                  <c:v>Otro</c:v>
                </c:pt>
              </c:strCache>
            </c:strRef>
          </c:cat>
          <c:val>
            <c:numRef>
              <c:f>Hoja1!$C$172:$C$175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92391"/>
        <c:axId val="1609594200"/>
      </c:barChart>
      <c:catAx>
        <c:axId val="571592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94200"/>
        <c:crosses val="autoZero"/>
        <c:auto val="1"/>
        <c:lblAlgn val="ctr"/>
        <c:lblOffset val="100"/>
        <c:noMultiLvlLbl val="0"/>
      </c:catAx>
      <c:valAx>
        <c:axId val="16095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592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Hoja1!$B$172:$B$175</c:f>
              <c:strCache>
                <c:ptCount val="4"/>
                <c:pt idx="0">
                  <c:v>LLamada</c:v>
                </c:pt>
                <c:pt idx="1">
                  <c:v>Vigilante va a su apto</c:v>
                </c:pt>
                <c:pt idx="2">
                  <c:v>Tiene que acercarse a recepcion a preguntar</c:v>
                </c:pt>
                <c:pt idx="3">
                  <c:v>Otro</c:v>
                </c:pt>
              </c:strCache>
            </c:strRef>
          </c:cat>
          <c:val>
            <c:numRef>
              <c:f>Hoja1!$E$172:$E$175</c:f>
              <c:numCache>
                <c:formatCode>0.00%</c:formatCode>
                <c:ptCount val="4"/>
                <c:pt idx="0">
                  <c:v>0.545454545454545</c:v>
                </c:pt>
                <c:pt idx="1">
                  <c:v>0</c:v>
                </c:pt>
                <c:pt idx="2">
                  <c:v>0.318181818181818</c:v>
                </c:pt>
                <c:pt idx="3">
                  <c:v>0.136363636363636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7"</c:f>
              <c:strCache>
                <c:ptCount val="1"/>
                <c:pt idx="0">
                  <c:v>Pregunta 7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Hoja1!$B$197:$B$200</c:f>
              <c:strCache>
                <c:ptCount val="4"/>
                <c:pt idx="0">
                  <c:v>Fisica</c:v>
                </c:pt>
                <c:pt idx="1">
                  <c:v>Mensaje de texto</c:v>
                </c:pt>
                <c:pt idx="2">
                  <c:v>Correo electronico</c:v>
                </c:pt>
                <c:pt idx="3">
                  <c:v>Ninguna de las anteriores</c:v>
                </c:pt>
              </c:strCache>
            </c:strRef>
          </c:cat>
          <c:val>
            <c:numRef>
              <c:f>Hoja1!$C$197:$C$200</c:f>
              <c:numCache>
                <c:formatCode>General</c:formatCode>
                <c:ptCount val="4"/>
                <c:pt idx="0">
                  <c:v>22</c:v>
                </c:pt>
                <c:pt idx="1">
                  <c:v>3</c:v>
                </c:pt>
                <c:pt idx="2">
                  <c:v>18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54695"/>
        <c:axId val="1550812151"/>
      </c:barChart>
      <c:catAx>
        <c:axId val="1873154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0812151"/>
        <c:crosses val="autoZero"/>
        <c:auto val="1"/>
        <c:lblAlgn val="ctr"/>
        <c:lblOffset val="100"/>
        <c:noMultiLvlLbl val="0"/>
      </c:catAx>
      <c:valAx>
        <c:axId val="155081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54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Hoja1!$B$197:$B$200</c:f>
              <c:strCache>
                <c:ptCount val="4"/>
                <c:pt idx="0">
                  <c:v>Fisica</c:v>
                </c:pt>
                <c:pt idx="1">
                  <c:v>Mensaje de texto</c:v>
                </c:pt>
                <c:pt idx="2">
                  <c:v>Correo electronico</c:v>
                </c:pt>
                <c:pt idx="3">
                  <c:v>Ninguna de las anteriores</c:v>
                </c:pt>
              </c:strCache>
            </c:strRef>
          </c:cat>
          <c:val>
            <c:numRef>
              <c:f>Hoja1!$E$197:$E$200</c:f>
              <c:numCache>
                <c:formatCode>0.00%</c:formatCode>
                <c:ptCount val="4"/>
                <c:pt idx="0">
                  <c:v>0.5</c:v>
                </c:pt>
                <c:pt idx="1">
                  <c:v>0.0681818181818182</c:v>
                </c:pt>
                <c:pt idx="2">
                  <c:v>0.409090909090909</c:v>
                </c:pt>
                <c:pt idx="3">
                  <c:v>0.0227272727272727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Hoja1!$B$55:$B$57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Hoja1!$E$55:$E$57</c:f>
              <c:numCache>
                <c:formatCode>0.00%</c:formatCode>
                <c:ptCount val="3"/>
                <c:pt idx="0">
                  <c:v>0.795454545454545</c:v>
                </c:pt>
                <c:pt idx="1">
                  <c:v>0.136363636363636</c:v>
                </c:pt>
                <c:pt idx="2">
                  <c:v>0.0681818181818182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2"</c:f>
              <c:strCache>
                <c:ptCount val="1"/>
                <c:pt idx="0">
                  <c:v>Pregunta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Hoja1!$B$78:$B$80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Hoja1!$C$78:$C$80</c:f>
              <c:numCache>
                <c:formatCode>General</c:formatCode>
                <c:ptCount val="3"/>
                <c:pt idx="0">
                  <c:v>38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29143"/>
        <c:axId val="434039495"/>
      </c:barChart>
      <c:catAx>
        <c:axId val="307629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039495"/>
        <c:crosses val="autoZero"/>
        <c:auto val="1"/>
        <c:lblAlgn val="ctr"/>
        <c:lblOffset val="100"/>
        <c:noMultiLvlLbl val="0"/>
      </c:catAx>
      <c:valAx>
        <c:axId val="43403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629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Hoja1!$B$78:$B$80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Hoja1!$E$78:$E$80</c:f>
              <c:numCache>
                <c:formatCode>0.00%</c:formatCode>
                <c:ptCount val="3"/>
                <c:pt idx="0">
                  <c:v>0.863636363636364</c:v>
                </c:pt>
                <c:pt idx="1">
                  <c:v>0.0454545454545455</c:v>
                </c:pt>
                <c:pt idx="2">
                  <c:v>0.0909090909090909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3"</c:f>
              <c:strCache>
                <c:ptCount val="1"/>
                <c:pt idx="0">
                  <c:v>Pregunta 3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Hoja1!$B$102:$B$104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Hoja1!$C$102:$C$104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84536"/>
        <c:axId val="1669416887"/>
      </c:barChart>
      <c:catAx>
        <c:axId val="14299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9416887"/>
        <c:crosses val="autoZero"/>
        <c:auto val="1"/>
        <c:lblAlgn val="ctr"/>
        <c:lblOffset val="100"/>
        <c:noMultiLvlLbl val="0"/>
      </c:catAx>
      <c:valAx>
        <c:axId val="166941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99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Hoja1!$B$102:$B$104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Hoja1!$E$102:$E$104</c:f>
              <c:numCache>
                <c:formatCode>0.00%</c:formatCode>
                <c:ptCount val="3"/>
                <c:pt idx="0">
                  <c:v>0.909090909090909</c:v>
                </c:pt>
                <c:pt idx="1">
                  <c:v>0.0681818181818182</c:v>
                </c:pt>
                <c:pt idx="2">
                  <c:v>0.0227272727272727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>
        <c:manualLayout>
          <c:xMode val="edge"/>
          <c:yMode val="edge"/>
          <c:x val="0.366627062706271"/>
          <c:y val="0.02173913043478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4"</c:f>
              <c:strCache>
                <c:ptCount val="1"/>
                <c:pt idx="0">
                  <c:v>Pregunta 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Hoja1!$B$126:$B$128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Hoja1!$C$126:$C$128</c:f>
              <c:numCache>
                <c:formatCode>General</c:formatCode>
                <c:ptCount val="3"/>
                <c:pt idx="0">
                  <c:v>39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80455"/>
        <c:axId val="593729575"/>
      </c:barChart>
      <c:catAx>
        <c:axId val="77208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729575"/>
        <c:crosses val="autoZero"/>
        <c:auto val="1"/>
        <c:lblAlgn val="ctr"/>
        <c:lblOffset val="100"/>
        <c:noMultiLvlLbl val="0"/>
      </c:catAx>
      <c:valAx>
        <c:axId val="59372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080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Grafico circular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Hoja1!$B$126:$B$128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Hoja1!$E$126:$E$128</c:f>
              <c:numCache>
                <c:formatCode>0.00%</c:formatCode>
                <c:ptCount val="3"/>
                <c:pt idx="0">
                  <c:v>0.886363636363636</c:v>
                </c:pt>
                <c:pt idx="1">
                  <c:v>0.0909090909090909</c:v>
                </c:pt>
                <c:pt idx="2">
                  <c:v>0.0227272727272727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barras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"Pregunta 5"</c:f>
              <c:strCache>
                <c:ptCount val="1"/>
                <c:pt idx="0">
                  <c:v>Pregunta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Hoja1!$B$149:$B$151</c:f>
              <c:strCache>
                <c:ptCount val="3"/>
                <c:pt idx="0">
                  <c:v>Util</c:v>
                </c:pt>
                <c:pt idx="1">
                  <c:v>Un poco util</c:v>
                </c:pt>
                <c:pt idx="2">
                  <c:v>Inutil</c:v>
                </c:pt>
              </c:strCache>
            </c:strRef>
          </c:cat>
          <c:val>
            <c:numRef>
              <c:f>Hoja1!$C$149:$C$151</c:f>
              <c:numCache>
                <c:formatCode>General</c:formatCode>
                <c:ptCount val="3"/>
                <c:pt idx="0">
                  <c:v>39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757544"/>
        <c:axId val="1240077416"/>
      </c:barChart>
      <c:catAx>
        <c:axId val="177775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0077416"/>
        <c:crosses val="autoZero"/>
        <c:auto val="1"/>
        <c:lblAlgn val="ctr"/>
        <c:lblOffset val="100"/>
        <c:noMultiLvlLbl val="0"/>
      </c:catAx>
      <c:valAx>
        <c:axId val="12400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personas encuestadas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75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58</xdr:row>
      <xdr:rowOff>161925</xdr:rowOff>
    </xdr:from>
    <xdr:to>
      <xdr:col>4</xdr:col>
      <xdr:colOff>9525</xdr:colOff>
      <xdr:row>74</xdr:row>
      <xdr:rowOff>0</xdr:rowOff>
    </xdr:to>
    <xdr:graphicFrame>
      <xdr:nvGraphicFramePr>
        <xdr:cNvPr id="4" name="Gráfico 3"/>
        <xdr:cNvGraphicFramePr/>
      </xdr:nvGraphicFramePr>
      <xdr:xfrm>
        <a:off x="1420495" y="12401550"/>
        <a:ext cx="680783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58</xdr:row>
      <xdr:rowOff>161925</xdr:rowOff>
    </xdr:from>
    <xdr:to>
      <xdr:col>6</xdr:col>
      <xdr:colOff>923925</xdr:colOff>
      <xdr:row>73</xdr:row>
      <xdr:rowOff>47625</xdr:rowOff>
    </xdr:to>
    <xdr:graphicFrame>
      <xdr:nvGraphicFramePr>
        <xdr:cNvPr id="5" name="Gráfico 4"/>
        <xdr:cNvGraphicFramePr/>
      </xdr:nvGraphicFramePr>
      <xdr:xfrm>
        <a:off x="8514080" y="12401550"/>
        <a:ext cx="62617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971550</xdr:colOff>
      <xdr:row>82</xdr:row>
      <xdr:rowOff>0</xdr:rowOff>
    </xdr:from>
    <xdr:to>
      <xdr:col>3</xdr:col>
      <xdr:colOff>2019300</xdr:colOff>
      <xdr:row>98</xdr:row>
      <xdr:rowOff>9525</xdr:rowOff>
    </xdr:to>
    <xdr:graphicFrame>
      <xdr:nvGraphicFramePr>
        <xdr:cNvPr id="6" name="Gráfico 5"/>
        <xdr:cNvGraphicFramePr/>
      </xdr:nvGraphicFramePr>
      <xdr:xfrm>
        <a:off x="971550" y="16830675"/>
        <a:ext cx="635444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82</xdr:row>
      <xdr:rowOff>0</xdr:rowOff>
    </xdr:from>
    <xdr:to>
      <xdr:col>6</xdr:col>
      <xdr:colOff>942975</xdr:colOff>
      <xdr:row>98</xdr:row>
      <xdr:rowOff>28575</xdr:rowOff>
    </xdr:to>
    <xdr:graphicFrame>
      <xdr:nvGraphicFramePr>
        <xdr:cNvPr id="8" name="Gráfico 7"/>
        <xdr:cNvGraphicFramePr/>
      </xdr:nvGraphicFramePr>
      <xdr:xfrm>
        <a:off x="8475980" y="16830675"/>
        <a:ext cx="631888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952500</xdr:colOff>
      <xdr:row>105</xdr:row>
      <xdr:rowOff>161925</xdr:rowOff>
    </xdr:from>
    <xdr:to>
      <xdr:col>4</xdr:col>
      <xdr:colOff>19050</xdr:colOff>
      <xdr:row>122</xdr:row>
      <xdr:rowOff>47625</xdr:rowOff>
    </xdr:to>
    <xdr:graphicFrame>
      <xdr:nvGraphicFramePr>
        <xdr:cNvPr id="9" name="Gráfico 8"/>
        <xdr:cNvGraphicFramePr/>
      </xdr:nvGraphicFramePr>
      <xdr:xfrm>
        <a:off x="952500" y="21393150"/>
        <a:ext cx="728535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105</xdr:row>
      <xdr:rowOff>161925</xdr:rowOff>
    </xdr:from>
    <xdr:to>
      <xdr:col>6</xdr:col>
      <xdr:colOff>1028700</xdr:colOff>
      <xdr:row>122</xdr:row>
      <xdr:rowOff>76200</xdr:rowOff>
    </xdr:to>
    <xdr:graphicFrame>
      <xdr:nvGraphicFramePr>
        <xdr:cNvPr id="10" name="Gráfico 9"/>
        <xdr:cNvGraphicFramePr/>
      </xdr:nvGraphicFramePr>
      <xdr:xfrm>
        <a:off x="8437880" y="21393150"/>
        <a:ext cx="6442710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952500</xdr:colOff>
      <xdr:row>129</xdr:row>
      <xdr:rowOff>171450</xdr:rowOff>
    </xdr:from>
    <xdr:to>
      <xdr:col>4</xdr:col>
      <xdr:colOff>9525</xdr:colOff>
      <xdr:row>146</xdr:row>
      <xdr:rowOff>0</xdr:rowOff>
    </xdr:to>
    <xdr:graphicFrame>
      <xdr:nvGraphicFramePr>
        <xdr:cNvPr id="11" name="Gráfico 10"/>
        <xdr:cNvGraphicFramePr/>
      </xdr:nvGraphicFramePr>
      <xdr:xfrm>
        <a:off x="952500" y="25993725"/>
        <a:ext cx="727583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129</xdr:row>
      <xdr:rowOff>171450</xdr:rowOff>
    </xdr:from>
    <xdr:to>
      <xdr:col>6</xdr:col>
      <xdr:colOff>923925</xdr:colOff>
      <xdr:row>145</xdr:row>
      <xdr:rowOff>180975</xdr:rowOff>
    </xdr:to>
    <xdr:graphicFrame>
      <xdr:nvGraphicFramePr>
        <xdr:cNvPr id="12" name="Gráfico 11"/>
        <xdr:cNvGraphicFramePr/>
      </xdr:nvGraphicFramePr>
      <xdr:xfrm>
        <a:off x="8361680" y="25993725"/>
        <a:ext cx="641413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923925</xdr:colOff>
      <xdr:row>152</xdr:row>
      <xdr:rowOff>171450</xdr:rowOff>
    </xdr:from>
    <xdr:to>
      <xdr:col>3</xdr:col>
      <xdr:colOff>2028825</xdr:colOff>
      <xdr:row>168</xdr:row>
      <xdr:rowOff>161925</xdr:rowOff>
    </xdr:to>
    <xdr:graphicFrame>
      <xdr:nvGraphicFramePr>
        <xdr:cNvPr id="13" name="Gráfico 12"/>
        <xdr:cNvGraphicFramePr/>
      </xdr:nvGraphicFramePr>
      <xdr:xfrm>
        <a:off x="923925" y="30394275"/>
        <a:ext cx="6411595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190500</xdr:colOff>
      <xdr:row>152</xdr:row>
      <xdr:rowOff>161925</xdr:rowOff>
    </xdr:from>
    <xdr:to>
      <xdr:col>6</xdr:col>
      <xdr:colOff>885825</xdr:colOff>
      <xdr:row>169</xdr:row>
      <xdr:rowOff>19050</xdr:rowOff>
    </xdr:to>
    <xdr:graphicFrame>
      <xdr:nvGraphicFramePr>
        <xdr:cNvPr id="14" name="Gráfico 13"/>
        <xdr:cNvGraphicFramePr/>
      </xdr:nvGraphicFramePr>
      <xdr:xfrm>
        <a:off x="8409305" y="30384750"/>
        <a:ext cx="632841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962025</xdr:colOff>
      <xdr:row>176</xdr:row>
      <xdr:rowOff>171450</xdr:rowOff>
    </xdr:from>
    <xdr:to>
      <xdr:col>3</xdr:col>
      <xdr:colOff>2028825</xdr:colOff>
      <xdr:row>193</xdr:row>
      <xdr:rowOff>0</xdr:rowOff>
    </xdr:to>
    <xdr:graphicFrame>
      <xdr:nvGraphicFramePr>
        <xdr:cNvPr id="15" name="Gráfico 14"/>
        <xdr:cNvGraphicFramePr/>
      </xdr:nvGraphicFramePr>
      <xdr:xfrm>
        <a:off x="962025" y="35623500"/>
        <a:ext cx="637349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176</xdr:row>
      <xdr:rowOff>161925</xdr:rowOff>
    </xdr:from>
    <xdr:to>
      <xdr:col>6</xdr:col>
      <xdr:colOff>942975</xdr:colOff>
      <xdr:row>192</xdr:row>
      <xdr:rowOff>171450</xdr:rowOff>
    </xdr:to>
    <xdr:graphicFrame>
      <xdr:nvGraphicFramePr>
        <xdr:cNvPr id="16" name="Gráfico 15"/>
        <xdr:cNvGraphicFramePr/>
      </xdr:nvGraphicFramePr>
      <xdr:xfrm>
        <a:off x="8437880" y="35613975"/>
        <a:ext cx="635698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904875</xdr:colOff>
      <xdr:row>201</xdr:row>
      <xdr:rowOff>180975</xdr:rowOff>
    </xdr:from>
    <xdr:to>
      <xdr:col>3</xdr:col>
      <xdr:colOff>2019300</xdr:colOff>
      <xdr:row>219</xdr:row>
      <xdr:rowOff>19050</xdr:rowOff>
    </xdr:to>
    <xdr:graphicFrame>
      <xdr:nvGraphicFramePr>
        <xdr:cNvPr id="2" name="Gráfico 1"/>
        <xdr:cNvGraphicFramePr/>
      </xdr:nvGraphicFramePr>
      <xdr:xfrm>
        <a:off x="904875" y="40566975"/>
        <a:ext cx="6421120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190500</xdr:colOff>
      <xdr:row>201</xdr:row>
      <xdr:rowOff>180975</xdr:rowOff>
    </xdr:from>
    <xdr:to>
      <xdr:col>6</xdr:col>
      <xdr:colOff>933450</xdr:colOff>
      <xdr:row>219</xdr:row>
      <xdr:rowOff>57150</xdr:rowOff>
    </xdr:to>
    <xdr:graphicFrame>
      <xdr:nvGraphicFramePr>
        <xdr:cNvPr id="3" name="Gráfico 2"/>
        <xdr:cNvGraphicFramePr/>
      </xdr:nvGraphicFramePr>
      <xdr:xfrm>
        <a:off x="8409305" y="40566975"/>
        <a:ext cx="6376035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abSelected="1" topLeftCell="A194" workbookViewId="0">
      <selection activeCell="C197" sqref="C197:C201"/>
    </sheetView>
  </sheetViews>
  <sheetFormatPr defaultColWidth="11.4266666666667" defaultRowHeight="15"/>
  <cols>
    <col min="1" max="1" width="14.7133333333333" customWidth="1"/>
    <col min="3" max="3" width="29.5733333333333" customWidth="1"/>
    <col min="4" max="4" width="30.5733333333333" customWidth="1"/>
    <col min="5" max="5" width="35.7133333333333" customWidth="1"/>
    <col min="6" max="6" width="23.4266666666667" customWidth="1"/>
    <col min="7" max="7" width="27.7133333333333" customWidth="1"/>
    <col min="8" max="8" width="44.5733333333333" customWidth="1"/>
    <col min="9" max="9" width="21.8533333333333" customWidth="1"/>
  </cols>
  <sheetData>
    <row r="1" ht="54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5"/>
      <c r="K1" s="25"/>
      <c r="L1" s="25"/>
      <c r="M1" s="25"/>
      <c r="N1" s="25"/>
      <c r="O1" s="26"/>
    </row>
    <row r="2" ht="68.25" customHeight="1" spans="1:15">
      <c r="A2" s="3"/>
      <c r="B2" s="4"/>
      <c r="C2" s="4"/>
      <c r="D2" s="4"/>
      <c r="E2" s="4"/>
      <c r="F2" s="4"/>
      <c r="G2" s="4"/>
      <c r="H2" s="4"/>
      <c r="I2" s="4"/>
      <c r="J2" s="24"/>
      <c r="K2" s="24"/>
      <c r="L2" s="24"/>
      <c r="M2" s="24"/>
      <c r="N2" s="24"/>
      <c r="O2" s="27"/>
    </row>
    <row r="3" spans="1:15">
      <c r="A3" s="5">
        <v>44989.8154050926</v>
      </c>
      <c r="B3" s="6"/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10</v>
      </c>
      <c r="I3" s="6" t="s">
        <v>11</v>
      </c>
      <c r="J3" s="6"/>
      <c r="K3" s="6"/>
      <c r="L3" s="6"/>
      <c r="M3" s="6"/>
      <c r="N3" s="6"/>
      <c r="O3" s="28"/>
    </row>
    <row r="4" spans="1:15">
      <c r="A4" s="5">
        <v>44989.8155324074</v>
      </c>
      <c r="B4" s="6"/>
      <c r="C4" s="6" t="s">
        <v>9</v>
      </c>
      <c r="D4" s="6" t="s">
        <v>9</v>
      </c>
      <c r="E4" s="6" t="s">
        <v>9</v>
      </c>
      <c r="F4" s="6" t="s">
        <v>12</v>
      </c>
      <c r="G4" s="6" t="s">
        <v>9</v>
      </c>
      <c r="H4" s="6" t="s">
        <v>10</v>
      </c>
      <c r="I4" s="6" t="s">
        <v>11</v>
      </c>
      <c r="J4" s="6"/>
      <c r="K4" s="6"/>
      <c r="L4" s="6"/>
      <c r="M4" s="6"/>
      <c r="N4" s="6"/>
      <c r="O4" s="28"/>
    </row>
    <row r="5" spans="1:15">
      <c r="A5" s="5">
        <v>45046.8215856481</v>
      </c>
      <c r="B5" s="6"/>
      <c r="C5" s="6" t="s">
        <v>13</v>
      </c>
      <c r="D5" s="6" t="s">
        <v>9</v>
      </c>
      <c r="E5" s="6" t="s">
        <v>9</v>
      </c>
      <c r="F5" s="6" t="s">
        <v>9</v>
      </c>
      <c r="G5" s="6" t="s">
        <v>9</v>
      </c>
      <c r="H5" s="6" t="s">
        <v>10</v>
      </c>
      <c r="I5" s="6" t="s">
        <v>11</v>
      </c>
      <c r="J5" s="6"/>
      <c r="K5" s="6"/>
      <c r="L5" s="6"/>
      <c r="M5" s="6"/>
      <c r="N5" s="6"/>
      <c r="O5" s="28"/>
    </row>
    <row r="6" spans="1:15">
      <c r="A6" s="5">
        <v>45046.8249884259</v>
      </c>
      <c r="B6" s="6"/>
      <c r="C6" s="6" t="s">
        <v>9</v>
      </c>
      <c r="D6" s="6" t="s">
        <v>9</v>
      </c>
      <c r="E6" s="6" t="s">
        <v>9</v>
      </c>
      <c r="F6" s="6" t="s">
        <v>9</v>
      </c>
      <c r="G6" s="6" t="s">
        <v>9</v>
      </c>
      <c r="H6" s="6" t="s">
        <v>14</v>
      </c>
      <c r="I6" s="6" t="s">
        <v>15</v>
      </c>
      <c r="J6" s="6"/>
      <c r="K6" s="6"/>
      <c r="L6" s="6"/>
      <c r="M6" s="6"/>
      <c r="N6" s="6"/>
      <c r="O6" s="28"/>
    </row>
    <row r="7" spans="1:15">
      <c r="A7" s="5">
        <v>45046.8257523148</v>
      </c>
      <c r="B7" s="6"/>
      <c r="C7" s="6" t="s">
        <v>9</v>
      </c>
      <c r="D7" s="6" t="s">
        <v>9</v>
      </c>
      <c r="E7" s="6" t="s">
        <v>9</v>
      </c>
      <c r="F7" s="6" t="s">
        <v>9</v>
      </c>
      <c r="G7" s="6" t="s">
        <v>9</v>
      </c>
      <c r="H7" s="6" t="s">
        <v>10</v>
      </c>
      <c r="I7" s="6" t="s">
        <v>11</v>
      </c>
      <c r="J7" s="6"/>
      <c r="K7" s="6"/>
      <c r="L7" s="6"/>
      <c r="M7" s="6"/>
      <c r="N7" s="6"/>
      <c r="O7" s="28"/>
    </row>
    <row r="8" spans="1:15">
      <c r="A8" s="5">
        <v>45046.8258449074</v>
      </c>
      <c r="B8" s="6"/>
      <c r="C8" s="6" t="s">
        <v>9</v>
      </c>
      <c r="D8" s="6" t="s">
        <v>9</v>
      </c>
      <c r="E8" s="6" t="s">
        <v>9</v>
      </c>
      <c r="F8" s="6" t="s">
        <v>9</v>
      </c>
      <c r="G8" s="6" t="s">
        <v>9</v>
      </c>
      <c r="H8" s="6" t="s">
        <v>14</v>
      </c>
      <c r="I8" s="6" t="s">
        <v>16</v>
      </c>
      <c r="J8" s="6"/>
      <c r="K8" s="6"/>
      <c r="L8" s="6"/>
      <c r="M8" s="6"/>
      <c r="N8" s="6"/>
      <c r="O8" s="28"/>
    </row>
    <row r="9" spans="1:15">
      <c r="A9" s="5">
        <v>45046.8275462963</v>
      </c>
      <c r="B9" s="6"/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17</v>
      </c>
      <c r="I9" s="6" t="s">
        <v>15</v>
      </c>
      <c r="J9" s="6"/>
      <c r="K9" s="6"/>
      <c r="L9" s="6"/>
      <c r="M9" s="6"/>
      <c r="N9" s="6"/>
      <c r="O9" s="28"/>
    </row>
    <row r="10" spans="1:15">
      <c r="A10" s="5">
        <v>45046.8310416667</v>
      </c>
      <c r="B10" s="6"/>
      <c r="C10" s="6" t="s">
        <v>9</v>
      </c>
      <c r="D10" s="6" t="s">
        <v>9</v>
      </c>
      <c r="E10" s="6" t="s">
        <v>9</v>
      </c>
      <c r="F10" s="6" t="s">
        <v>9</v>
      </c>
      <c r="G10" s="6" t="s">
        <v>9</v>
      </c>
      <c r="H10" s="6" t="s">
        <v>17</v>
      </c>
      <c r="I10" s="6" t="s">
        <v>11</v>
      </c>
      <c r="J10" s="6"/>
      <c r="K10" s="6"/>
      <c r="L10" s="6"/>
      <c r="M10" s="6"/>
      <c r="N10" s="6"/>
      <c r="O10" s="28"/>
    </row>
    <row r="11" spans="1:15">
      <c r="A11" s="5">
        <v>45046.8315046296</v>
      </c>
      <c r="B11" s="6"/>
      <c r="C11" s="6" t="s">
        <v>9</v>
      </c>
      <c r="D11" s="6" t="s">
        <v>9</v>
      </c>
      <c r="E11" s="6" t="s">
        <v>9</v>
      </c>
      <c r="F11" s="6" t="s">
        <v>9</v>
      </c>
      <c r="G11" s="6" t="s">
        <v>9</v>
      </c>
      <c r="H11" s="6" t="s">
        <v>14</v>
      </c>
      <c r="I11" s="6" t="s">
        <v>11</v>
      </c>
      <c r="J11" s="6"/>
      <c r="K11" s="6"/>
      <c r="L11" s="6"/>
      <c r="M11" s="6"/>
      <c r="N11" s="6"/>
      <c r="O11" s="28"/>
    </row>
    <row r="12" spans="1:15">
      <c r="A12" s="5">
        <v>45046.8328703704</v>
      </c>
      <c r="B12" s="6"/>
      <c r="C12" s="6" t="s">
        <v>18</v>
      </c>
      <c r="D12" s="6" t="s">
        <v>18</v>
      </c>
      <c r="E12" s="6" t="s">
        <v>18</v>
      </c>
      <c r="F12" s="6" t="s">
        <v>12</v>
      </c>
      <c r="G12" s="6" t="s">
        <v>9</v>
      </c>
      <c r="H12" s="6" t="s">
        <v>14</v>
      </c>
      <c r="I12" s="6" t="s">
        <v>16</v>
      </c>
      <c r="J12" s="6"/>
      <c r="K12" s="6"/>
      <c r="L12" s="6"/>
      <c r="M12" s="6"/>
      <c r="N12" s="6"/>
      <c r="O12" s="28"/>
    </row>
    <row r="13" spans="1:15">
      <c r="A13" s="5">
        <v>45046.8339814815</v>
      </c>
      <c r="B13" s="6"/>
      <c r="C13" s="6" t="s">
        <v>9</v>
      </c>
      <c r="D13" s="6" t="s">
        <v>9</v>
      </c>
      <c r="E13" s="6" t="s">
        <v>9</v>
      </c>
      <c r="F13" s="6" t="s">
        <v>9</v>
      </c>
      <c r="G13" s="6" t="s">
        <v>9</v>
      </c>
      <c r="H13" s="6" t="s">
        <v>10</v>
      </c>
      <c r="I13" s="6" t="s">
        <v>15</v>
      </c>
      <c r="J13" s="6"/>
      <c r="K13" s="6"/>
      <c r="L13" s="6"/>
      <c r="M13" s="6"/>
      <c r="N13" s="6"/>
      <c r="O13" s="28"/>
    </row>
    <row r="14" spans="1:15">
      <c r="A14" s="5">
        <v>45046.8345717593</v>
      </c>
      <c r="B14" s="6"/>
      <c r="C14" s="6" t="s">
        <v>9</v>
      </c>
      <c r="D14" s="6" t="s">
        <v>9</v>
      </c>
      <c r="E14" s="6" t="s">
        <v>9</v>
      </c>
      <c r="F14" s="6" t="s">
        <v>9</v>
      </c>
      <c r="G14" s="6" t="s">
        <v>9</v>
      </c>
      <c r="H14" s="6" t="s">
        <v>14</v>
      </c>
      <c r="I14" s="6" t="s">
        <v>11</v>
      </c>
      <c r="J14" s="6"/>
      <c r="K14" s="6"/>
      <c r="L14" s="6"/>
      <c r="M14" s="6"/>
      <c r="N14" s="6"/>
      <c r="O14" s="28"/>
    </row>
    <row r="15" spans="1:15">
      <c r="A15" s="5">
        <v>45046.8376273148</v>
      </c>
      <c r="B15" s="6"/>
      <c r="C15" s="6" t="s">
        <v>9</v>
      </c>
      <c r="D15" s="6" t="s">
        <v>12</v>
      </c>
      <c r="E15" s="6" t="s">
        <v>9</v>
      </c>
      <c r="F15" s="6" t="s">
        <v>9</v>
      </c>
      <c r="G15" s="6" t="s">
        <v>9</v>
      </c>
      <c r="H15" s="6" t="s">
        <v>14</v>
      </c>
      <c r="I15" s="6" t="s">
        <v>15</v>
      </c>
      <c r="J15" s="6"/>
      <c r="K15" s="6"/>
      <c r="L15" s="6"/>
      <c r="M15" s="6"/>
      <c r="N15" s="6"/>
      <c r="O15" s="28"/>
    </row>
    <row r="16" spans="1:15">
      <c r="A16" s="5">
        <v>45046.8379861111</v>
      </c>
      <c r="B16" s="6"/>
      <c r="C16" s="6" t="s">
        <v>9</v>
      </c>
      <c r="D16" s="6" t="s">
        <v>9</v>
      </c>
      <c r="E16" s="6" t="s">
        <v>9</v>
      </c>
      <c r="F16" s="6" t="s">
        <v>9</v>
      </c>
      <c r="G16" s="6" t="s">
        <v>9</v>
      </c>
      <c r="H16" s="6" t="s">
        <v>10</v>
      </c>
      <c r="I16" s="6" t="s">
        <v>11</v>
      </c>
      <c r="J16" s="6"/>
      <c r="K16" s="6"/>
      <c r="L16" s="6"/>
      <c r="M16" s="6"/>
      <c r="N16" s="6"/>
      <c r="O16" s="28"/>
    </row>
    <row r="17" spans="1:15">
      <c r="A17" s="5">
        <v>45046.8385648148</v>
      </c>
      <c r="B17" s="6"/>
      <c r="C17" s="6" t="s">
        <v>9</v>
      </c>
      <c r="D17" s="6" t="s">
        <v>9</v>
      </c>
      <c r="E17" s="6" t="s">
        <v>9</v>
      </c>
      <c r="F17" s="6" t="s">
        <v>9</v>
      </c>
      <c r="G17" s="6" t="s">
        <v>9</v>
      </c>
      <c r="H17" s="6" t="s">
        <v>14</v>
      </c>
      <c r="I17" s="6" t="s">
        <v>11</v>
      </c>
      <c r="J17" s="6"/>
      <c r="K17" s="6"/>
      <c r="L17" s="6"/>
      <c r="M17" s="6"/>
      <c r="N17" s="6"/>
      <c r="O17" s="28"/>
    </row>
    <row r="18" spans="1:15">
      <c r="A18" s="5">
        <v>45046.8435185185</v>
      </c>
      <c r="B18" s="6"/>
      <c r="C18" s="6" t="s">
        <v>13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14</v>
      </c>
      <c r="I18" s="6" t="s">
        <v>11</v>
      </c>
      <c r="J18" s="6"/>
      <c r="K18" s="6"/>
      <c r="L18" s="6"/>
      <c r="M18" s="6"/>
      <c r="N18" s="6"/>
      <c r="O18" s="28"/>
    </row>
    <row r="19" spans="1:15">
      <c r="A19" s="5">
        <v>45046.8464236111</v>
      </c>
      <c r="B19" s="6"/>
      <c r="C19" s="6" t="s">
        <v>9</v>
      </c>
      <c r="D19" s="6" t="s">
        <v>9</v>
      </c>
      <c r="E19" s="6" t="s">
        <v>9</v>
      </c>
      <c r="F19" s="6" t="s">
        <v>9</v>
      </c>
      <c r="G19" s="6" t="s">
        <v>9</v>
      </c>
      <c r="H19" s="6" t="s">
        <v>17</v>
      </c>
      <c r="I19" s="6" t="s">
        <v>15</v>
      </c>
      <c r="J19" s="6"/>
      <c r="K19" s="6"/>
      <c r="L19" s="6"/>
      <c r="M19" s="6"/>
      <c r="N19" s="6"/>
      <c r="O19" s="28"/>
    </row>
    <row r="20" spans="1:15">
      <c r="A20" s="5">
        <v>45046.8535069444</v>
      </c>
      <c r="B20" s="6"/>
      <c r="C20" s="6" t="s">
        <v>9</v>
      </c>
      <c r="D20" s="6" t="s">
        <v>9</v>
      </c>
      <c r="E20" s="6" t="s">
        <v>9</v>
      </c>
      <c r="F20" s="6" t="s">
        <v>9</v>
      </c>
      <c r="G20" s="6" t="s">
        <v>9</v>
      </c>
      <c r="H20" s="6" t="s">
        <v>14</v>
      </c>
      <c r="I20" s="6" t="s">
        <v>19</v>
      </c>
      <c r="J20" s="6"/>
      <c r="K20" s="6"/>
      <c r="L20" s="6"/>
      <c r="M20" s="6"/>
      <c r="N20" s="6"/>
      <c r="O20" s="28"/>
    </row>
    <row r="21" spans="1:15">
      <c r="A21" s="5">
        <v>45046.8567824074</v>
      </c>
      <c r="B21" s="6"/>
      <c r="C21" s="6" t="s">
        <v>9</v>
      </c>
      <c r="D21" s="6" t="s">
        <v>9</v>
      </c>
      <c r="E21" s="6" t="s">
        <v>9</v>
      </c>
      <c r="F21" s="6" t="s">
        <v>9</v>
      </c>
      <c r="G21" s="6" t="s">
        <v>9</v>
      </c>
      <c r="H21" s="6" t="s">
        <v>10</v>
      </c>
      <c r="I21" s="6" t="s">
        <v>15</v>
      </c>
      <c r="J21" s="6"/>
      <c r="K21" s="6"/>
      <c r="L21" s="6"/>
      <c r="M21" s="6"/>
      <c r="N21" s="6"/>
      <c r="O21" s="28"/>
    </row>
    <row r="22" spans="1:15">
      <c r="A22" s="5">
        <v>45046.8580787037</v>
      </c>
      <c r="B22" s="6"/>
      <c r="C22" s="6" t="s">
        <v>9</v>
      </c>
      <c r="D22" s="6" t="s">
        <v>9</v>
      </c>
      <c r="E22" s="6" t="s">
        <v>9</v>
      </c>
      <c r="F22" s="6" t="s">
        <v>9</v>
      </c>
      <c r="G22" s="6" t="s">
        <v>9</v>
      </c>
      <c r="H22" s="6" t="s">
        <v>10</v>
      </c>
      <c r="I22" s="6" t="s">
        <v>15</v>
      </c>
      <c r="J22" s="6"/>
      <c r="K22" s="6"/>
      <c r="L22" s="6"/>
      <c r="M22" s="6"/>
      <c r="N22" s="6"/>
      <c r="O22" s="28"/>
    </row>
    <row r="23" spans="1:15">
      <c r="A23" s="5">
        <v>45046.8600115741</v>
      </c>
      <c r="B23" s="6"/>
      <c r="C23" s="6" t="s">
        <v>9</v>
      </c>
      <c r="D23" s="6" t="s">
        <v>9</v>
      </c>
      <c r="E23" s="6" t="s">
        <v>9</v>
      </c>
      <c r="F23" s="6" t="s">
        <v>9</v>
      </c>
      <c r="G23" s="6" t="s">
        <v>9</v>
      </c>
      <c r="H23" s="6" t="s">
        <v>10</v>
      </c>
      <c r="I23" s="6" t="s">
        <v>11</v>
      </c>
      <c r="J23" s="6"/>
      <c r="K23" s="6"/>
      <c r="L23" s="6"/>
      <c r="M23" s="6"/>
      <c r="N23" s="6"/>
      <c r="O23" s="28"/>
    </row>
    <row r="24" spans="1:15">
      <c r="A24" s="5">
        <v>45046.8600925926</v>
      </c>
      <c r="B24" s="6"/>
      <c r="C24" s="6" t="s">
        <v>9</v>
      </c>
      <c r="D24" s="6" t="s">
        <v>9</v>
      </c>
      <c r="E24" s="6" t="s">
        <v>9</v>
      </c>
      <c r="F24" s="6" t="s">
        <v>9</v>
      </c>
      <c r="G24" s="6" t="s">
        <v>9</v>
      </c>
      <c r="H24" s="6" t="s">
        <v>14</v>
      </c>
      <c r="I24" s="6" t="s">
        <v>15</v>
      </c>
      <c r="J24" s="6"/>
      <c r="K24" s="6"/>
      <c r="L24" s="6"/>
      <c r="M24" s="6"/>
      <c r="N24" s="6"/>
      <c r="O24" s="28"/>
    </row>
    <row r="25" spans="1:15">
      <c r="A25" s="5">
        <v>45046.8605787037</v>
      </c>
      <c r="B25" s="6"/>
      <c r="C25" s="6" t="s">
        <v>9</v>
      </c>
      <c r="D25" s="6" t="s">
        <v>9</v>
      </c>
      <c r="E25" s="6" t="s">
        <v>9</v>
      </c>
      <c r="F25" s="6" t="s">
        <v>9</v>
      </c>
      <c r="G25" s="6" t="s">
        <v>9</v>
      </c>
      <c r="H25" s="6" t="s">
        <v>14</v>
      </c>
      <c r="I25" s="6" t="s">
        <v>15</v>
      </c>
      <c r="J25" s="6"/>
      <c r="K25" s="6"/>
      <c r="L25" s="6"/>
      <c r="M25" s="6"/>
      <c r="N25" s="6"/>
      <c r="O25" s="28"/>
    </row>
    <row r="26" spans="1:15">
      <c r="A26" s="5">
        <v>45046.8617592593</v>
      </c>
      <c r="B26" s="6"/>
      <c r="C26" s="6" t="s">
        <v>13</v>
      </c>
      <c r="D26" s="6" t="s">
        <v>9</v>
      </c>
      <c r="E26" s="6" t="s">
        <v>9</v>
      </c>
      <c r="F26" s="6" t="s">
        <v>9</v>
      </c>
      <c r="G26" s="6" t="s">
        <v>9</v>
      </c>
      <c r="H26" s="6" t="s">
        <v>14</v>
      </c>
      <c r="I26" s="6" t="s">
        <v>11</v>
      </c>
      <c r="J26" s="6"/>
      <c r="K26" s="6"/>
      <c r="L26" s="6"/>
      <c r="M26" s="6"/>
      <c r="N26" s="6"/>
      <c r="O26" s="28"/>
    </row>
    <row r="27" spans="1:15">
      <c r="A27" s="5">
        <v>45046.8642824074</v>
      </c>
      <c r="B27" s="6"/>
      <c r="C27" s="6" t="s">
        <v>9</v>
      </c>
      <c r="D27" s="6" t="s">
        <v>9</v>
      </c>
      <c r="E27" s="6" t="s">
        <v>9</v>
      </c>
      <c r="F27" s="6" t="s">
        <v>9</v>
      </c>
      <c r="G27" s="6" t="s">
        <v>9</v>
      </c>
      <c r="H27" s="6" t="s">
        <v>14</v>
      </c>
      <c r="I27" s="6" t="s">
        <v>15</v>
      </c>
      <c r="J27" s="6"/>
      <c r="K27" s="6"/>
      <c r="L27" s="6"/>
      <c r="M27" s="6"/>
      <c r="N27" s="6"/>
      <c r="O27" s="28"/>
    </row>
    <row r="28" spans="1:15">
      <c r="A28" s="5">
        <v>45046.8681018519</v>
      </c>
      <c r="B28" s="6"/>
      <c r="C28" s="6" t="s">
        <v>9</v>
      </c>
      <c r="D28" s="6" t="s">
        <v>18</v>
      </c>
      <c r="E28" s="6" t="s">
        <v>9</v>
      </c>
      <c r="F28" s="6" t="s">
        <v>18</v>
      </c>
      <c r="G28" s="6" t="s">
        <v>18</v>
      </c>
      <c r="H28" s="6" t="s">
        <v>17</v>
      </c>
      <c r="I28" s="6" t="s">
        <v>15</v>
      </c>
      <c r="J28" s="6"/>
      <c r="K28" s="6"/>
      <c r="L28" s="6"/>
      <c r="M28" s="6"/>
      <c r="N28" s="6"/>
      <c r="O28" s="28"/>
    </row>
    <row r="29" spans="1:15">
      <c r="A29" s="5">
        <v>45046.8683796296</v>
      </c>
      <c r="B29" s="6"/>
      <c r="C29" s="6" t="s">
        <v>13</v>
      </c>
      <c r="D29" s="6" t="s">
        <v>18</v>
      </c>
      <c r="E29" s="6" t="s">
        <v>9</v>
      </c>
      <c r="F29" s="6" t="s">
        <v>12</v>
      </c>
      <c r="G29" s="6" t="s">
        <v>18</v>
      </c>
      <c r="H29" s="6" t="s">
        <v>10</v>
      </c>
      <c r="I29" s="6" t="s">
        <v>15</v>
      </c>
      <c r="J29" s="6"/>
      <c r="K29" s="6"/>
      <c r="L29" s="6"/>
      <c r="M29" s="6"/>
      <c r="N29" s="6"/>
      <c r="O29" s="28"/>
    </row>
    <row r="30" spans="1:15">
      <c r="A30" s="5">
        <v>45046.8697222222</v>
      </c>
      <c r="B30" s="6"/>
      <c r="C30" s="6" t="s">
        <v>9</v>
      </c>
      <c r="D30" s="6" t="s">
        <v>9</v>
      </c>
      <c r="E30" s="6" t="s">
        <v>9</v>
      </c>
      <c r="F30" s="6" t="s">
        <v>9</v>
      </c>
      <c r="G30" s="6" t="s">
        <v>9</v>
      </c>
      <c r="H30" s="6" t="s">
        <v>10</v>
      </c>
      <c r="I30" s="6" t="s">
        <v>11</v>
      </c>
      <c r="J30" s="6"/>
      <c r="K30" s="6"/>
      <c r="L30" s="6"/>
      <c r="M30" s="6"/>
      <c r="N30" s="6"/>
      <c r="O30" s="28"/>
    </row>
    <row r="31" spans="1:15">
      <c r="A31" s="5">
        <v>45046.8724884259</v>
      </c>
      <c r="B31" s="6"/>
      <c r="C31" s="6" t="s">
        <v>9</v>
      </c>
      <c r="D31" s="6" t="s">
        <v>9</v>
      </c>
      <c r="E31" s="6" t="s">
        <v>9</v>
      </c>
      <c r="F31" s="6" t="s">
        <v>9</v>
      </c>
      <c r="G31" s="6" t="s">
        <v>9</v>
      </c>
      <c r="H31" s="6" t="s">
        <v>14</v>
      </c>
      <c r="I31" s="6" t="s">
        <v>11</v>
      </c>
      <c r="J31" s="6"/>
      <c r="K31" s="6"/>
      <c r="L31" s="6"/>
      <c r="M31" s="6"/>
      <c r="N31" s="6"/>
      <c r="O31" s="28"/>
    </row>
    <row r="32" spans="1:15">
      <c r="A32" s="5">
        <v>45046.8797685185</v>
      </c>
      <c r="B32" s="6"/>
      <c r="C32" s="6" t="s">
        <v>18</v>
      </c>
      <c r="D32" s="6" t="s">
        <v>18</v>
      </c>
      <c r="E32" s="6" t="s">
        <v>9</v>
      </c>
      <c r="F32" s="6" t="s">
        <v>9</v>
      </c>
      <c r="G32" s="6" t="s">
        <v>9</v>
      </c>
      <c r="H32" s="6" t="s">
        <v>14</v>
      </c>
      <c r="I32" s="6" t="s">
        <v>15</v>
      </c>
      <c r="J32" s="6"/>
      <c r="K32" s="6"/>
      <c r="L32" s="6"/>
      <c r="M32" s="6"/>
      <c r="N32" s="6"/>
      <c r="O32" s="28"/>
    </row>
    <row r="33" spans="1:15">
      <c r="A33" s="5">
        <v>45046.8930092593</v>
      </c>
      <c r="B33" s="6"/>
      <c r="C33" s="6" t="s">
        <v>9</v>
      </c>
      <c r="D33" s="6" t="s">
        <v>9</v>
      </c>
      <c r="E33" s="6" t="s">
        <v>12</v>
      </c>
      <c r="F33" s="6" t="s">
        <v>9</v>
      </c>
      <c r="G33" s="6" t="s">
        <v>9</v>
      </c>
      <c r="H33" s="6" t="s">
        <v>10</v>
      </c>
      <c r="I33" s="6" t="s">
        <v>11</v>
      </c>
      <c r="J33" s="6"/>
      <c r="K33" s="6"/>
      <c r="L33" s="6"/>
      <c r="M33" s="6"/>
      <c r="N33" s="6"/>
      <c r="O33" s="28"/>
    </row>
    <row r="34" spans="1:15">
      <c r="A34" s="5">
        <v>45046.8932523148</v>
      </c>
      <c r="B34" s="6"/>
      <c r="C34" s="6" t="s">
        <v>9</v>
      </c>
      <c r="D34" s="6" t="s">
        <v>9</v>
      </c>
      <c r="E34" s="6" t="s">
        <v>9</v>
      </c>
      <c r="F34" s="6" t="s">
        <v>9</v>
      </c>
      <c r="G34" s="6" t="s">
        <v>9</v>
      </c>
      <c r="H34" s="6" t="s">
        <v>14</v>
      </c>
      <c r="I34" s="6" t="s">
        <v>11</v>
      </c>
      <c r="J34" s="6"/>
      <c r="K34" s="6"/>
      <c r="L34" s="6"/>
      <c r="M34" s="6"/>
      <c r="N34" s="6"/>
      <c r="O34" s="28"/>
    </row>
    <row r="35" spans="1:15">
      <c r="A35" s="5">
        <v>45046.8940625</v>
      </c>
      <c r="B35" s="6"/>
      <c r="C35" s="6" t="s">
        <v>9</v>
      </c>
      <c r="D35" s="6" t="s">
        <v>9</v>
      </c>
      <c r="E35" s="6" t="s">
        <v>9</v>
      </c>
      <c r="F35" s="6" t="s">
        <v>9</v>
      </c>
      <c r="G35" s="6" t="s">
        <v>9</v>
      </c>
      <c r="H35" s="6" t="s">
        <v>14</v>
      </c>
      <c r="I35" s="6" t="s">
        <v>16</v>
      </c>
      <c r="J35" s="6"/>
      <c r="K35" s="6"/>
      <c r="L35" s="6"/>
      <c r="M35" s="6"/>
      <c r="N35" s="6"/>
      <c r="O35" s="28"/>
    </row>
    <row r="36" spans="1:15">
      <c r="A36" s="5">
        <v>45046.8943402778</v>
      </c>
      <c r="B36" s="6"/>
      <c r="C36" s="6" t="s">
        <v>9</v>
      </c>
      <c r="D36" s="6" t="s">
        <v>9</v>
      </c>
      <c r="E36" s="6" t="s">
        <v>9</v>
      </c>
      <c r="F36" s="6" t="s">
        <v>9</v>
      </c>
      <c r="G36" s="6" t="s">
        <v>9</v>
      </c>
      <c r="H36" s="6" t="s">
        <v>14</v>
      </c>
      <c r="I36" s="6" t="s">
        <v>11</v>
      </c>
      <c r="J36" s="6"/>
      <c r="K36" s="6"/>
      <c r="L36" s="6"/>
      <c r="M36" s="6"/>
      <c r="N36" s="6"/>
      <c r="O36" s="28"/>
    </row>
    <row r="37" spans="1:15">
      <c r="A37" s="5">
        <v>45046.8952777778</v>
      </c>
      <c r="B37" s="6"/>
      <c r="C37" s="6" t="s">
        <v>9</v>
      </c>
      <c r="D37" s="6" t="s">
        <v>9</v>
      </c>
      <c r="E37" s="6" t="s">
        <v>9</v>
      </c>
      <c r="F37" s="6" t="s">
        <v>9</v>
      </c>
      <c r="G37" s="6" t="s">
        <v>9</v>
      </c>
      <c r="H37" s="6" t="s">
        <v>14</v>
      </c>
      <c r="I37" s="6" t="s">
        <v>11</v>
      </c>
      <c r="J37" s="6"/>
      <c r="K37" s="6"/>
      <c r="L37" s="6"/>
      <c r="M37" s="6"/>
      <c r="N37" s="6"/>
      <c r="O37" s="28"/>
    </row>
    <row r="38" spans="1:15">
      <c r="A38" s="5">
        <v>45046.8959259259</v>
      </c>
      <c r="B38" s="6"/>
      <c r="C38" s="6" t="s">
        <v>13</v>
      </c>
      <c r="D38" s="6" t="s">
        <v>9</v>
      </c>
      <c r="E38" s="6" t="s">
        <v>12</v>
      </c>
      <c r="F38" s="6" t="s">
        <v>9</v>
      </c>
      <c r="G38" s="6" t="s">
        <v>18</v>
      </c>
      <c r="H38" s="6" t="s">
        <v>10</v>
      </c>
      <c r="I38" s="6" t="s">
        <v>11</v>
      </c>
      <c r="J38" s="6"/>
      <c r="K38" s="6"/>
      <c r="L38" s="6"/>
      <c r="M38" s="6"/>
      <c r="N38" s="6"/>
      <c r="O38" s="28"/>
    </row>
    <row r="39" spans="1:15">
      <c r="A39" s="5">
        <v>45046.8990856481</v>
      </c>
      <c r="B39" s="6"/>
      <c r="C39" s="6" t="s">
        <v>9</v>
      </c>
      <c r="D39" s="6" t="s">
        <v>9</v>
      </c>
      <c r="E39" s="6" t="s">
        <v>9</v>
      </c>
      <c r="F39" s="6" t="s">
        <v>9</v>
      </c>
      <c r="G39" s="6" t="s">
        <v>9</v>
      </c>
      <c r="H39" s="6" t="s">
        <v>17</v>
      </c>
      <c r="I39" s="6" t="s">
        <v>15</v>
      </c>
      <c r="J39" s="6"/>
      <c r="K39" s="6"/>
      <c r="L39" s="6"/>
      <c r="M39" s="6"/>
      <c r="N39" s="6"/>
      <c r="O39" s="28"/>
    </row>
    <row r="40" spans="1:15">
      <c r="A40" s="5">
        <v>45046.9012152778</v>
      </c>
      <c r="B40" s="6"/>
      <c r="C40" s="6" t="s">
        <v>9</v>
      </c>
      <c r="D40" s="6" t="s">
        <v>9</v>
      </c>
      <c r="E40" s="6" t="s">
        <v>9</v>
      </c>
      <c r="F40" s="6" t="s">
        <v>9</v>
      </c>
      <c r="G40" s="6" t="s">
        <v>9</v>
      </c>
      <c r="H40" s="6" t="s">
        <v>14</v>
      </c>
      <c r="I40" s="6" t="s">
        <v>15</v>
      </c>
      <c r="J40" s="6"/>
      <c r="K40" s="6"/>
      <c r="L40" s="6"/>
      <c r="M40" s="6"/>
      <c r="N40" s="6"/>
      <c r="O40" s="28"/>
    </row>
    <row r="41" spans="1:15">
      <c r="A41" s="5">
        <v>45046.9012268518</v>
      </c>
      <c r="B41" s="6"/>
      <c r="C41" s="6" t="s">
        <v>9</v>
      </c>
      <c r="D41" s="6" t="s">
        <v>9</v>
      </c>
      <c r="E41" s="6" t="s">
        <v>9</v>
      </c>
      <c r="F41" s="6" t="s">
        <v>9</v>
      </c>
      <c r="G41" s="6" t="s">
        <v>9</v>
      </c>
      <c r="H41" s="6" t="s">
        <v>14</v>
      </c>
      <c r="I41" s="6" t="s">
        <v>15</v>
      </c>
      <c r="J41" s="6"/>
      <c r="K41" s="6"/>
      <c r="L41" s="6"/>
      <c r="M41" s="6"/>
      <c r="N41" s="6"/>
      <c r="O41" s="28"/>
    </row>
    <row r="42" spans="1:15">
      <c r="A42" s="5">
        <v>45046.9022800926</v>
      </c>
      <c r="B42" s="6"/>
      <c r="C42" s="6" t="s">
        <v>13</v>
      </c>
      <c r="D42" s="6" t="s">
        <v>9</v>
      </c>
      <c r="E42" s="6" t="s">
        <v>9</v>
      </c>
      <c r="F42" s="6" t="s">
        <v>9</v>
      </c>
      <c r="G42" s="6" t="s">
        <v>12</v>
      </c>
      <c r="H42" s="6" t="s">
        <v>14</v>
      </c>
      <c r="I42" s="6" t="s">
        <v>11</v>
      </c>
      <c r="J42" s="6"/>
      <c r="K42" s="6"/>
      <c r="L42" s="6"/>
      <c r="M42" s="6"/>
      <c r="N42" s="6"/>
      <c r="O42" s="28"/>
    </row>
    <row r="43" spans="1:15">
      <c r="A43" s="5">
        <v>45046.9115740741</v>
      </c>
      <c r="B43" s="6"/>
      <c r="C43" s="6" t="s">
        <v>9</v>
      </c>
      <c r="D43" s="6" t="s">
        <v>9</v>
      </c>
      <c r="E43" s="6" t="s">
        <v>9</v>
      </c>
      <c r="F43" s="6" t="s">
        <v>9</v>
      </c>
      <c r="G43" s="6" t="s">
        <v>9</v>
      </c>
      <c r="H43" s="6" t="s">
        <v>14</v>
      </c>
      <c r="I43" s="6" t="s">
        <v>11</v>
      </c>
      <c r="J43" s="6"/>
      <c r="K43" s="6"/>
      <c r="L43" s="6"/>
      <c r="M43" s="6"/>
      <c r="N43" s="6"/>
      <c r="O43" s="28"/>
    </row>
    <row r="44" spans="1:15">
      <c r="A44" s="5">
        <v>45046.9388425926</v>
      </c>
      <c r="B44" s="6"/>
      <c r="C44" s="6" t="s">
        <v>18</v>
      </c>
      <c r="D44" s="6" t="s">
        <v>9</v>
      </c>
      <c r="E44" s="6" t="s">
        <v>9</v>
      </c>
      <c r="F44" s="6" t="s">
        <v>9</v>
      </c>
      <c r="G44" s="6" t="s">
        <v>9</v>
      </c>
      <c r="H44" s="6" t="s">
        <v>17</v>
      </c>
      <c r="I44" s="6" t="s">
        <v>15</v>
      </c>
      <c r="J44" s="6"/>
      <c r="K44" s="6"/>
      <c r="L44" s="6"/>
      <c r="M44" s="6"/>
      <c r="N44" s="6"/>
      <c r="O44" s="28"/>
    </row>
    <row r="45" spans="1:15">
      <c r="A45" s="5">
        <v>45046.9628240741</v>
      </c>
      <c r="B45" s="6"/>
      <c r="C45" s="6" t="s">
        <v>9</v>
      </c>
      <c r="D45" s="6" t="s">
        <v>9</v>
      </c>
      <c r="E45" s="6" t="s">
        <v>9</v>
      </c>
      <c r="F45" s="6" t="s">
        <v>9</v>
      </c>
      <c r="G45" s="6" t="s">
        <v>9</v>
      </c>
      <c r="H45" s="6" t="s">
        <v>10</v>
      </c>
      <c r="I45" s="6" t="s">
        <v>11</v>
      </c>
      <c r="J45" s="6"/>
      <c r="K45" s="6"/>
      <c r="L45" s="6"/>
      <c r="M45" s="6"/>
      <c r="N45" s="6"/>
      <c r="O45" s="28"/>
    </row>
    <row r="46" spans="1:15">
      <c r="A46" s="5">
        <v>45047.097650463</v>
      </c>
      <c r="B46" s="6"/>
      <c r="C46" s="6" t="s">
        <v>9</v>
      </c>
      <c r="D46" s="6" t="s">
        <v>9</v>
      </c>
      <c r="E46" s="6" t="s">
        <v>9</v>
      </c>
      <c r="F46" s="6" t="s">
        <v>9</v>
      </c>
      <c r="G46" s="6" t="s">
        <v>9</v>
      </c>
      <c r="H46" s="6" t="s">
        <v>14</v>
      </c>
      <c r="I46" s="6" t="s">
        <v>15</v>
      </c>
      <c r="J46" s="6"/>
      <c r="K46" s="6"/>
      <c r="L46" s="6"/>
      <c r="M46" s="6"/>
      <c r="N46" s="6"/>
      <c r="O46" s="28"/>
    </row>
    <row r="47" spans="1: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28"/>
    </row>
    <row r="48" spans="1:15">
      <c r="A48" s="7" t="s">
        <v>20</v>
      </c>
      <c r="B48" s="6" t="s">
        <v>9</v>
      </c>
      <c r="C48" s="6">
        <f>COUNTIF(C3:C46,"Util")</f>
        <v>35</v>
      </c>
      <c r="D48" s="6">
        <f>COUNTIF(D3:D46,"Util")</f>
        <v>38</v>
      </c>
      <c r="E48" s="6">
        <f>COUNTIF(E3:E46,"Util")</f>
        <v>40</v>
      </c>
      <c r="F48" s="6">
        <f>COUNTIF(F3:F46,"Util")</f>
        <v>39</v>
      </c>
      <c r="G48" s="6">
        <f>COUNTIF(G3:G46,"Util")</f>
        <v>39</v>
      </c>
      <c r="H48" s="6">
        <f>COUNTIF(H3:H46,"LLamada")</f>
        <v>24</v>
      </c>
      <c r="I48" s="6">
        <f>COUNTIF(I3:I46,"Fisica")</f>
        <v>22</v>
      </c>
      <c r="J48" s="6"/>
      <c r="K48" s="6"/>
      <c r="L48" s="6"/>
      <c r="M48" s="6"/>
      <c r="N48" s="6"/>
      <c r="O48" s="28"/>
    </row>
    <row r="49" spans="1:15">
      <c r="A49" s="7"/>
      <c r="B49" s="6" t="s">
        <v>13</v>
      </c>
      <c r="C49" s="6">
        <f>COUNTIF(C4:C47,"Un poco util")</f>
        <v>6</v>
      </c>
      <c r="D49" s="6">
        <f>COUNTIF(D4:D47,"Un poco util")</f>
        <v>2</v>
      </c>
      <c r="E49" s="6">
        <f>COUNTIF(E4:E47,"Un poco util")</f>
        <v>3</v>
      </c>
      <c r="F49" s="6">
        <f>COUNTIF(F4:F47,"Un poco util")</f>
        <v>4</v>
      </c>
      <c r="G49" s="6">
        <f>COUNTIF(G4:G47,"Un poco util")</f>
        <v>2</v>
      </c>
      <c r="H49" s="6">
        <f>COUNTIF(H4:H47,"Vigilante va a su apto")</f>
        <v>0</v>
      </c>
      <c r="I49" s="6">
        <f>COUNTIF(I4:I47,"Mensaje de texto")</f>
        <v>3</v>
      </c>
      <c r="J49" s="6"/>
      <c r="K49" s="6"/>
      <c r="L49" s="6"/>
      <c r="M49" s="6"/>
      <c r="N49" s="6"/>
      <c r="O49" s="28"/>
    </row>
    <row r="50" spans="1:15">
      <c r="A50" s="7"/>
      <c r="B50" s="6" t="s">
        <v>18</v>
      </c>
      <c r="C50" s="6">
        <f>COUNTIF(C5:C48,"inutil")</f>
        <v>3</v>
      </c>
      <c r="D50" s="6">
        <f>COUNTIF(D5:D48,"inutil")</f>
        <v>4</v>
      </c>
      <c r="E50" s="6">
        <f>COUNTIF(E5:E48,"inutil")</f>
        <v>1</v>
      </c>
      <c r="F50" s="6">
        <f>COUNTIF(F5:F48,"inutil")</f>
        <v>1</v>
      </c>
      <c r="G50" s="6">
        <f>COUNTIF(G5:G48,"inutil")</f>
        <v>3</v>
      </c>
      <c r="H50" s="6">
        <f>COUNTIF(H5:H48,"Tiene que acercarse a recepcion a preguntar")</f>
        <v>12</v>
      </c>
      <c r="I50" s="6">
        <f>COUNTIF(I5:I48,"Correo electronico")</f>
        <v>18</v>
      </c>
      <c r="J50" s="6"/>
      <c r="K50" s="6"/>
      <c r="L50" s="6"/>
      <c r="M50" s="6"/>
      <c r="N50" s="6"/>
      <c r="O50" s="28"/>
    </row>
    <row r="51" spans="1:15">
      <c r="A51" s="7"/>
      <c r="B51" s="6" t="s">
        <v>17</v>
      </c>
      <c r="C51" s="6"/>
      <c r="D51" s="6"/>
      <c r="E51" s="6"/>
      <c r="F51" s="6"/>
      <c r="G51" s="6"/>
      <c r="H51" s="6">
        <f>COUNTIF(H6:H49,"Otro")</f>
        <v>6</v>
      </c>
      <c r="I51" s="6">
        <f>COUNTIF(I6:I49,"Ninguna de las anteriores")</f>
        <v>1</v>
      </c>
      <c r="J51" s="6"/>
      <c r="K51" s="6"/>
      <c r="L51" s="6"/>
      <c r="M51" s="6"/>
      <c r="N51" s="6"/>
      <c r="O51" s="28"/>
    </row>
    <row r="52" spans="1:1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28"/>
    </row>
    <row r="53" ht="15.75" spans="1:15">
      <c r="A53" s="7"/>
      <c r="B53" s="8"/>
      <c r="C53" s="8"/>
      <c r="D53" s="8"/>
      <c r="E53" s="8"/>
      <c r="F53" s="6"/>
      <c r="G53" s="6"/>
      <c r="H53" s="6"/>
      <c r="I53" s="6"/>
      <c r="J53" s="6"/>
      <c r="K53" s="6"/>
      <c r="L53" s="6"/>
      <c r="M53" s="6"/>
      <c r="N53" s="6"/>
      <c r="O53" s="28"/>
    </row>
    <row r="54" spans="1:15">
      <c r="A54" s="9"/>
      <c r="B54" s="10" t="s">
        <v>21</v>
      </c>
      <c r="C54" s="11" t="s">
        <v>22</v>
      </c>
      <c r="D54" s="11" t="s">
        <v>23</v>
      </c>
      <c r="E54" s="21" t="s">
        <v>24</v>
      </c>
      <c r="F54" s="20"/>
      <c r="G54" s="6"/>
      <c r="H54" s="6"/>
      <c r="I54" s="6"/>
      <c r="J54" s="6"/>
      <c r="K54" s="6"/>
      <c r="L54" s="6"/>
      <c r="M54" s="6"/>
      <c r="N54" s="6"/>
      <c r="O54" s="28"/>
    </row>
    <row r="55" spans="1:15">
      <c r="A55" s="9"/>
      <c r="B55" s="12" t="s">
        <v>9</v>
      </c>
      <c r="C55" s="13">
        <f>COUNTIF(C3:C46,"Util")</f>
        <v>35</v>
      </c>
      <c r="D55" s="14">
        <f>C55/$C58</f>
        <v>0.795454545454545</v>
      </c>
      <c r="E55" s="22">
        <f>D55</f>
        <v>0.795454545454545</v>
      </c>
      <c r="F55" s="20"/>
      <c r="G55" s="6"/>
      <c r="H55" s="6"/>
      <c r="I55" s="6"/>
      <c r="J55" s="6"/>
      <c r="K55" s="6"/>
      <c r="L55" s="6"/>
      <c r="M55" s="6"/>
      <c r="N55" s="6"/>
      <c r="O55" s="28"/>
    </row>
    <row r="56" spans="1:15">
      <c r="A56" s="9"/>
      <c r="B56" s="12" t="s">
        <v>13</v>
      </c>
      <c r="C56" s="13">
        <f>COUNTIF(C3:C46,"Un poco util")</f>
        <v>6</v>
      </c>
      <c r="D56" s="14">
        <f>C56/$C58</f>
        <v>0.136363636363636</v>
      </c>
      <c r="E56" s="22">
        <f t="shared" ref="E56:E58" si="0">D56</f>
        <v>0.136363636363636</v>
      </c>
      <c r="F56" s="20"/>
      <c r="G56" s="6"/>
      <c r="H56" s="6"/>
      <c r="I56" s="6"/>
      <c r="J56" s="6"/>
      <c r="K56" s="6"/>
      <c r="L56" s="6"/>
      <c r="M56" s="6"/>
      <c r="N56" s="6"/>
      <c r="O56" s="28"/>
    </row>
    <row r="57" spans="1:15">
      <c r="A57" s="9"/>
      <c r="B57" s="12" t="s">
        <v>18</v>
      </c>
      <c r="C57" s="13">
        <f>COUNTIF(C3:C46,"inutil")</f>
        <v>3</v>
      </c>
      <c r="D57" s="14">
        <f>C57/$C58</f>
        <v>0.0681818181818182</v>
      </c>
      <c r="E57" s="22">
        <f t="shared" si="0"/>
        <v>0.0681818181818182</v>
      </c>
      <c r="F57" s="20"/>
      <c r="G57" s="6"/>
      <c r="H57" s="6"/>
      <c r="I57" s="6"/>
      <c r="J57" s="6"/>
      <c r="K57" s="6"/>
      <c r="L57" s="6"/>
      <c r="M57" s="6"/>
      <c r="N57" s="6"/>
      <c r="O57" s="28"/>
    </row>
    <row r="58" ht="15.75" spans="1:15">
      <c r="A58" s="9"/>
      <c r="B58" s="15" t="s">
        <v>20</v>
      </c>
      <c r="C58" s="16">
        <f>SUM(C55:C57)</f>
        <v>44</v>
      </c>
      <c r="D58" s="17">
        <f>SUM(D55:D57)</f>
        <v>1</v>
      </c>
      <c r="E58" s="23">
        <f t="shared" si="0"/>
        <v>1</v>
      </c>
      <c r="F58" s="20"/>
      <c r="G58" s="6"/>
      <c r="H58" s="6"/>
      <c r="I58" s="6"/>
      <c r="J58" s="6"/>
      <c r="K58" s="6"/>
      <c r="L58" s="6"/>
      <c r="M58" s="6"/>
      <c r="N58" s="6"/>
      <c r="O58" s="28"/>
    </row>
    <row r="59" spans="1:15">
      <c r="A59" s="9"/>
      <c r="B59" s="18"/>
      <c r="C59" s="18"/>
      <c r="D59" s="19"/>
      <c r="E59" s="24"/>
      <c r="F59" s="6"/>
      <c r="G59" s="6"/>
      <c r="H59" s="6"/>
      <c r="I59" s="6"/>
      <c r="J59" s="6"/>
      <c r="K59" s="6"/>
      <c r="L59" s="6"/>
      <c r="M59" s="6"/>
      <c r="N59" s="6"/>
      <c r="O59" s="28"/>
    </row>
    <row r="60" spans="1:15">
      <c r="A60" s="9"/>
      <c r="B60" s="18"/>
      <c r="C60" s="18"/>
      <c r="D60" s="20"/>
      <c r="E60" s="6"/>
      <c r="F60" s="6"/>
      <c r="G60" s="6"/>
      <c r="H60" s="6"/>
      <c r="I60" s="6"/>
      <c r="J60" s="6"/>
      <c r="K60" s="6"/>
      <c r="L60" s="6"/>
      <c r="M60" s="6"/>
      <c r="N60" s="6"/>
      <c r="O60" s="28"/>
    </row>
    <row r="61" spans="1:15">
      <c r="A61" s="9"/>
      <c r="B61" s="18"/>
      <c r="C61" s="18"/>
      <c r="D61" s="20"/>
      <c r="E61" s="6"/>
      <c r="F61" s="6"/>
      <c r="G61" s="6"/>
      <c r="H61" s="6"/>
      <c r="I61" s="6"/>
      <c r="J61" s="6"/>
      <c r="K61" s="6"/>
      <c r="L61" s="6"/>
      <c r="M61" s="6"/>
      <c r="N61" s="6"/>
      <c r="O61" s="28"/>
    </row>
    <row r="62" spans="1:15">
      <c r="A62" s="9"/>
      <c r="B62" s="18"/>
      <c r="C62" s="18"/>
      <c r="D62" s="20"/>
      <c r="E62" s="6"/>
      <c r="F62" s="6"/>
      <c r="G62" s="6"/>
      <c r="H62" s="6"/>
      <c r="I62" s="6"/>
      <c r="J62" s="6"/>
      <c r="K62" s="6"/>
      <c r="L62" s="6"/>
      <c r="M62" s="6"/>
      <c r="N62" s="6"/>
      <c r="O62" s="28"/>
    </row>
    <row r="63" spans="1:15">
      <c r="A63" s="9"/>
      <c r="B63" s="18"/>
      <c r="C63" s="18"/>
      <c r="D63" s="20"/>
      <c r="E63" s="6"/>
      <c r="F63" s="6"/>
      <c r="G63" s="6"/>
      <c r="H63" s="6"/>
      <c r="I63" s="6"/>
      <c r="J63" s="6"/>
      <c r="K63" s="6"/>
      <c r="L63" s="6"/>
      <c r="M63" s="6"/>
      <c r="N63" s="6"/>
      <c r="O63" s="28"/>
    </row>
    <row r="64" spans="1:15">
      <c r="A64" s="9"/>
      <c r="B64" s="18"/>
      <c r="C64" s="18"/>
      <c r="D64" s="20"/>
      <c r="E64" s="6"/>
      <c r="F64" s="6"/>
      <c r="G64" s="6"/>
      <c r="H64" s="6"/>
      <c r="I64" s="6"/>
      <c r="J64" s="6"/>
      <c r="K64" s="6"/>
      <c r="L64" s="6"/>
      <c r="M64" s="6"/>
      <c r="N64" s="6"/>
      <c r="O64" s="28"/>
    </row>
    <row r="65" spans="1:15">
      <c r="A65" s="9"/>
      <c r="B65" s="18"/>
      <c r="C65" s="18"/>
      <c r="D65" s="20"/>
      <c r="E65" s="6"/>
      <c r="F65" s="6"/>
      <c r="G65" s="6"/>
      <c r="H65" s="6"/>
      <c r="I65" s="6"/>
      <c r="J65" s="6"/>
      <c r="K65" s="6"/>
      <c r="L65" s="6"/>
      <c r="M65" s="6"/>
      <c r="N65" s="6"/>
      <c r="O65" s="28"/>
    </row>
    <row r="66" spans="1:15">
      <c r="A66" s="7"/>
      <c r="B66" s="24"/>
      <c r="C66" s="2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8"/>
    </row>
    <row r="67" spans="1:1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8"/>
    </row>
    <row r="68" spans="1:1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8"/>
    </row>
    <row r="69" spans="1:1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8"/>
    </row>
    <row r="70" spans="1:1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8"/>
    </row>
    <row r="71" spans="1:1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8"/>
    </row>
    <row r="72" spans="1:1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8"/>
    </row>
    <row r="73" spans="1:1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8"/>
    </row>
    <row r="74" spans="1:1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8"/>
    </row>
    <row r="75" spans="1:1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8"/>
    </row>
    <row r="76" ht="15.75" spans="1:1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8"/>
    </row>
    <row r="77" spans="1:15">
      <c r="A77" s="7"/>
      <c r="B77" s="10" t="s">
        <v>25</v>
      </c>
      <c r="C77" s="11" t="s">
        <v>22</v>
      </c>
      <c r="D77" s="11" t="s">
        <v>23</v>
      </c>
      <c r="E77" s="21" t="s">
        <v>24</v>
      </c>
      <c r="F77" s="6"/>
      <c r="G77" s="6"/>
      <c r="H77" s="6"/>
      <c r="I77" s="6"/>
      <c r="J77" s="6"/>
      <c r="K77" s="6"/>
      <c r="L77" s="6"/>
      <c r="M77" s="6"/>
      <c r="N77" s="6"/>
      <c r="O77" s="28"/>
    </row>
    <row r="78" spans="1:15">
      <c r="A78" s="7"/>
      <c r="B78" s="12" t="s">
        <v>9</v>
      </c>
      <c r="C78" s="13">
        <f>COUNTIF(D3:D46,"Util")</f>
        <v>38</v>
      </c>
      <c r="D78" s="14">
        <f>C78/$C81</f>
        <v>0.863636363636364</v>
      </c>
      <c r="E78" s="22">
        <f>D78</f>
        <v>0.863636363636364</v>
      </c>
      <c r="F78" s="6"/>
      <c r="G78" s="6"/>
      <c r="H78" s="6"/>
      <c r="I78" s="6"/>
      <c r="J78" s="6"/>
      <c r="K78" s="6"/>
      <c r="L78" s="6"/>
      <c r="M78" s="6"/>
      <c r="N78" s="6"/>
      <c r="O78" s="28"/>
    </row>
    <row r="79" spans="1:15">
      <c r="A79" s="7"/>
      <c r="B79" s="12" t="s">
        <v>13</v>
      </c>
      <c r="C79" s="13">
        <f>COUNTIF(D3:D46,"Un poco util")</f>
        <v>2</v>
      </c>
      <c r="D79" s="14">
        <f>C79/$C81</f>
        <v>0.0454545454545455</v>
      </c>
      <c r="E79" s="22">
        <f t="shared" ref="E79:E81" si="1">D79</f>
        <v>0.0454545454545455</v>
      </c>
      <c r="F79" s="6"/>
      <c r="G79" s="6"/>
      <c r="H79" s="6"/>
      <c r="I79" s="6"/>
      <c r="J79" s="6"/>
      <c r="K79" s="6"/>
      <c r="L79" s="6"/>
      <c r="M79" s="6"/>
      <c r="N79" s="6"/>
      <c r="O79" s="28"/>
    </row>
    <row r="80" spans="1:15">
      <c r="A80" s="7"/>
      <c r="B80" s="12" t="s">
        <v>18</v>
      </c>
      <c r="C80" s="13">
        <f>COUNTIF(D3:D46,"inutil")</f>
        <v>4</v>
      </c>
      <c r="D80" s="14">
        <f>C80/$C81</f>
        <v>0.0909090909090909</v>
      </c>
      <c r="E80" s="22">
        <f t="shared" si="1"/>
        <v>0.0909090909090909</v>
      </c>
      <c r="F80" s="6"/>
      <c r="G80" s="6"/>
      <c r="H80" s="6"/>
      <c r="I80" s="6"/>
      <c r="J80" s="6"/>
      <c r="K80" s="6"/>
      <c r="L80" s="6"/>
      <c r="M80" s="6"/>
      <c r="N80" s="6"/>
      <c r="O80" s="28"/>
    </row>
    <row r="81" ht="15.75" spans="1:15">
      <c r="A81" s="7"/>
      <c r="B81" s="15" t="s">
        <v>20</v>
      </c>
      <c r="C81" s="16">
        <f>SUM(C78:C80)</f>
        <v>44</v>
      </c>
      <c r="D81" s="17">
        <f>SUM(D78:D80)</f>
        <v>1</v>
      </c>
      <c r="E81" s="23">
        <f t="shared" si="1"/>
        <v>1</v>
      </c>
      <c r="F81" s="6"/>
      <c r="G81" s="6"/>
      <c r="H81" s="6"/>
      <c r="I81" s="6"/>
      <c r="J81" s="6"/>
      <c r="K81" s="6"/>
      <c r="L81" s="6"/>
      <c r="M81" s="6"/>
      <c r="N81" s="6"/>
      <c r="O81" s="28"/>
    </row>
    <row r="82" spans="1:1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8"/>
    </row>
    <row r="83" spans="1:1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8"/>
    </row>
    <row r="84" spans="1:1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8"/>
    </row>
    <row r="85" spans="1:1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8"/>
    </row>
    <row r="86" spans="1:1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8"/>
    </row>
    <row r="87" spans="1:1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8"/>
    </row>
    <row r="88" spans="1:1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8"/>
    </row>
    <row r="89" spans="1:1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8"/>
    </row>
    <row r="90" spans="1:1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8"/>
    </row>
    <row r="91" spans="1:1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8"/>
    </row>
    <row r="92" spans="1:1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8"/>
    </row>
    <row r="93" spans="1:1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8"/>
    </row>
    <row r="94" spans="1:1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8"/>
    </row>
    <row r="95" spans="1:1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8"/>
    </row>
    <row r="96" spans="1:1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8"/>
    </row>
    <row r="97" spans="1:1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8"/>
    </row>
    <row r="98" spans="1:1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8"/>
    </row>
    <row r="99" spans="1:1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8"/>
    </row>
    <row r="100" ht="15.75" spans="1:1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8"/>
    </row>
    <row r="101" spans="1:15">
      <c r="A101" s="7"/>
      <c r="B101" s="10" t="s">
        <v>26</v>
      </c>
      <c r="C101" s="11" t="s">
        <v>22</v>
      </c>
      <c r="D101" s="11" t="s">
        <v>23</v>
      </c>
      <c r="E101" s="21" t="s">
        <v>24</v>
      </c>
      <c r="F101" s="6"/>
      <c r="G101" s="6"/>
      <c r="H101" s="6"/>
      <c r="I101" s="6"/>
      <c r="J101" s="6"/>
      <c r="K101" s="6"/>
      <c r="L101" s="6"/>
      <c r="M101" s="6"/>
      <c r="N101" s="6"/>
      <c r="O101" s="28"/>
    </row>
    <row r="102" spans="1:15">
      <c r="A102" s="7"/>
      <c r="B102" s="12" t="s">
        <v>9</v>
      </c>
      <c r="C102" s="13">
        <f>COUNTIF(E3:E46,"Util")</f>
        <v>40</v>
      </c>
      <c r="D102" s="14">
        <f>C102/$C105</f>
        <v>0.909090909090909</v>
      </c>
      <c r="E102" s="22">
        <f>D102</f>
        <v>0.909090909090909</v>
      </c>
      <c r="F102" s="6"/>
      <c r="G102" s="6"/>
      <c r="H102" s="6"/>
      <c r="I102" s="6"/>
      <c r="J102" s="6"/>
      <c r="K102" s="6"/>
      <c r="L102" s="6"/>
      <c r="M102" s="6"/>
      <c r="N102" s="6"/>
      <c r="O102" s="28"/>
    </row>
    <row r="103" spans="1:15">
      <c r="A103" s="7"/>
      <c r="B103" s="12" t="s">
        <v>13</v>
      </c>
      <c r="C103" s="13">
        <f>COUNTIF(E3:E46,"Un poco util")</f>
        <v>3</v>
      </c>
      <c r="D103" s="14">
        <f>C103/$C105</f>
        <v>0.0681818181818182</v>
      </c>
      <c r="E103" s="22">
        <f t="shared" ref="E103:E105" si="2">D103</f>
        <v>0.0681818181818182</v>
      </c>
      <c r="F103" s="6"/>
      <c r="G103" s="6"/>
      <c r="H103" s="6"/>
      <c r="I103" s="6"/>
      <c r="J103" s="6"/>
      <c r="K103" s="6"/>
      <c r="L103" s="6"/>
      <c r="M103" s="6"/>
      <c r="N103" s="6"/>
      <c r="O103" s="28"/>
    </row>
    <row r="104" spans="1:15">
      <c r="A104" s="7"/>
      <c r="B104" s="12" t="s">
        <v>18</v>
      </c>
      <c r="C104" s="13">
        <f>COUNTIF(E3:E46,"inutil")</f>
        <v>1</v>
      </c>
      <c r="D104" s="14">
        <f>C104/$C105</f>
        <v>0.0227272727272727</v>
      </c>
      <c r="E104" s="22">
        <f t="shared" si="2"/>
        <v>0.0227272727272727</v>
      </c>
      <c r="F104" s="6"/>
      <c r="G104" s="6"/>
      <c r="H104" s="6"/>
      <c r="I104" s="6"/>
      <c r="J104" s="6"/>
      <c r="K104" s="6"/>
      <c r="L104" s="6"/>
      <c r="M104" s="6"/>
      <c r="N104" s="6"/>
      <c r="O104" s="28"/>
    </row>
    <row r="105" ht="15.75" spans="1:15">
      <c r="A105" s="7"/>
      <c r="B105" s="15" t="s">
        <v>20</v>
      </c>
      <c r="C105" s="16">
        <f>SUM(C102:C104)</f>
        <v>44</v>
      </c>
      <c r="D105" s="17">
        <f>SUM(D102:D104)</f>
        <v>1</v>
      </c>
      <c r="E105" s="23">
        <f t="shared" si="2"/>
        <v>1</v>
      </c>
      <c r="F105" s="6"/>
      <c r="G105" s="6"/>
      <c r="H105" s="6"/>
      <c r="I105" s="6"/>
      <c r="J105" s="6"/>
      <c r="K105" s="6"/>
      <c r="L105" s="6"/>
      <c r="M105" s="6"/>
      <c r="N105" s="6"/>
      <c r="O105" s="28"/>
    </row>
    <row r="106" spans="1:1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8"/>
    </row>
    <row r="107" spans="1:1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8"/>
    </row>
    <row r="108" spans="1:1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8"/>
    </row>
    <row r="109" spans="1:1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8"/>
    </row>
    <row r="110" spans="1:1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8"/>
    </row>
    <row r="111" spans="1:1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8"/>
    </row>
    <row r="112" spans="1:1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8"/>
    </row>
    <row r="113" spans="1:1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8"/>
    </row>
    <row r="114" spans="1:1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8"/>
    </row>
    <row r="115" spans="1: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8"/>
    </row>
    <row r="116" spans="1:1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8"/>
    </row>
    <row r="117" spans="1:1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8"/>
    </row>
    <row r="118" spans="1:1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8"/>
    </row>
    <row r="119" spans="1:1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8"/>
    </row>
    <row r="120" spans="1:1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8"/>
    </row>
    <row r="121" spans="1:1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8"/>
    </row>
    <row r="122" spans="1:1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8"/>
    </row>
    <row r="123" spans="1:1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8"/>
    </row>
    <row r="124" ht="15.75" spans="1:1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8"/>
    </row>
    <row r="125" spans="1:15">
      <c r="A125" s="7"/>
      <c r="B125" s="10" t="s">
        <v>27</v>
      </c>
      <c r="C125" s="11" t="s">
        <v>22</v>
      </c>
      <c r="D125" s="11" t="s">
        <v>23</v>
      </c>
      <c r="E125" s="21" t="s">
        <v>24</v>
      </c>
      <c r="F125" s="6"/>
      <c r="G125" s="6"/>
      <c r="H125" s="6"/>
      <c r="I125" s="6"/>
      <c r="J125" s="6"/>
      <c r="K125" s="6"/>
      <c r="L125" s="6"/>
      <c r="M125" s="6"/>
      <c r="N125" s="6"/>
      <c r="O125" s="28"/>
    </row>
    <row r="126" spans="1:15">
      <c r="A126" s="7"/>
      <c r="B126" s="12" t="s">
        <v>9</v>
      </c>
      <c r="C126" s="13">
        <f>COUNTIF(F3:F46,"Util")</f>
        <v>39</v>
      </c>
      <c r="D126" s="14">
        <f>C126/$C129</f>
        <v>0.886363636363636</v>
      </c>
      <c r="E126" s="22">
        <f>D126</f>
        <v>0.886363636363636</v>
      </c>
      <c r="F126" s="6"/>
      <c r="G126" s="6"/>
      <c r="H126" s="6"/>
      <c r="I126" s="6"/>
      <c r="J126" s="6"/>
      <c r="K126" s="6"/>
      <c r="L126" s="6"/>
      <c r="M126" s="6"/>
      <c r="N126" s="6"/>
      <c r="O126" s="28"/>
    </row>
    <row r="127" spans="1:15">
      <c r="A127" s="7"/>
      <c r="B127" s="12" t="s">
        <v>13</v>
      </c>
      <c r="C127" s="13">
        <f>COUNTIF(F3:F46,"Un poco util")</f>
        <v>4</v>
      </c>
      <c r="D127" s="14">
        <f>C127/$C129</f>
        <v>0.0909090909090909</v>
      </c>
      <c r="E127" s="22">
        <f t="shared" ref="E127:E129" si="3">D127</f>
        <v>0.0909090909090909</v>
      </c>
      <c r="F127" s="6"/>
      <c r="G127" s="6"/>
      <c r="H127" s="6"/>
      <c r="I127" s="6"/>
      <c r="J127" s="6"/>
      <c r="K127" s="6"/>
      <c r="L127" s="6"/>
      <c r="M127" s="6"/>
      <c r="N127" s="6"/>
      <c r="O127" s="28"/>
    </row>
    <row r="128" spans="1:15">
      <c r="A128" s="7"/>
      <c r="B128" s="12" t="s">
        <v>18</v>
      </c>
      <c r="C128" s="13">
        <f>COUNTIF(F3:F46,"inutil")</f>
        <v>1</v>
      </c>
      <c r="D128" s="14">
        <f>C128/$C129</f>
        <v>0.0227272727272727</v>
      </c>
      <c r="E128" s="22">
        <f t="shared" si="3"/>
        <v>0.0227272727272727</v>
      </c>
      <c r="F128" s="6"/>
      <c r="G128" s="6"/>
      <c r="H128" s="6"/>
      <c r="I128" s="6"/>
      <c r="J128" s="6"/>
      <c r="K128" s="6"/>
      <c r="L128" s="6"/>
      <c r="M128" s="6"/>
      <c r="N128" s="6"/>
      <c r="O128" s="28"/>
    </row>
    <row r="129" ht="15.75" spans="1:15">
      <c r="A129" s="7"/>
      <c r="B129" s="15" t="s">
        <v>20</v>
      </c>
      <c r="C129" s="16">
        <f>SUM(C126:C128)</f>
        <v>44</v>
      </c>
      <c r="D129" s="17">
        <f>SUM(D126:D128)</f>
        <v>1</v>
      </c>
      <c r="E129" s="23">
        <f t="shared" si="3"/>
        <v>1</v>
      </c>
      <c r="F129" s="6"/>
      <c r="G129" s="6"/>
      <c r="H129" s="6"/>
      <c r="I129" s="6"/>
      <c r="J129" s="6"/>
      <c r="K129" s="6"/>
      <c r="L129" s="6"/>
      <c r="M129" s="6"/>
      <c r="N129" s="6"/>
      <c r="O129" s="28"/>
    </row>
    <row r="130" spans="1:1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8"/>
    </row>
    <row r="131" spans="1:1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8"/>
    </row>
    <row r="132" spans="1:1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8"/>
    </row>
    <row r="133" spans="1:1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8"/>
    </row>
    <row r="134" spans="1:1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8"/>
    </row>
    <row r="135" spans="1:1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8"/>
    </row>
    <row r="136" spans="1:1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8"/>
    </row>
    <row r="137" spans="1:1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8"/>
    </row>
    <row r="138" spans="1:1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8"/>
    </row>
    <row r="139" spans="1:1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8"/>
    </row>
    <row r="140" spans="1:1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8"/>
    </row>
    <row r="141" spans="1:1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8"/>
    </row>
    <row r="142" spans="1:1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8"/>
    </row>
    <row r="143" spans="1:1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8"/>
    </row>
    <row r="144" spans="1:1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8"/>
    </row>
    <row r="145" spans="1:1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8"/>
    </row>
    <row r="146" spans="1:15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4"/>
    </row>
    <row r="147" ht="15.75"/>
    <row r="148" spans="2:5">
      <c r="B148" s="10" t="s">
        <v>28</v>
      </c>
      <c r="C148" s="11" t="s">
        <v>22</v>
      </c>
      <c r="D148" s="11" t="s">
        <v>23</v>
      </c>
      <c r="E148" s="21" t="s">
        <v>24</v>
      </c>
    </row>
    <row r="149" spans="2:5">
      <c r="B149" s="12" t="s">
        <v>9</v>
      </c>
      <c r="C149" s="13">
        <f>COUNTIF(G3:G46,"Util")</f>
        <v>39</v>
      </c>
      <c r="D149" s="14">
        <f>C149/$C152</f>
        <v>0.886363636363636</v>
      </c>
      <c r="E149" s="22">
        <f>D149</f>
        <v>0.886363636363636</v>
      </c>
    </row>
    <row r="150" spans="2:5">
      <c r="B150" s="12" t="s">
        <v>13</v>
      </c>
      <c r="C150" s="13">
        <f>COUNTIF(G3:G46,"Un poco util")</f>
        <v>2</v>
      </c>
      <c r="D150" s="14">
        <f>C150/$C152</f>
        <v>0.0454545454545455</v>
      </c>
      <c r="E150" s="22">
        <f t="shared" ref="E150:E152" si="4">D150</f>
        <v>0.0454545454545455</v>
      </c>
    </row>
    <row r="151" spans="2:5">
      <c r="B151" s="12" t="s">
        <v>18</v>
      </c>
      <c r="C151" s="13">
        <f>COUNTIF(G3:G46,"inutil")</f>
        <v>3</v>
      </c>
      <c r="D151" s="14">
        <f>C151/$C152</f>
        <v>0.0681818181818182</v>
      </c>
      <c r="E151" s="22">
        <f t="shared" si="4"/>
        <v>0.0681818181818182</v>
      </c>
    </row>
    <row r="152" ht="15.75" spans="2:5">
      <c r="B152" s="15" t="s">
        <v>20</v>
      </c>
      <c r="C152" s="16">
        <f>SUM(C149:C151)</f>
        <v>44</v>
      </c>
      <c r="D152" s="17">
        <f>SUM(D149:D151)</f>
        <v>1</v>
      </c>
      <c r="E152" s="23">
        <f t="shared" si="4"/>
        <v>1</v>
      </c>
    </row>
    <row r="170" ht="15.75"/>
    <row r="171" spans="2:5">
      <c r="B171" s="10" t="s">
        <v>29</v>
      </c>
      <c r="C171" s="11" t="s">
        <v>22</v>
      </c>
      <c r="D171" s="11" t="s">
        <v>23</v>
      </c>
      <c r="E171" s="21" t="s">
        <v>24</v>
      </c>
    </row>
    <row r="172" spans="2:5">
      <c r="B172" s="12" t="s">
        <v>14</v>
      </c>
      <c r="C172" s="13">
        <f>COUNTIF(H3:H46,"LLamada")</f>
        <v>24</v>
      </c>
      <c r="D172" s="14">
        <f>C172/$C176</f>
        <v>0.545454545454545</v>
      </c>
      <c r="E172" s="22">
        <f>D172</f>
        <v>0.545454545454545</v>
      </c>
    </row>
    <row r="173" ht="26.25" customHeight="1" spans="2:5">
      <c r="B173" s="31" t="s">
        <v>30</v>
      </c>
      <c r="C173" s="13">
        <f>COUNTIF(H3:H46,"Vigilante va a su apto")</f>
        <v>0</v>
      </c>
      <c r="D173" s="14">
        <f>C173/$C176</f>
        <v>0</v>
      </c>
      <c r="E173" s="22">
        <f t="shared" ref="E173:E176" si="5">D173</f>
        <v>0</v>
      </c>
    </row>
    <row r="174" ht="54" spans="2:5">
      <c r="B174" s="31" t="s">
        <v>10</v>
      </c>
      <c r="C174" s="13">
        <f>COUNTIF(H3:H46,"Tiene que acercarse a recepcion a preguntar")</f>
        <v>14</v>
      </c>
      <c r="D174" s="14">
        <f>C174/$C176</f>
        <v>0.318181818181818</v>
      </c>
      <c r="E174" s="22">
        <f t="shared" si="5"/>
        <v>0.318181818181818</v>
      </c>
    </row>
    <row r="175" spans="2:5">
      <c r="B175" s="32" t="s">
        <v>17</v>
      </c>
      <c r="C175" s="13">
        <f>COUNTIF(H3:H46,"Otro")</f>
        <v>6</v>
      </c>
      <c r="D175" s="14">
        <f>C175/$C176</f>
        <v>0.136363636363636</v>
      </c>
      <c r="E175" s="33">
        <f t="shared" si="5"/>
        <v>0.136363636363636</v>
      </c>
    </row>
    <row r="176" ht="15.75" spans="2:5">
      <c r="B176" s="15" t="s">
        <v>20</v>
      </c>
      <c r="C176" s="16">
        <f>SUM(C172:C175)</f>
        <v>44</v>
      </c>
      <c r="D176" s="17">
        <f>SUM(D172:D175)</f>
        <v>1</v>
      </c>
      <c r="E176" s="23">
        <f t="shared" si="5"/>
        <v>1</v>
      </c>
    </row>
    <row r="195" ht="15.75"/>
    <row r="196" spans="2:5">
      <c r="B196" s="10" t="s">
        <v>31</v>
      </c>
      <c r="C196" s="11" t="s">
        <v>22</v>
      </c>
      <c r="D196" s="11" t="s">
        <v>23</v>
      </c>
      <c r="E196" s="21" t="s">
        <v>24</v>
      </c>
    </row>
    <row r="197" spans="2:5">
      <c r="B197" s="12" t="s">
        <v>11</v>
      </c>
      <c r="C197" s="13">
        <f>COUNTIF(I3:I46,"Fisica")</f>
        <v>22</v>
      </c>
      <c r="D197" s="14">
        <f>C197/$C201</f>
        <v>0.5</v>
      </c>
      <c r="E197" s="22">
        <f>D197</f>
        <v>0.5</v>
      </c>
    </row>
    <row r="198" spans="2:5">
      <c r="B198" s="31" t="s">
        <v>16</v>
      </c>
      <c r="C198" s="13">
        <f>COUNTIF(I3:I46,"Mensaje de texto")</f>
        <v>3</v>
      </c>
      <c r="D198" s="14">
        <f>C198/$C201</f>
        <v>0.0681818181818182</v>
      </c>
      <c r="E198" s="22">
        <f t="shared" ref="E198:E201" si="6">D198</f>
        <v>0.0681818181818182</v>
      </c>
    </row>
    <row r="199" spans="2:5">
      <c r="B199" s="31" t="s">
        <v>15</v>
      </c>
      <c r="C199" s="13">
        <f>COUNTIF(I3:I46,"Correo electronico")</f>
        <v>18</v>
      </c>
      <c r="D199" s="14">
        <f>C199/$C201</f>
        <v>0.409090909090909</v>
      </c>
      <c r="E199" s="22">
        <f t="shared" si="6"/>
        <v>0.409090909090909</v>
      </c>
    </row>
    <row r="200" ht="27" spans="2:5">
      <c r="B200" s="32" t="s">
        <v>19</v>
      </c>
      <c r="C200" s="13">
        <f>COUNTIF(I3:I46,"Ninguna de las anteriores")</f>
        <v>1</v>
      </c>
      <c r="D200" s="14">
        <f>C200/$C201</f>
        <v>0.0227272727272727</v>
      </c>
      <c r="E200" s="33">
        <f t="shared" si="6"/>
        <v>0.0227272727272727</v>
      </c>
    </row>
    <row r="201" ht="15.75" spans="2:5">
      <c r="B201" s="15" t="s">
        <v>20</v>
      </c>
      <c r="C201" s="16">
        <f>SUM(C197:C200)</f>
        <v>44</v>
      </c>
      <c r="D201" s="17">
        <f>SUM(D197:D200)</f>
        <v>1</v>
      </c>
      <c r="E201" s="23">
        <f t="shared" si="6"/>
        <v>1</v>
      </c>
    </row>
  </sheetData>
  <mergeCells count="8"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cvilla</cp:lastModifiedBy>
  <dcterms:created xsi:type="dcterms:W3CDTF">2023-05-01T07:04:00Z</dcterms:created>
  <dcterms:modified xsi:type="dcterms:W3CDTF">2023-05-01T12:26:14Z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