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5024073-9499-4600-9D78-7CB191495DE5}" xr6:coauthVersionLast="47" xr6:coauthVersionMax="47" xr10:uidLastSave="{00000000-0000-0000-0000-000000000000}"/>
  <bookViews>
    <workbookView xWindow="5085" yWindow="0" windowWidth="15390" windowHeight="13043" xr2:uid="{3155813B-30CE-42C7-A907-D131122EBF4D}"/>
  </bookViews>
  <sheets>
    <sheet name="Normscore" sheetId="4" r:id="rId1"/>
    <sheet name="Regression results" sheetId="5" r:id="rId2"/>
    <sheet name="Scaling template" sheetId="3" r:id="rId3"/>
    <sheet name="Scorecard" sheetId="6" r:id="rId4"/>
  </sheets>
  <definedNames>
    <definedName name="_xlnm._FilterDatabase" localSheetId="0" hidden="1">Normscore!$P$8:$Q$124</definedName>
    <definedName name="BL" localSheetId="0">#REF!</definedName>
    <definedName name="BL" localSheetId="2">#REF!</definedName>
    <definedName name="BL">#REF!</definedName>
    <definedName name="CY" localSheetId="0">#REF!</definedName>
    <definedName name="CY" localSheetId="2">#REF!</definedName>
    <definedName name="CY">#REF!</definedName>
    <definedName name="CZ" localSheetId="0">#REF!</definedName>
    <definedName name="CZ" localSheetId="2">#REF!</definedName>
    <definedName name="CZ">#REF!</definedName>
    <definedName name="Ỉ1" localSheetId="0">#REF!</definedName>
    <definedName name="Ỉ1" localSheetId="2">#REF!</definedName>
    <definedName name="Ỉ1">#REF!</definedName>
    <definedName name="JF" localSheetId="0">#REF!</definedName>
    <definedName name="JF" localSheetId="2">#REF!</definedName>
    <definedName name="JF">#REF!</definedName>
    <definedName name="JG" localSheetId="0">#REF!</definedName>
    <definedName name="JG" localSheetId="2">#REF!</definedName>
    <definedName name="JG">#REF!</definedName>
    <definedName name="KE" localSheetId="0">#REF!</definedName>
    <definedName name="KE" localSheetId="2">#REF!</definedName>
    <definedName name="KE">#REF!</definedName>
    <definedName name="Model_10">#REF!</definedName>
    <definedName name="Model_13">#REF!</definedName>
    <definedName name="Model_force">#REF!</definedName>
    <definedName name="solver_adj" localSheetId="2" hidden="1">'Scaling template'!$C$24:$C$25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'Scaling template'!$C$32</definedName>
    <definedName name="solver_lhs2" localSheetId="2" hidden="1">'Scaling template'!$C$33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hs1" localSheetId="2" hidden="1">1000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3" l="1"/>
  <c r="M9" i="4" a="1"/>
  <c r="M9" i="4" s="1"/>
  <c r="M10" i="4" a="1"/>
  <c r="M10" i="4" s="1"/>
  <c r="N13" i="4" s="1" a="1"/>
  <c r="N13" i="4" s="1"/>
  <c r="M124" i="4" a="1"/>
  <c r="M124" i="4" s="1"/>
  <c r="M123" i="4" a="1"/>
  <c r="M123" i="4" s="1"/>
  <c r="M122" i="4" a="1"/>
  <c r="M122" i="4" s="1"/>
  <c r="M121" i="4" a="1"/>
  <c r="M121" i="4" s="1"/>
  <c r="M120" i="4" a="1"/>
  <c r="M120" i="4" s="1"/>
  <c r="M119" i="4" a="1"/>
  <c r="M119" i="4" s="1"/>
  <c r="M118" i="4" a="1"/>
  <c r="M118" i="4" s="1"/>
  <c r="M117" i="4" a="1"/>
  <c r="M117" i="4" s="1"/>
  <c r="M116" i="4" a="1"/>
  <c r="M116" i="4" s="1"/>
  <c r="M115" i="4" a="1"/>
  <c r="M115" i="4" s="1"/>
  <c r="M114" i="4" a="1"/>
  <c r="M114" i="4" s="1"/>
  <c r="M113" i="4" a="1"/>
  <c r="M113" i="4" s="1"/>
  <c r="M112" i="4" a="1"/>
  <c r="M112" i="4" s="1"/>
  <c r="M111" i="4" a="1"/>
  <c r="M111" i="4" s="1"/>
  <c r="M110" i="4" a="1"/>
  <c r="M110" i="4" s="1"/>
  <c r="M109" i="4" a="1"/>
  <c r="M109" i="4" s="1"/>
  <c r="M108" i="4" a="1"/>
  <c r="M108" i="4" s="1"/>
  <c r="M107" i="4" a="1"/>
  <c r="M107" i="4" s="1"/>
  <c r="M106" i="4" a="1"/>
  <c r="M106" i="4" s="1"/>
  <c r="M105" i="4" a="1"/>
  <c r="M105" i="4" s="1"/>
  <c r="M104" i="4" a="1"/>
  <c r="M104" i="4" s="1"/>
  <c r="M103" i="4" a="1"/>
  <c r="M103" i="4" s="1"/>
  <c r="M102" i="4" a="1"/>
  <c r="M102" i="4" s="1"/>
  <c r="M101" i="4" a="1"/>
  <c r="M101" i="4" s="1"/>
  <c r="M100" i="4" a="1"/>
  <c r="M100" i="4" s="1"/>
  <c r="M99" i="4" a="1"/>
  <c r="M99" i="4" s="1"/>
  <c r="M98" i="4" a="1"/>
  <c r="M98" i="4" s="1"/>
  <c r="M97" i="4" a="1"/>
  <c r="M97" i="4" s="1"/>
  <c r="M96" i="4" a="1"/>
  <c r="M96" i="4" s="1"/>
  <c r="M95" i="4" a="1"/>
  <c r="M95" i="4" s="1"/>
  <c r="M94" i="4" a="1"/>
  <c r="M94" i="4" s="1"/>
  <c r="M93" i="4" a="1"/>
  <c r="M93" i="4" s="1"/>
  <c r="M92" i="4" a="1"/>
  <c r="M92" i="4" s="1"/>
  <c r="M91" i="4" a="1"/>
  <c r="M91" i="4" s="1"/>
  <c r="M90" i="4" a="1"/>
  <c r="M90" i="4" s="1"/>
  <c r="M89" i="4" a="1"/>
  <c r="M89" i="4" s="1"/>
  <c r="M88" i="4" a="1"/>
  <c r="M88" i="4" s="1"/>
  <c r="M87" i="4" a="1"/>
  <c r="M87" i="4" s="1"/>
  <c r="M86" i="4" a="1"/>
  <c r="M86" i="4" s="1"/>
  <c r="M85" i="4" a="1"/>
  <c r="M85" i="4" s="1"/>
  <c r="M84" i="4" a="1"/>
  <c r="M84" i="4" s="1"/>
  <c r="M83" i="4" a="1"/>
  <c r="M83" i="4" s="1"/>
  <c r="M82" i="4" a="1"/>
  <c r="M82" i="4" s="1"/>
  <c r="M81" i="4" a="1"/>
  <c r="M81" i="4" s="1"/>
  <c r="M80" i="4" a="1"/>
  <c r="M80" i="4" s="1"/>
  <c r="M79" i="4" a="1"/>
  <c r="M79" i="4" s="1"/>
  <c r="M78" i="4" a="1"/>
  <c r="M78" i="4" s="1"/>
  <c r="M77" i="4" a="1"/>
  <c r="M77" i="4" s="1"/>
  <c r="M76" i="4" a="1"/>
  <c r="M76" i="4" s="1"/>
  <c r="M75" i="4" a="1"/>
  <c r="M75" i="4" s="1"/>
  <c r="M74" i="4" a="1"/>
  <c r="M74" i="4" s="1"/>
  <c r="M73" i="4" a="1"/>
  <c r="M73" i="4" s="1"/>
  <c r="M72" i="4" a="1"/>
  <c r="M72" i="4" s="1"/>
  <c r="M71" i="4" a="1"/>
  <c r="M71" i="4" s="1"/>
  <c r="M70" i="4" a="1"/>
  <c r="M70" i="4" s="1"/>
  <c r="M69" i="4" a="1"/>
  <c r="M69" i="4" s="1"/>
  <c r="M68" i="4" a="1"/>
  <c r="M68" i="4" s="1"/>
  <c r="M67" i="4" a="1"/>
  <c r="M67" i="4" s="1"/>
  <c r="M66" i="4" a="1"/>
  <c r="M66" i="4" s="1"/>
  <c r="M65" i="4" a="1"/>
  <c r="M65" i="4" s="1"/>
  <c r="M64" i="4" a="1"/>
  <c r="M64" i="4" s="1"/>
  <c r="M63" i="4" a="1"/>
  <c r="M63" i="4" s="1"/>
  <c r="M62" i="4" a="1"/>
  <c r="M62" i="4" s="1"/>
  <c r="M61" i="4" a="1"/>
  <c r="M61" i="4" s="1"/>
  <c r="M60" i="4" a="1"/>
  <c r="M60" i="4" s="1"/>
  <c r="M59" i="4" a="1"/>
  <c r="M59" i="4" s="1"/>
  <c r="M58" i="4" a="1"/>
  <c r="M58" i="4" s="1"/>
  <c r="M57" i="4" a="1"/>
  <c r="M57" i="4" s="1"/>
  <c r="M56" i="4" a="1"/>
  <c r="M56" i="4" s="1"/>
  <c r="M55" i="4" a="1"/>
  <c r="M55" i="4" s="1"/>
  <c r="M54" i="4" a="1"/>
  <c r="M54" i="4" s="1"/>
  <c r="M53" i="4" a="1"/>
  <c r="M53" i="4" s="1"/>
  <c r="M52" i="4" a="1"/>
  <c r="M52" i="4" s="1"/>
  <c r="M51" i="4" a="1"/>
  <c r="M51" i="4" s="1"/>
  <c r="M50" i="4" a="1"/>
  <c r="M50" i="4" s="1"/>
  <c r="M49" i="4" a="1"/>
  <c r="M49" i="4" s="1"/>
  <c r="M48" i="4" a="1"/>
  <c r="M48" i="4" s="1"/>
  <c r="M47" i="4" a="1"/>
  <c r="M47" i="4" s="1"/>
  <c r="M46" i="4" a="1"/>
  <c r="M46" i="4" s="1"/>
  <c r="M45" i="4" a="1"/>
  <c r="M45" i="4" s="1"/>
  <c r="M44" i="4" a="1"/>
  <c r="M44" i="4" s="1"/>
  <c r="M43" i="4" a="1"/>
  <c r="M43" i="4" s="1"/>
  <c r="M42" i="4" a="1"/>
  <c r="M42" i="4" s="1"/>
  <c r="M41" i="4" a="1"/>
  <c r="M41" i="4" s="1"/>
  <c r="M40" i="4" a="1"/>
  <c r="M40" i="4" s="1"/>
  <c r="M39" i="4" a="1"/>
  <c r="M39" i="4" s="1"/>
  <c r="M38" i="4" a="1"/>
  <c r="M38" i="4" s="1"/>
  <c r="M37" i="4" a="1"/>
  <c r="M37" i="4" s="1"/>
  <c r="M36" i="4" a="1"/>
  <c r="M36" i="4" s="1"/>
  <c r="M35" i="4" a="1"/>
  <c r="M35" i="4" s="1"/>
  <c r="M34" i="4" a="1"/>
  <c r="M34" i="4" s="1"/>
  <c r="M33" i="4" a="1"/>
  <c r="M33" i="4" s="1"/>
  <c r="M32" i="4" a="1"/>
  <c r="M32" i="4" s="1"/>
  <c r="M31" i="4" a="1"/>
  <c r="M31" i="4" s="1"/>
  <c r="M30" i="4" a="1"/>
  <c r="M30" i="4" s="1"/>
  <c r="M29" i="4" a="1"/>
  <c r="M29" i="4" s="1"/>
  <c r="M28" i="4" a="1"/>
  <c r="M28" i="4" s="1"/>
  <c r="M27" i="4" a="1"/>
  <c r="M27" i="4" s="1"/>
  <c r="M26" i="4" a="1"/>
  <c r="M26" i="4" s="1"/>
  <c r="M25" i="4" a="1"/>
  <c r="M25" i="4" s="1"/>
  <c r="M24" i="4" a="1"/>
  <c r="M24" i="4" s="1"/>
  <c r="M23" i="4" a="1"/>
  <c r="M23" i="4" s="1"/>
  <c r="M22" i="4" a="1"/>
  <c r="M22" i="4" s="1"/>
  <c r="M21" i="4" a="1"/>
  <c r="M21" i="4" s="1"/>
  <c r="M20" i="4" a="1"/>
  <c r="M20" i="4" s="1"/>
  <c r="M19" i="4" a="1"/>
  <c r="M19" i="4" s="1"/>
  <c r="M18" i="4" a="1"/>
  <c r="M18" i="4" s="1"/>
  <c r="M17" i="4" a="1"/>
  <c r="M17" i="4" s="1"/>
  <c r="M16" i="4" a="1"/>
  <c r="M16" i="4" s="1"/>
  <c r="M15" i="4" a="1"/>
  <c r="M15" i="4" s="1"/>
  <c r="M14" i="4" a="1"/>
  <c r="M14" i="4" s="1"/>
  <c r="M13" i="4" a="1"/>
  <c r="M13" i="4" s="1"/>
  <c r="M12" i="4" a="1"/>
  <c r="M12" i="4" s="1"/>
  <c r="M11" i="4" a="1"/>
  <c r="M11" i="4" s="1"/>
  <c r="C21" i="3"/>
  <c r="D20" i="3" s="1"/>
  <c r="C29" i="3"/>
  <c r="N9" i="4" l="1" a="1"/>
  <c r="N9" i="4" s="1"/>
  <c r="N10" i="4" a="1"/>
  <c r="N10" i="4" s="1"/>
  <c r="N18" i="4" a="1"/>
  <c r="N18" i="4" s="1"/>
  <c r="N21" i="4" a="1"/>
  <c r="N21" i="4" s="1"/>
  <c r="N26" i="4" a="1"/>
  <c r="N26" i="4" s="1"/>
  <c r="N29" i="4" a="1"/>
  <c r="N29" i="4" s="1"/>
  <c r="N34" i="4" a="1"/>
  <c r="N34" i="4" s="1"/>
  <c r="N37" i="4" a="1"/>
  <c r="N37" i="4" s="1"/>
  <c r="N42" i="4" a="1"/>
  <c r="N42" i="4" s="1"/>
  <c r="N45" i="4" a="1"/>
  <c r="N45" i="4" s="1"/>
  <c r="N50" i="4" a="1"/>
  <c r="N50" i="4" s="1"/>
  <c r="N53" i="4" a="1"/>
  <c r="N53" i="4" s="1"/>
  <c r="N58" i="4" a="1"/>
  <c r="N58" i="4" s="1"/>
  <c r="N61" i="4" a="1"/>
  <c r="N61" i="4" s="1"/>
  <c r="N66" i="4" a="1"/>
  <c r="N66" i="4" s="1"/>
  <c r="N69" i="4" a="1"/>
  <c r="N69" i="4" s="1"/>
  <c r="N74" i="4" a="1"/>
  <c r="N74" i="4" s="1"/>
  <c r="N77" i="4" a="1"/>
  <c r="N77" i="4" s="1"/>
  <c r="N82" i="4" a="1"/>
  <c r="N82" i="4" s="1"/>
  <c r="N85" i="4" a="1"/>
  <c r="N85" i="4" s="1"/>
  <c r="N90" i="4" a="1"/>
  <c r="N90" i="4" s="1"/>
  <c r="N93" i="4" a="1"/>
  <c r="N93" i="4" s="1"/>
  <c r="N98" i="4" a="1"/>
  <c r="N98" i="4" s="1"/>
  <c r="N101" i="4" a="1"/>
  <c r="N101" i="4" s="1"/>
  <c r="N106" i="4" a="1"/>
  <c r="N106" i="4" s="1"/>
  <c r="N109" i="4" a="1"/>
  <c r="N109" i="4" s="1"/>
  <c r="N114" i="4" a="1"/>
  <c r="N114" i="4" s="1"/>
  <c r="N117" i="4" a="1"/>
  <c r="N117" i="4" s="1"/>
  <c r="N122" i="4" a="1"/>
  <c r="N122" i="4" s="1"/>
  <c r="N11" i="4" a="1"/>
  <c r="N11" i="4" s="1"/>
  <c r="N16" i="4" a="1"/>
  <c r="N16" i="4" s="1"/>
  <c r="N19" i="4" a="1"/>
  <c r="N19" i="4" s="1"/>
  <c r="N24" i="4" a="1"/>
  <c r="N24" i="4" s="1"/>
  <c r="N27" i="4" a="1"/>
  <c r="N27" i="4" s="1"/>
  <c r="N32" i="4" a="1"/>
  <c r="N32" i="4" s="1"/>
  <c r="N35" i="4" a="1"/>
  <c r="N35" i="4" s="1"/>
  <c r="N40" i="4" a="1"/>
  <c r="N40" i="4" s="1"/>
  <c r="N43" i="4" a="1"/>
  <c r="N43" i="4" s="1"/>
  <c r="N48" i="4" a="1"/>
  <c r="N48" i="4" s="1"/>
  <c r="N51" i="4" a="1"/>
  <c r="N51" i="4" s="1"/>
  <c r="N56" i="4" a="1"/>
  <c r="N56" i="4" s="1"/>
  <c r="N59" i="4" a="1"/>
  <c r="N59" i="4" s="1"/>
  <c r="N64" i="4" a="1"/>
  <c r="N64" i="4" s="1"/>
  <c r="N67" i="4" a="1"/>
  <c r="N67" i="4" s="1"/>
  <c r="N72" i="4" a="1"/>
  <c r="N72" i="4" s="1"/>
  <c r="N75" i="4" a="1"/>
  <c r="N75" i="4" s="1"/>
  <c r="N80" i="4" a="1"/>
  <c r="N80" i="4" s="1"/>
  <c r="N83" i="4" a="1"/>
  <c r="N83" i="4" s="1"/>
  <c r="N88" i="4" a="1"/>
  <c r="N88" i="4" s="1"/>
  <c r="N91" i="4" a="1"/>
  <c r="N91" i="4" s="1"/>
  <c r="N96" i="4" a="1"/>
  <c r="N96" i="4" s="1"/>
  <c r="N99" i="4" a="1"/>
  <c r="N99" i="4" s="1"/>
  <c r="N104" i="4" a="1"/>
  <c r="N104" i="4" s="1"/>
  <c r="N107" i="4" a="1"/>
  <c r="N107" i="4" s="1"/>
  <c r="N112" i="4" a="1"/>
  <c r="N112" i="4" s="1"/>
  <c r="N115" i="4" a="1"/>
  <c r="N115" i="4" s="1"/>
  <c r="N120" i="4" a="1"/>
  <c r="N120" i="4" s="1"/>
  <c r="N123" i="4" a="1"/>
  <c r="N123" i="4" s="1"/>
  <c r="N124" i="4" a="1"/>
  <c r="N124" i="4" s="1"/>
  <c r="N14" i="4" a="1"/>
  <c r="N14" i="4" s="1"/>
  <c r="N17" i="4" a="1"/>
  <c r="N17" i="4" s="1"/>
  <c r="N22" i="4" a="1"/>
  <c r="N22" i="4" s="1"/>
  <c r="N25" i="4" a="1"/>
  <c r="N25" i="4" s="1"/>
  <c r="N30" i="4" a="1"/>
  <c r="N30" i="4" s="1"/>
  <c r="N33" i="4" a="1"/>
  <c r="N33" i="4" s="1"/>
  <c r="N38" i="4" a="1"/>
  <c r="N38" i="4" s="1"/>
  <c r="N41" i="4" a="1"/>
  <c r="N41" i="4" s="1"/>
  <c r="N46" i="4" a="1"/>
  <c r="N46" i="4" s="1"/>
  <c r="N49" i="4" a="1"/>
  <c r="N49" i="4" s="1"/>
  <c r="N54" i="4" a="1"/>
  <c r="N54" i="4" s="1"/>
  <c r="N57" i="4" a="1"/>
  <c r="N57" i="4" s="1"/>
  <c r="N62" i="4" a="1"/>
  <c r="N62" i="4" s="1"/>
  <c r="N65" i="4" a="1"/>
  <c r="N65" i="4" s="1"/>
  <c r="N70" i="4" a="1"/>
  <c r="N70" i="4" s="1"/>
  <c r="N73" i="4" a="1"/>
  <c r="N73" i="4" s="1"/>
  <c r="N78" i="4" a="1"/>
  <c r="N78" i="4" s="1"/>
  <c r="N81" i="4" a="1"/>
  <c r="N81" i="4" s="1"/>
  <c r="N86" i="4" a="1"/>
  <c r="N86" i="4" s="1"/>
  <c r="N89" i="4" a="1"/>
  <c r="N89" i="4" s="1"/>
  <c r="N94" i="4" a="1"/>
  <c r="N94" i="4" s="1"/>
  <c r="N97" i="4" a="1"/>
  <c r="N97" i="4" s="1"/>
  <c r="N102" i="4" a="1"/>
  <c r="N102" i="4" s="1"/>
  <c r="N105" i="4" a="1"/>
  <c r="N105" i="4" s="1"/>
  <c r="N110" i="4" a="1"/>
  <c r="N110" i="4" s="1"/>
  <c r="N113" i="4" a="1"/>
  <c r="N113" i="4" s="1"/>
  <c r="N118" i="4" a="1"/>
  <c r="N118" i="4" s="1"/>
  <c r="N12" i="4" a="1"/>
  <c r="N12" i="4" s="1"/>
  <c r="N15" i="4" a="1"/>
  <c r="N15" i="4" s="1"/>
  <c r="N20" i="4" a="1"/>
  <c r="N20" i="4" s="1"/>
  <c r="N23" i="4" a="1"/>
  <c r="N23" i="4" s="1"/>
  <c r="N28" i="4" a="1"/>
  <c r="N28" i="4" s="1"/>
  <c r="N31" i="4" a="1"/>
  <c r="N31" i="4" s="1"/>
  <c r="N36" i="4" a="1"/>
  <c r="N36" i="4" s="1"/>
  <c r="N39" i="4" a="1"/>
  <c r="N39" i="4" s="1"/>
  <c r="N44" i="4" a="1"/>
  <c r="N44" i="4" s="1"/>
  <c r="N47" i="4" a="1"/>
  <c r="N47" i="4" s="1"/>
  <c r="N52" i="4" a="1"/>
  <c r="N52" i="4" s="1"/>
  <c r="N55" i="4" a="1"/>
  <c r="N55" i="4" s="1"/>
  <c r="N60" i="4" a="1"/>
  <c r="N60" i="4" s="1"/>
  <c r="N63" i="4" a="1"/>
  <c r="N63" i="4" s="1"/>
  <c r="N68" i="4" a="1"/>
  <c r="N68" i="4" s="1"/>
  <c r="N71" i="4" a="1"/>
  <c r="N71" i="4" s="1"/>
  <c r="N76" i="4" a="1"/>
  <c r="N76" i="4" s="1"/>
  <c r="N79" i="4" a="1"/>
  <c r="N79" i="4" s="1"/>
  <c r="N84" i="4" a="1"/>
  <c r="N84" i="4" s="1"/>
  <c r="N87" i="4" a="1"/>
  <c r="N87" i="4" s="1"/>
  <c r="N92" i="4" a="1"/>
  <c r="N92" i="4" s="1"/>
  <c r="N95" i="4" a="1"/>
  <c r="N95" i="4" s="1"/>
  <c r="N100" i="4" a="1"/>
  <c r="N100" i="4" s="1"/>
  <c r="N103" i="4" a="1"/>
  <c r="N103" i="4" s="1"/>
  <c r="N108" i="4" a="1"/>
  <c r="N108" i="4" s="1"/>
  <c r="N111" i="4" a="1"/>
  <c r="N111" i="4" s="1"/>
  <c r="N116" i="4" a="1"/>
  <c r="N116" i="4" s="1"/>
  <c r="N119" i="4" a="1"/>
  <c r="N119" i="4" s="1"/>
  <c r="N121" i="4" a="1"/>
  <c r="N121" i="4" s="1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C30" i="3"/>
  <c r="Q69" i="3" s="1"/>
  <c r="Q22" i="3" l="1"/>
  <c r="Q38" i="3"/>
  <c r="Q54" i="3"/>
  <c r="Q42" i="3"/>
  <c r="Q15" i="3"/>
  <c r="Q29" i="3"/>
  <c r="Q46" i="3"/>
  <c r="Q62" i="3"/>
  <c r="Q21" i="3"/>
  <c r="Q56" i="3"/>
  <c r="Q26" i="3"/>
  <c r="Q58" i="3"/>
  <c r="Q34" i="3"/>
  <c r="Q50" i="3"/>
  <c r="Q44" i="3"/>
  <c r="Q5" i="3"/>
  <c r="P16" i="4" a="1"/>
  <c r="P16" i="4" s="1"/>
  <c r="P13" i="4" a="1"/>
  <c r="P13" i="4" s="1"/>
  <c r="P22" i="4" a="1"/>
  <c r="P22" i="4" s="1"/>
  <c r="P48" i="4" a="1"/>
  <c r="P48" i="4" s="1"/>
  <c r="P68" i="4" a="1"/>
  <c r="P68" i="4" s="1"/>
  <c r="P72" i="4" a="1"/>
  <c r="P72" i="4" s="1"/>
  <c r="P116" i="4" a="1"/>
  <c r="P116" i="4" s="1"/>
  <c r="P80" i="4" a="1"/>
  <c r="P80" i="4" s="1"/>
  <c r="P87" i="4" a="1"/>
  <c r="P87" i="4" s="1"/>
  <c r="P119" i="4" a="1"/>
  <c r="P119" i="4" s="1"/>
  <c r="P123" i="4" a="1"/>
  <c r="P123" i="4" s="1"/>
  <c r="P93" i="4" a="1"/>
  <c r="P93" i="4" s="1"/>
  <c r="P32" i="4" a="1"/>
  <c r="P32" i="4" s="1"/>
  <c r="P31" i="4" a="1"/>
  <c r="P31" i="4" s="1"/>
  <c r="P78" i="4" a="1"/>
  <c r="P78" i="4" s="1"/>
  <c r="P38" i="4" a="1"/>
  <c r="P38" i="4" s="1"/>
  <c r="P108" i="4" a="1"/>
  <c r="P108" i="4" s="1"/>
  <c r="P65" i="4" a="1"/>
  <c r="P65" i="4" s="1"/>
  <c r="P98" i="4" a="1"/>
  <c r="P98" i="4" s="1"/>
  <c r="P103" i="4" a="1"/>
  <c r="P103" i="4" s="1"/>
  <c r="P20" i="4" a="1"/>
  <c r="P20" i="4" s="1"/>
  <c r="P88" i="4" a="1"/>
  <c r="P88" i="4" s="1"/>
  <c r="P17" i="4" a="1"/>
  <c r="P17" i="4" s="1"/>
  <c r="P35" i="4" a="1"/>
  <c r="P35" i="4" s="1"/>
  <c r="P86" i="4" a="1"/>
  <c r="P86" i="4" s="1"/>
  <c r="P10" i="4" a="1"/>
  <c r="P10" i="4" s="1"/>
  <c r="P26" i="4" a="1"/>
  <c r="P26" i="4" s="1"/>
  <c r="P43" i="4" a="1"/>
  <c r="P43" i="4" s="1"/>
  <c r="P19" i="4" a="1"/>
  <c r="P19" i="4" s="1"/>
  <c r="P94" i="4" a="1"/>
  <c r="P94" i="4" s="1"/>
  <c r="P62" i="4" a="1"/>
  <c r="P62" i="4" s="1"/>
  <c r="P29" i="4" a="1"/>
  <c r="P29" i="4" s="1"/>
  <c r="P45" i="4" a="1"/>
  <c r="P45" i="4" s="1"/>
  <c r="P52" i="4" a="1"/>
  <c r="P52" i="4" s="1"/>
  <c r="P84" i="4" a="1"/>
  <c r="P84" i="4" s="1"/>
  <c r="P42" i="4" a="1"/>
  <c r="P42" i="4" s="1"/>
  <c r="P56" i="4" a="1"/>
  <c r="P56" i="4" s="1"/>
  <c r="P76" i="4" a="1"/>
  <c r="P76" i="4" s="1"/>
  <c r="P109" i="4" a="1"/>
  <c r="P109" i="4" s="1"/>
  <c r="P113" i="4" a="1"/>
  <c r="P113" i="4" s="1"/>
  <c r="P53" i="4" a="1"/>
  <c r="P53" i="4" s="1"/>
  <c r="P69" i="4" a="1"/>
  <c r="P69" i="4" s="1"/>
  <c r="P81" i="4" a="1"/>
  <c r="P81" i="4" s="1"/>
  <c r="P106" i="4" a="1"/>
  <c r="P106" i="4" s="1"/>
  <c r="P91" i="4" a="1"/>
  <c r="P91" i="4" s="1"/>
  <c r="P107" i="4" a="1"/>
  <c r="P107" i="4" s="1"/>
  <c r="P120" i="4" a="1"/>
  <c r="P120" i="4" s="1"/>
  <c r="P124" i="4" a="1"/>
  <c r="P124" i="4" s="1"/>
  <c r="P97" i="4" a="1"/>
  <c r="P97" i="4" s="1"/>
  <c r="P74" i="4" a="1"/>
  <c r="P74" i="4" s="1"/>
  <c r="P15" i="4" a="1"/>
  <c r="P15" i="4" s="1"/>
  <c r="P41" i="4" a="1"/>
  <c r="P41" i="4" s="1"/>
  <c r="P55" i="4" a="1"/>
  <c r="P55" i="4" s="1"/>
  <c r="P112" i="4" a="1"/>
  <c r="P112" i="4" s="1"/>
  <c r="P24" i="4" a="1"/>
  <c r="P24" i="4" s="1"/>
  <c r="P104" i="4" a="1"/>
  <c r="P104" i="4" s="1"/>
  <c r="P21" i="4" a="1"/>
  <c r="P21" i="4" s="1"/>
  <c r="P47" i="4" a="1"/>
  <c r="P47" i="4" s="1"/>
  <c r="P102" i="4" a="1"/>
  <c r="P102" i="4" s="1"/>
  <c r="P14" i="4" a="1"/>
  <c r="P14" i="4" s="1"/>
  <c r="P27" i="4" a="1"/>
  <c r="P27" i="4" s="1"/>
  <c r="P75" i="4" a="1"/>
  <c r="P75" i="4" s="1"/>
  <c r="P23" i="4" a="1"/>
  <c r="P23" i="4" s="1"/>
  <c r="P40" i="4" a="1"/>
  <c r="P40" i="4" s="1"/>
  <c r="P63" i="4" a="1"/>
  <c r="P63" i="4" s="1"/>
  <c r="P33" i="4" a="1"/>
  <c r="P33" i="4" s="1"/>
  <c r="P49" i="4" a="1"/>
  <c r="P49" i="4" s="1"/>
  <c r="P66" i="4" a="1"/>
  <c r="P66" i="4" s="1"/>
  <c r="P30" i="4" a="1"/>
  <c r="P30" i="4" s="1"/>
  <c r="P46" i="4" a="1"/>
  <c r="P46" i="4" s="1"/>
  <c r="P70" i="4" a="1"/>
  <c r="P70" i="4" s="1"/>
  <c r="P92" i="4" a="1"/>
  <c r="P92" i="4" s="1"/>
  <c r="P110" i="4" a="1"/>
  <c r="P110" i="4" s="1"/>
  <c r="P114" i="4" a="1"/>
  <c r="P114" i="4" s="1"/>
  <c r="P57" i="4" a="1"/>
  <c r="P57" i="4" s="1"/>
  <c r="P73" i="4" a="1"/>
  <c r="P73" i="4" s="1"/>
  <c r="P82" i="4" a="1"/>
  <c r="P82" i="4" s="1"/>
  <c r="P79" i="4" a="1"/>
  <c r="P79" i="4" s="1"/>
  <c r="P95" i="4" a="1"/>
  <c r="P95" i="4" s="1"/>
  <c r="P117" i="4" a="1"/>
  <c r="P117" i="4" s="1"/>
  <c r="P121" i="4" a="1"/>
  <c r="P121" i="4" s="1"/>
  <c r="P85" i="4" a="1"/>
  <c r="P85" i="4" s="1"/>
  <c r="P101" i="4" a="1"/>
  <c r="P101" i="4" s="1"/>
  <c r="P59" i="4" a="1"/>
  <c r="P59" i="4" s="1"/>
  <c r="P12" i="4" a="1"/>
  <c r="P12" i="4" s="1"/>
  <c r="P58" i="4" a="1"/>
  <c r="P58" i="4" s="1"/>
  <c r="P51" i="4" a="1"/>
  <c r="P51" i="4" s="1"/>
  <c r="P36" i="4" a="1"/>
  <c r="P36" i="4" s="1"/>
  <c r="P9" i="4" a="1"/>
  <c r="P9" i="4" s="1"/>
  <c r="P25" i="4" a="1"/>
  <c r="P25" i="4" s="1"/>
  <c r="P60" i="4" a="1"/>
  <c r="P60" i="4" s="1"/>
  <c r="P11" i="4" a="1"/>
  <c r="P11" i="4" s="1"/>
  <c r="P18" i="4" a="1"/>
  <c r="P18" i="4" s="1"/>
  <c r="P28" i="4" a="1"/>
  <c r="P28" i="4" s="1"/>
  <c r="P96" i="4" a="1"/>
  <c r="P96" i="4" s="1"/>
  <c r="P39" i="4" a="1"/>
  <c r="P39" i="4" s="1"/>
  <c r="P44" i="4" a="1"/>
  <c r="P44" i="4" s="1"/>
  <c r="P64" i="4" a="1"/>
  <c r="P64" i="4" s="1"/>
  <c r="P37" i="4" a="1"/>
  <c r="P37" i="4" s="1"/>
  <c r="P50" i="4" a="1"/>
  <c r="P50" i="4" s="1"/>
  <c r="P67" i="4" a="1"/>
  <c r="P67" i="4" s="1"/>
  <c r="P34" i="4" a="1"/>
  <c r="P34" i="4" s="1"/>
  <c r="P54" i="4" a="1"/>
  <c r="P54" i="4" s="1"/>
  <c r="P71" i="4" a="1"/>
  <c r="P71" i="4" s="1"/>
  <c r="P100" i="4" a="1"/>
  <c r="P100" i="4" s="1"/>
  <c r="P111" i="4" a="1"/>
  <c r="P111" i="4" s="1"/>
  <c r="P115" i="4" a="1"/>
  <c r="P115" i="4" s="1"/>
  <c r="P61" i="4" a="1"/>
  <c r="P61" i="4" s="1"/>
  <c r="P77" i="4" a="1"/>
  <c r="P77" i="4" s="1"/>
  <c r="P90" i="4" a="1"/>
  <c r="P90" i="4" s="1"/>
  <c r="P83" i="4" a="1"/>
  <c r="P83" i="4" s="1"/>
  <c r="P99" i="4" a="1"/>
  <c r="P99" i="4" s="1"/>
  <c r="P118" i="4" a="1"/>
  <c r="P118" i="4" s="1"/>
  <c r="P122" i="4" a="1"/>
  <c r="P122" i="4" s="1"/>
  <c r="P89" i="4" a="1"/>
  <c r="P89" i="4" s="1"/>
  <c r="P105" i="4" a="1"/>
  <c r="P105" i="4" s="1"/>
  <c r="Q68" i="3"/>
  <c r="Q37" i="3"/>
  <c r="Q66" i="3"/>
  <c r="Q11" i="3"/>
  <c r="Q53" i="3"/>
  <c r="Q23" i="3"/>
  <c r="Q35" i="3"/>
  <c r="Q51" i="3"/>
  <c r="Q67" i="3"/>
  <c r="Q7" i="3"/>
  <c r="Q48" i="3"/>
  <c r="Q10" i="3"/>
  <c r="Q25" i="3"/>
  <c r="Q57" i="3"/>
  <c r="Q12" i="3"/>
  <c r="Q31" i="3"/>
  <c r="Q61" i="3"/>
  <c r="Q27" i="3"/>
  <c r="Q39" i="3"/>
  <c r="Q55" i="3"/>
  <c r="Q24" i="3"/>
  <c r="Q9" i="3"/>
  <c r="Q60" i="3"/>
  <c r="Q13" i="3"/>
  <c r="Q33" i="3"/>
  <c r="Q65" i="3"/>
  <c r="Q43" i="3"/>
  <c r="Q59" i="3"/>
  <c r="Q36" i="3"/>
  <c r="Q14" i="3"/>
  <c r="Q30" i="3"/>
  <c r="U10" i="3" s="1"/>
  <c r="Q64" i="3"/>
  <c r="Q16" i="3"/>
  <c r="Q41" i="3"/>
  <c r="U16" i="3"/>
  <c r="V16" i="3"/>
  <c r="Q28" i="3"/>
  <c r="Q6" i="3"/>
  <c r="Q17" i="3"/>
  <c r="Q45" i="3"/>
  <c r="Q20" i="3"/>
  <c r="Q32" i="3"/>
  <c r="Q47" i="3"/>
  <c r="Q63" i="3"/>
  <c r="Q52" i="3"/>
  <c r="Q18" i="3"/>
  <c r="Q40" i="3"/>
  <c r="Q8" i="3"/>
  <c r="Q19" i="3"/>
  <c r="Q49" i="3"/>
  <c r="Q105" i="4" l="1" a="1"/>
  <c r="Q105" i="4" s="1"/>
  <c r="Q101" i="4" a="1"/>
  <c r="Q101" i="4" s="1"/>
  <c r="Q97" i="4" a="1"/>
  <c r="Q97" i="4" s="1"/>
  <c r="Q93" i="4" a="1"/>
  <c r="Q93" i="4" s="1"/>
  <c r="Q89" i="4" a="1"/>
  <c r="Q89" i="4" s="1"/>
  <c r="Q85" i="4" a="1"/>
  <c r="Q85" i="4" s="1"/>
  <c r="Q124" i="4" a="1"/>
  <c r="Q124" i="4" s="1"/>
  <c r="Q123" i="4" a="1"/>
  <c r="Q123" i="4" s="1"/>
  <c r="Q122" i="4" a="1"/>
  <c r="Q122" i="4" s="1"/>
  <c r="Q121" i="4" a="1"/>
  <c r="Q121" i="4" s="1"/>
  <c r="Q120" i="4" a="1"/>
  <c r="Q120" i="4" s="1"/>
  <c r="Q119" i="4" a="1"/>
  <c r="Q119" i="4" s="1"/>
  <c r="Q118" i="4" a="1"/>
  <c r="Q118" i="4" s="1"/>
  <c r="Q117" i="4" a="1"/>
  <c r="Q117" i="4" s="1"/>
  <c r="Q107" i="4" a="1"/>
  <c r="Q107" i="4" s="1"/>
  <c r="Q103" i="4" a="1"/>
  <c r="Q103" i="4" s="1"/>
  <c r="Q99" i="4" a="1"/>
  <c r="Q99" i="4" s="1"/>
  <c r="Q95" i="4" a="1"/>
  <c r="Q95" i="4" s="1"/>
  <c r="Q91" i="4" a="1"/>
  <c r="Q91" i="4" s="1"/>
  <c r="Q87" i="4" a="1"/>
  <c r="Q87" i="4" s="1"/>
  <c r="Q83" i="4" a="1"/>
  <c r="Q83" i="4" s="1"/>
  <c r="Q79" i="4" a="1"/>
  <c r="Q79" i="4" s="1"/>
  <c r="Q102" i="4" a="1"/>
  <c r="Q102" i="4" s="1"/>
  <c r="Q94" i="4" a="1"/>
  <c r="Q94" i="4" s="1"/>
  <c r="Q86" i="4" a="1"/>
  <c r="Q86" i="4" s="1"/>
  <c r="Q84" i="4" a="1"/>
  <c r="Q84" i="4" s="1"/>
  <c r="Q77" i="4" a="1"/>
  <c r="Q77" i="4" s="1"/>
  <c r="Q73" i="4" a="1"/>
  <c r="Q73" i="4" s="1"/>
  <c r="Q69" i="4" a="1"/>
  <c r="Q69" i="4" s="1"/>
  <c r="Q65" i="4" a="1"/>
  <c r="Q65" i="4" s="1"/>
  <c r="Q61" i="4" a="1"/>
  <c r="Q61" i="4" s="1"/>
  <c r="Q57" i="4" a="1"/>
  <c r="Q57" i="4" s="1"/>
  <c r="Q53" i="4" a="1"/>
  <c r="Q53" i="4" s="1"/>
  <c r="Q104" i="4" a="1"/>
  <c r="Q104" i="4" s="1"/>
  <c r="Q96" i="4" a="1"/>
  <c r="Q96" i="4" s="1"/>
  <c r="Q88" i="4" a="1"/>
  <c r="Q88" i="4" s="1"/>
  <c r="Q82" i="4" a="1"/>
  <c r="Q82" i="4" s="1"/>
  <c r="Q81" i="4" a="1"/>
  <c r="Q81" i="4" s="1"/>
  <c r="Q80" i="4" a="1"/>
  <c r="Q80" i="4" s="1"/>
  <c r="Q76" i="4" a="1"/>
  <c r="Q76" i="4" s="1"/>
  <c r="Q78" i="4" a="1"/>
  <c r="Q78" i="4" s="1"/>
  <c r="Q75" i="4" a="1"/>
  <c r="Q75" i="4" s="1"/>
  <c r="Q74" i="4" a="1"/>
  <c r="Q74" i="4" s="1"/>
  <c r="Q60" i="4" a="1"/>
  <c r="Q60" i="4" s="1"/>
  <c r="Q59" i="4" a="1"/>
  <c r="Q59" i="4" s="1"/>
  <c r="Q58" i="4" a="1"/>
  <c r="Q58" i="4" s="1"/>
  <c r="Q46" i="4" a="1"/>
  <c r="Q46" i="4" s="1"/>
  <c r="Q42" i="4" a="1"/>
  <c r="Q42" i="4" s="1"/>
  <c r="Q38" i="4" a="1"/>
  <c r="Q38" i="4" s="1"/>
  <c r="Q34" i="4" a="1"/>
  <c r="Q34" i="4" s="1"/>
  <c r="Q30" i="4" a="1"/>
  <c r="Q30" i="4" s="1"/>
  <c r="Q115" i="4" a="1"/>
  <c r="Q115" i="4" s="1"/>
  <c r="Q113" i="4" a="1"/>
  <c r="Q113" i="4" s="1"/>
  <c r="Q111" i="4" a="1"/>
  <c r="Q111" i="4" s="1"/>
  <c r="Q109" i="4" a="1"/>
  <c r="Q109" i="4" s="1"/>
  <c r="Q72" i="4" a="1"/>
  <c r="Q72" i="4" s="1"/>
  <c r="Q71" i="4" a="1"/>
  <c r="Q71" i="4" s="1"/>
  <c r="Q70" i="4" a="1"/>
  <c r="Q70" i="4" s="1"/>
  <c r="Q56" i="4" a="1"/>
  <c r="Q56" i="4" s="1"/>
  <c r="Q55" i="4" a="1"/>
  <c r="Q55" i="4" s="1"/>
  <c r="Q54" i="4" a="1"/>
  <c r="Q54" i="4" s="1"/>
  <c r="Q49" i="4" a="1"/>
  <c r="Q49" i="4" s="1"/>
  <c r="Q45" i="4" a="1"/>
  <c r="Q45" i="4" s="1"/>
  <c r="Q41" i="4" a="1"/>
  <c r="Q41" i="4" s="1"/>
  <c r="Q37" i="4" a="1"/>
  <c r="Q37" i="4" s="1"/>
  <c r="Q33" i="4" a="1"/>
  <c r="Q33" i="4" s="1"/>
  <c r="Q29" i="4" a="1"/>
  <c r="Q29" i="4" s="1"/>
  <c r="Q106" i="4" a="1"/>
  <c r="Q106" i="4" s="1"/>
  <c r="Q98" i="4" a="1"/>
  <c r="Q98" i="4" s="1"/>
  <c r="Q90" i="4" a="1"/>
  <c r="Q90" i="4" s="1"/>
  <c r="Q68" i="4" a="1"/>
  <c r="Q68" i="4" s="1"/>
  <c r="Q67" i="4" a="1"/>
  <c r="Q67" i="4" s="1"/>
  <c r="Q66" i="4" a="1"/>
  <c r="Q66" i="4" s="1"/>
  <c r="Q52" i="4" a="1"/>
  <c r="Q52" i="4" s="1"/>
  <c r="Q51" i="4" a="1"/>
  <c r="Q51" i="4" s="1"/>
  <c r="Q50" i="4" a="1"/>
  <c r="Q50" i="4" s="1"/>
  <c r="Q48" i="4" a="1"/>
  <c r="Q48" i="4" s="1"/>
  <c r="Q44" i="4" a="1"/>
  <c r="Q44" i="4" s="1"/>
  <c r="Q40" i="4" a="1"/>
  <c r="Q40" i="4" s="1"/>
  <c r="Q36" i="4" a="1"/>
  <c r="Q36" i="4" s="1"/>
  <c r="Q116" i="4" a="1"/>
  <c r="Q116" i="4" s="1"/>
  <c r="Q114" i="4" a="1"/>
  <c r="Q114" i="4" s="1"/>
  <c r="Q112" i="4" a="1"/>
  <c r="Q112" i="4" s="1"/>
  <c r="Q110" i="4" a="1"/>
  <c r="Q110" i="4" s="1"/>
  <c r="Q108" i="4" a="1"/>
  <c r="Q108" i="4" s="1"/>
  <c r="Q64" i="4" a="1"/>
  <c r="Q64" i="4" s="1"/>
  <c r="Q63" i="4" a="1"/>
  <c r="Q63" i="4" s="1"/>
  <c r="Q62" i="4" a="1"/>
  <c r="Q62" i="4" s="1"/>
  <c r="Q43" i="4" a="1"/>
  <c r="Q43" i="4" s="1"/>
  <c r="Q35" i="4" a="1"/>
  <c r="Q35" i="4" s="1"/>
  <c r="Q32" i="4" a="1"/>
  <c r="Q32" i="4" s="1"/>
  <c r="Q23" i="4" a="1"/>
  <c r="Q23" i="4" s="1"/>
  <c r="Q19" i="4" a="1"/>
  <c r="Q19" i="4" s="1"/>
  <c r="Q15" i="4" a="1"/>
  <c r="Q15" i="4" s="1"/>
  <c r="Q11" i="4" a="1"/>
  <c r="Q11" i="4" s="1"/>
  <c r="Q100" i="4" a="1"/>
  <c r="Q100" i="4" s="1"/>
  <c r="Q47" i="4" a="1"/>
  <c r="Q47" i="4" s="1"/>
  <c r="Q22" i="4" a="1"/>
  <c r="Q22" i="4" s="1"/>
  <c r="Q18" i="4" a="1"/>
  <c r="Q18" i="4" s="1"/>
  <c r="Q14" i="4" a="1"/>
  <c r="Q14" i="4" s="1"/>
  <c r="Q10" i="4" a="1"/>
  <c r="Q10" i="4" s="1"/>
  <c r="Q27" i="4" a="1"/>
  <c r="Q27" i="4" s="1"/>
  <c r="Q26" i="4" a="1"/>
  <c r="Q26" i="4" s="1"/>
  <c r="Q25" i="4" a="1"/>
  <c r="Q25" i="4" s="1"/>
  <c r="Q21" i="4" a="1"/>
  <c r="Q21" i="4" s="1"/>
  <c r="Q17" i="4" a="1"/>
  <c r="Q17" i="4" s="1"/>
  <c r="Q13" i="4" a="1"/>
  <c r="Q13" i="4" s="1"/>
  <c r="Q9" i="4" a="1"/>
  <c r="Q9" i="4" s="1"/>
  <c r="Q92" i="4" a="1"/>
  <c r="Q92" i="4" s="1"/>
  <c r="Q39" i="4" a="1"/>
  <c r="Q39" i="4" s="1"/>
  <c r="Q31" i="4" a="1"/>
  <c r="Q31" i="4" s="1"/>
  <c r="Q28" i="4" a="1"/>
  <c r="Q28" i="4" s="1"/>
  <c r="Q24" i="4" a="1"/>
  <c r="Q24" i="4" s="1"/>
  <c r="Q20" i="4" a="1"/>
  <c r="Q20" i="4" s="1"/>
  <c r="Q16" i="4" a="1"/>
  <c r="Q16" i="4" s="1"/>
  <c r="Q12" i="4" a="1"/>
  <c r="Q12" i="4" s="1"/>
  <c r="U14" i="3"/>
  <c r="V14" i="3"/>
  <c r="U15" i="3"/>
  <c r="V15" i="3"/>
  <c r="U4" i="3"/>
  <c r="V4" i="3"/>
  <c r="U7" i="3"/>
  <c r="V7" i="3"/>
  <c r="U13" i="3"/>
  <c r="V13" i="3"/>
  <c r="U5" i="3"/>
  <c r="V5" i="3"/>
  <c r="U9" i="3"/>
  <c r="V9" i="3"/>
  <c r="V10" i="3"/>
  <c r="U12" i="3"/>
  <c r="V12" i="3"/>
  <c r="U11" i="3"/>
  <c r="V11" i="3"/>
  <c r="U18" i="3"/>
  <c r="V18" i="3"/>
  <c r="U6" i="3"/>
  <c r="V6" i="3"/>
  <c r="U17" i="3"/>
  <c r="V17" i="3"/>
  <c r="U8" i="3"/>
  <c r="V8" i="3"/>
  <c r="C33" i="3" l="1"/>
  <c r="C3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<sst xmlns="http://schemas.openxmlformats.org/spreadsheetml/2006/main" count="113" uniqueCount="64">
  <si>
    <t>Total</t>
  </si>
  <si>
    <t>Good</t>
  </si>
  <si>
    <t>Bad</t>
  </si>
  <si>
    <t>WOE</t>
  </si>
  <si>
    <t>Dist</t>
  </si>
  <si>
    <t>Final Score</t>
  </si>
  <si>
    <t>Final Model Statistics</t>
  </si>
  <si>
    <t>Number of variables (n)</t>
  </si>
  <si>
    <t>(Intercept)</t>
  </si>
  <si>
    <t>Scorecard Input</t>
  </si>
  <si>
    <t>Target score</t>
  </si>
  <si>
    <t>Target odds</t>
  </si>
  <si>
    <t>Derived from scorecard input</t>
  </si>
  <si>
    <t>Factor</t>
  </si>
  <si>
    <t>Offset</t>
  </si>
  <si>
    <t>Maximum Score</t>
  </si>
  <si>
    <t>Minimum Score</t>
  </si>
  <si>
    <t>Variable</t>
  </si>
  <si>
    <t>BIN</t>
  </si>
  <si>
    <t>Bad Rate</t>
  </si>
  <si>
    <t>Distribution</t>
  </si>
  <si>
    <t>Max Score</t>
  </si>
  <si>
    <t>Min Score</t>
  </si>
  <si>
    <t>Normscore</t>
  </si>
  <si>
    <t>Employed</t>
  </si>
  <si>
    <t>Bank Balance</t>
  </si>
  <si>
    <t>Bank Balance/Annual Salary</t>
  </si>
  <si>
    <t>Annual Salary</t>
  </si>
  <si>
    <t>BucketName</t>
  </si>
  <si>
    <t>1. (-99999999, 0]</t>
  </si>
  <si>
    <t>2. (0, 1]</t>
  </si>
  <si>
    <t>1. (-99999999, 9362.3]</t>
  </si>
  <si>
    <t>2. (9362.3, 13188.12]</t>
  </si>
  <si>
    <t>3. (13188.12, 15320.16]</t>
  </si>
  <si>
    <t>4. (15320.16, 17656.44]</t>
  </si>
  <si>
    <t>5. (17656.44, 19984.5]</t>
  </si>
  <si>
    <t>6. (19984.5, 999999999]</t>
  </si>
  <si>
    <t>1. (-99999999, 0.02]</t>
  </si>
  <si>
    <t>2. (0.02, 0.03]</t>
  </si>
  <si>
    <t>3. (0.03, 0.04]</t>
  </si>
  <si>
    <t>4. (0.04, 0.07]</t>
  </si>
  <si>
    <t>5. (0.07, 0.09]</t>
  </si>
  <si>
    <t>6. (0.09, 1]</t>
  </si>
  <si>
    <t>1. (-99999999, 267714.36]</t>
  </si>
  <si>
    <t>2. (267714.36, 344501.77]</t>
  </si>
  <si>
    <t>3. (344501.77, 999999999]</t>
  </si>
  <si>
    <t>Bin</t>
  </si>
  <si>
    <t>%G</t>
  </si>
  <si>
    <t>%B</t>
  </si>
  <si>
    <t>IV</t>
  </si>
  <si>
    <t>WOE_Variance</t>
  </si>
  <si>
    <t>Scorecheck</t>
  </si>
  <si>
    <t>CHECK_FLAG</t>
  </si>
  <si>
    <t>Scaling Factor</t>
  </si>
  <si>
    <t>coef</t>
  </si>
  <si>
    <t>std err</t>
  </si>
  <si>
    <t>z</t>
  </si>
  <si>
    <t>P&gt;|z|</t>
  </si>
  <si>
    <t>[0.025</t>
  </si>
  <si>
    <t>0.975]</t>
  </si>
  <si>
    <t>const</t>
  </si>
  <si>
    <t>ns_bin_BankBalance</t>
  </si>
  <si>
    <t xml:space="preserve"> </t>
  </si>
  <si>
    <t>PDO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</si>
</sst>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_(* #,##0.00_);_(* \(#,##0.00\);_(* &quot;-&quot;??_);_(@_)"/>
    <numFmt numFmtId="166" formatCode="_(* #,##0_);_(* \(#,##0\);_(* &quot;-&quot;??_);_(@_)"/>
    <numFmt numFmtId="167" formatCode="0.000000"/>
    <numFmt numFmtId="168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5" fillId="0" borderId="1" xfId="0" applyFont="1" applyBorder="1"/>
    <xf numFmtId="10" fontId="5" fillId="0" borderId="1" xfId="1" applyNumberFormat="1" applyFont="1" applyBorder="1"/>
    <xf numFmtId="2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/>
    </xf>
    <xf numFmtId="10" fontId="5" fillId="0" borderId="0" xfId="1" applyNumberFormat="1" applyFont="1"/>
    <xf numFmtId="0" fontId="4" fillId="0" borderId="1" xfId="0" applyFont="1" applyBorder="1"/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1" fontId="0" fillId="0" borderId="1" xfId="1" applyNumberFormat="1" applyFont="1" applyFill="1" applyBorder="1" applyAlignment="1">
      <alignment horizontal="right"/>
    </xf>
    <xf numFmtId="10" fontId="0" fillId="0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right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166" fontId="5" fillId="4" borderId="0" xfId="2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67" fontId="0" fillId="0" borderId="1" xfId="1" applyNumberFormat="1" applyFont="1" applyFill="1" applyBorder="1" applyAlignment="1">
      <alignment horizontal="right"/>
    </xf>
    <xf numFmtId="168" fontId="0" fillId="0" borderId="2" xfId="0" applyNumberFormat="1" applyBorder="1" applyAlignment="1">
      <alignment horizontal="right"/>
    </xf>
    <xf numFmtId="0" fontId="0" fillId="3" borderId="2" xfId="0" applyFill="1" applyBorder="1" applyAlignment="1">
      <alignment horizontal="right"/>
    </xf>
    <xf numFmtId="166" fontId="5" fillId="4" borderId="0" xfId="2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right" vertical="center" wrapText="1"/>
    </xf>
    <xf numFmtId="0" fontId="8" fillId="6" borderId="0" xfId="0" applyFont="1" applyFill="1" applyAlignment="1">
      <alignment horizontal="right" vertical="center" wrapText="1"/>
    </xf>
    <xf numFmtId="0" fontId="9" fillId="6" borderId="0" xfId="0" applyFont="1" applyFill="1" applyAlignment="1">
      <alignment horizontal="right" vertical="center" wrapText="1"/>
    </xf>
    <xf numFmtId="0" fontId="9" fillId="5" borderId="0" xfId="0" applyFont="1" applyFill="1" applyAlignment="1">
      <alignment horizontal="right" vertical="center" wrapText="1"/>
    </xf>
    <xf numFmtId="0" fontId="7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5" fillId="3" borderId="1" xfId="0" applyFont="1" applyFill="1" applyBorder="1"/>
    <xf numFmtId="0" fontId="7" fillId="3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3" borderId="0" xfId="0" applyFill="1"/>
  </cellXfs>
  <cellStyles count="3">
    <cellStyle name="Comma 2" xfId="2" xr:uid="{0F2FCC73-4E33-4D72-8795-482E5076CA92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12246</xdr:rowOff>
    </xdr:from>
    <xdr:to>
      <xdr:col>1</xdr:col>
      <xdr:colOff>896854</xdr:colOff>
      <xdr:row>3</xdr:row>
      <xdr:rowOff>40821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F6495-6A3D-4A0E-8348-7E23F45CA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1" y="202746"/>
          <a:ext cx="896854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6E47-3714-4CDE-8680-627858AFE02A}">
  <dimension ref="A1:AC124"/>
  <sheetViews>
    <sheetView showGridLines="0" tabSelected="1" topLeftCell="A6" zoomScale="85" zoomScaleNormal="85" zoomScaleSheetLayoutView="85" workbookViewId="0">
      <pane xSplit="1" ySplit="3" topLeftCell="B9" activePane="bottomRight" state="frozen"/>
      <selection pane="topRight" activeCell="B6" sqref="B6"/>
      <selection pane="bottomLeft" activeCell="A7" sqref="A7"/>
      <selection pane="bottomRight" activeCell="A6" sqref="A6"/>
    </sheetView>
  </sheetViews>
  <sheetFormatPr defaultColWidth="9.1328125" defaultRowHeight="15" customHeight="1" x14ac:dyDescent="0.45"/>
  <cols>
    <col min="1" max="1" width="9.1328125" style="27"/>
    <col min="2" max="2" width="52.1328125" style="41" customWidth="1"/>
    <col min="3" max="3" width="34.265625" style="35" customWidth="1"/>
    <col min="4" max="7" width="9.1328125" style="36" customWidth="1"/>
    <col min="8" max="8" width="11.59765625" style="36" customWidth="1"/>
    <col min="9" max="12" width="9.1328125" style="36" customWidth="1"/>
    <col min="13" max="13" width="18" style="27" customWidth="1"/>
    <col min="14" max="18" width="20.1328125" style="27" customWidth="1"/>
    <col min="19" max="16384" width="9.1328125" style="27"/>
  </cols>
  <sheetData>
    <row r="1" spans="1:29" ht="15" customHeight="1" x14ac:dyDescent="0.45">
      <c r="A1" s="23"/>
      <c r="B1" s="40"/>
      <c r="C1" s="24"/>
      <c r="D1" s="25"/>
      <c r="E1" s="26"/>
      <c r="F1" s="25"/>
      <c r="G1" s="25"/>
      <c r="H1" s="25"/>
      <c r="I1" s="25"/>
      <c r="J1" s="25"/>
      <c r="K1" s="25"/>
      <c r="L1" s="25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15" customHeight="1" x14ac:dyDescent="0.45">
      <c r="A2" s="23"/>
      <c r="B2" s="40"/>
      <c r="C2" s="24"/>
      <c r="D2" s="25"/>
      <c r="E2" s="26"/>
      <c r="F2" s="25"/>
      <c r="G2" s="25"/>
      <c r="H2" s="25"/>
      <c r="I2" s="25"/>
      <c r="J2" s="25"/>
      <c r="K2" s="25"/>
      <c r="L2" s="25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" customHeight="1" x14ac:dyDescent="0.45">
      <c r="A3" s="23"/>
      <c r="B3" s="40"/>
      <c r="C3" s="24"/>
      <c r="D3" s="25"/>
      <c r="E3" s="26"/>
      <c r="F3" s="25"/>
      <c r="G3" s="25"/>
      <c r="H3" s="25"/>
      <c r="I3" s="25"/>
      <c r="J3" s="25"/>
      <c r="K3" s="25"/>
      <c r="L3" s="25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" customHeight="1" x14ac:dyDescent="0.45">
      <c r="A4" s="23"/>
      <c r="B4" s="40"/>
      <c r="C4" s="24"/>
      <c r="D4" s="25"/>
      <c r="E4" s="26"/>
      <c r="F4" s="25"/>
      <c r="G4" s="25"/>
      <c r="H4" s="25"/>
      <c r="I4" s="25"/>
      <c r="J4" s="25"/>
      <c r="K4" s="25"/>
      <c r="L4" s="25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6" spans="1:29" ht="15" customHeight="1" x14ac:dyDescent="0.45">
      <c r="M6" s="44" t="s">
        <v>53</v>
      </c>
      <c r="N6" s="29">
        <v>50</v>
      </c>
    </row>
    <row r="8" spans="1:29" s="41" customFormat="1" ht="15" customHeight="1" x14ac:dyDescent="0.45">
      <c r="B8" s="42" t="s">
        <v>17</v>
      </c>
      <c r="C8" s="28" t="s">
        <v>46</v>
      </c>
      <c r="D8" s="42" t="s">
        <v>0</v>
      </c>
      <c r="E8" s="42" t="s">
        <v>1</v>
      </c>
      <c r="F8" s="42" t="s">
        <v>2</v>
      </c>
      <c r="G8" s="42" t="s">
        <v>19</v>
      </c>
      <c r="H8" s="42" t="s">
        <v>20</v>
      </c>
      <c r="I8" s="42" t="s">
        <v>47</v>
      </c>
      <c r="J8" s="42" t="s">
        <v>48</v>
      </c>
      <c r="K8" s="42" t="s">
        <v>3</v>
      </c>
      <c r="L8" s="43" t="s">
        <v>49</v>
      </c>
      <c r="M8" s="43" t="s">
        <v>50</v>
      </c>
      <c r="N8" s="43" t="s">
        <v>23</v>
      </c>
      <c r="P8" s="41" t="s">
        <v>51</v>
      </c>
      <c r="Q8" s="41" t="s">
        <v>52</v>
      </c>
    </row>
    <row r="9" spans="1:29" ht="15" customHeight="1" x14ac:dyDescent="0.45">
      <c r="B9" s="14" t="s">
        <v>24</v>
      </c>
      <c r="C9" s="30" t="s">
        <v>29</v>
      </c>
      <c r="D9" s="18">
        <v>2944</v>
      </c>
      <c r="E9" s="18">
        <v>2817</v>
      </c>
      <c r="F9" s="19">
        <v>127</v>
      </c>
      <c r="G9" s="20">
        <v>4.3138586956521736E-2</v>
      </c>
      <c r="H9" s="22">
        <v>0.2944</v>
      </c>
      <c r="I9" s="20">
        <v>0.2914037446984587</v>
      </c>
      <c r="J9" s="20">
        <v>0.38138138138138139</v>
      </c>
      <c r="K9" s="37">
        <v>-0.26909013106638024</v>
      </c>
      <c r="L9" s="38">
        <v>2.421209404805081E-2</v>
      </c>
      <c r="M9" s="29" cm="1">
        <f t="array" ref="M9">(K9-SUM(
IF($B$9:$B$124=B9,$H$9:$H$124,0)*IF($B$9:$B$124=B9,$K$9:$K$124,0)
)
)^2</f>
        <v>8.1617818691685898E-2</v>
      </c>
      <c r="N9" s="29" cm="1">
        <f t="array" ref="N9">ROUND(
(K9-SUM(IF($B$9:$B$124=B9,$H$9:$H$124,0)*IF($B$9:$B$124=B9,$K$9:$K$124,0)))/
SQRT(SUM(IF($B$9:$B$124=B9,$H$9:$H$124,0)*IF($B$9:$B$124=B9,$M$9:$M$124,0)))*$N$6,2)</f>
        <v>-77.41</v>
      </c>
      <c r="O9" s="27">
        <v>-116.75</v>
      </c>
      <c r="P9" s="27" cm="1">
        <f t="array" ref="P9">(N9-SUM(IF($B$9:$B$124=B9,$H$9:$H$124,0)*IF($B$9:$B$124=B9,$N$9:$N$124,0)))^2</f>
        <v>5992.5211342133744</v>
      </c>
      <c r="Q9" s="27" cm="1">
        <f t="array" ref="Q9">ROUND(SQRT(SUM(IF($B$9:$B$124=B9,$H$9:$H$124,0)*IF($B$9:$B$124=B9,$P$9:$P$124,0))),0)</f>
        <v>50</v>
      </c>
    </row>
    <row r="10" spans="1:29" ht="15" customHeight="1" x14ac:dyDescent="0.45">
      <c r="B10" s="14" t="s">
        <v>24</v>
      </c>
      <c r="C10" s="30" t="s">
        <v>30</v>
      </c>
      <c r="D10" s="18">
        <v>7056</v>
      </c>
      <c r="E10" s="18">
        <v>6850</v>
      </c>
      <c r="F10" s="19">
        <v>206</v>
      </c>
      <c r="G10" s="20">
        <v>2.919501133786848E-2</v>
      </c>
      <c r="H10" s="22">
        <v>0.7056</v>
      </c>
      <c r="I10" s="20">
        <v>0.70859625530154136</v>
      </c>
      <c r="J10" s="20">
        <v>0.61861861861861867</v>
      </c>
      <c r="K10" s="37">
        <v>0.13579694998252834</v>
      </c>
      <c r="L10" s="38">
        <v>1.221868862817696E-2</v>
      </c>
      <c r="M10" s="29" cm="1">
        <f t="array" ref="M10">(K10-SUM(IF($B$9:$B$124=B10,$H$9:$H$124,0)*IF($B$9:$B$124=B10,$K$9:$K$124,0)))^2</f>
        <v>1.4208343589480298E-2</v>
      </c>
      <c r="N10" s="29" cm="1">
        <f t="array" ref="N10">ROUND((K10-SUM(IF($B$9:$B$124=B10,$H$9:$H$124,0)*IF($B$9:$B$124=B10,$K$9:$K$124,0)))/SQRT(SUM(IF($B$9:$B$124=B10,$H$9:$H$124,0)*IF($B$9:$B$124=B10,$M$9:$M$124,0)))*$N$6,2)</f>
        <v>32.299999999999997</v>
      </c>
      <c r="O10" s="27">
        <v>-40.46</v>
      </c>
      <c r="P10" s="27" cm="1">
        <f t="array" ref="P10">(N10-SUM(IF($B$9:$B$124=B10,$H$9:$H$124,0)*IF($B$9:$B$124=B10,$N$9:$N$124,0)))^2</f>
        <v>1043.2011122933757</v>
      </c>
      <c r="Q10" s="27" cm="1">
        <f t="array" ref="Q10">ROUND(SQRT(SUM(IF($B$9:$B$124=B10,$H$9:$H$124,0)*IF($B$9:$B$124=B10,$P$9:$P$124,0))),0)</f>
        <v>50</v>
      </c>
    </row>
    <row r="11" spans="1:29" ht="15" customHeight="1" x14ac:dyDescent="0.45">
      <c r="B11" s="14" t="s">
        <v>25</v>
      </c>
      <c r="C11" s="30" t="s">
        <v>31</v>
      </c>
      <c r="D11" s="18">
        <v>4661</v>
      </c>
      <c r="E11" s="18">
        <v>4658</v>
      </c>
      <c r="F11" s="19">
        <v>3</v>
      </c>
      <c r="G11" s="20">
        <v>6.4363870414074233E-4</v>
      </c>
      <c r="H11" s="22">
        <v>0.46610000000000001</v>
      </c>
      <c r="I11" s="20">
        <v>0.4818454536050481</v>
      </c>
      <c r="J11" s="20">
        <v>9.0090090090090089E-3</v>
      </c>
      <c r="K11" s="37">
        <v>3.9793983492920151</v>
      </c>
      <c r="L11" s="38">
        <v>1.8816045671105832</v>
      </c>
      <c r="M11" s="29" cm="1">
        <f t="array" ref="M11">(K11-SUM(IF($B$9:$B$124=B11,$H$9:$H$124,0)*IF($B$9:$B$124=B11,$K$9:$K$124,0)))^2</f>
        <v>2.8564296055209448</v>
      </c>
      <c r="N11" s="29" cm="1">
        <f t="array" ref="N11">ROUND((K11-SUM(IF($B$9:$B$124=B11,$H$9:$H$124,0)*IF($B$9:$B$124=B11,$K$9:$K$124,0)))/SQRT(SUM(IF($B$9:$B$124=B11,$H$9:$H$124,0)*IF($B$9:$B$124=B11,$M$9:$M$124,0)))*$N$6,2)</f>
        <v>40.99</v>
      </c>
      <c r="O11" s="27">
        <v>-37.08</v>
      </c>
      <c r="P11" s="27" cm="1">
        <f t="array" ref="P11">(N11-SUM(IF($B$9:$B$124=B11,$H$9:$H$124,0)*IF($B$9:$B$124=B11,$N$9:$N$124,0)))^2</f>
        <v>1680.114598618401</v>
      </c>
      <c r="Q11" s="27" cm="1">
        <f t="array" ref="Q11">ROUND(SQRT(SUM(IF($B$9:$B$124=B11,$H$9:$H$124,0)*IF($B$9:$B$124=B11,$P$9:$P$124,0))),0)</f>
        <v>50</v>
      </c>
    </row>
    <row r="12" spans="1:29" ht="15" customHeight="1" x14ac:dyDescent="0.45">
      <c r="B12" s="14" t="s">
        <v>25</v>
      </c>
      <c r="C12" s="30" t="s">
        <v>32</v>
      </c>
      <c r="D12" s="18">
        <v>2424</v>
      </c>
      <c r="E12" s="18">
        <v>2417</v>
      </c>
      <c r="F12" s="19">
        <v>7</v>
      </c>
      <c r="G12" s="20">
        <v>2.8877887788778876E-3</v>
      </c>
      <c r="H12" s="22">
        <v>0.2424</v>
      </c>
      <c r="I12" s="20">
        <v>0.25002586117720077</v>
      </c>
      <c r="J12" s="20">
        <v>2.1021021021021023E-2</v>
      </c>
      <c r="K12" s="37">
        <v>2.4760414191640079</v>
      </c>
      <c r="L12" s="38">
        <v>0.56702546941573406</v>
      </c>
      <c r="M12" s="29" cm="1">
        <f t="array" ref="M12">(K12-SUM(IF($B$9:$B$124=B12,$H$9:$H$124,0)*IF($B$9:$B$124=B12,$K$9:$K$124,0)))^2</f>
        <v>3.4872045520326633E-2</v>
      </c>
      <c r="N12" s="29" cm="1">
        <f t="array" ref="N12">ROUND((K12-SUM(IF($B$9:$B$124=B12,$H$9:$H$124,0)*IF($B$9:$B$124=B12,$K$9:$K$124,0)))/SQRT(SUM(IF($B$9:$B$124=B12,$H$9:$H$124,0)*IF($B$9:$B$124=B12,$M$9:$M$124,0)))*$N$6,2)</f>
        <v>4.53</v>
      </c>
      <c r="O12" s="27">
        <v>7.32</v>
      </c>
      <c r="P12" s="27" cm="1">
        <f t="array" ref="P12">(N12-SUM(IF($B$9:$B$124=B12,$H$9:$H$124,0)*IF($B$9:$B$124=B12,$N$9:$N$124,0)))^2</f>
        <v>20.513661698401005</v>
      </c>
      <c r="Q12" s="27" cm="1">
        <f t="array" ref="Q12">ROUND(SQRT(SUM(IF($B$9:$B$124=B12,$H$9:$H$124,0)*IF($B$9:$B$124=B12,$P$9:$P$124,0))),0)</f>
        <v>50</v>
      </c>
    </row>
    <row r="13" spans="1:29" ht="15" customHeight="1" x14ac:dyDescent="0.45">
      <c r="B13" s="14" t="s">
        <v>25</v>
      </c>
      <c r="C13" s="30" t="s">
        <v>33</v>
      </c>
      <c r="D13" s="18">
        <v>1069</v>
      </c>
      <c r="E13" s="18">
        <v>1052</v>
      </c>
      <c r="F13" s="19">
        <v>17</v>
      </c>
      <c r="G13" s="20">
        <v>1.5902712815715623E-2</v>
      </c>
      <c r="H13" s="22">
        <v>0.1069</v>
      </c>
      <c r="I13" s="20">
        <v>0.10882383366090824</v>
      </c>
      <c r="J13" s="20">
        <v>5.1051051051051052E-2</v>
      </c>
      <c r="K13" s="37">
        <v>0.75690423675727747</v>
      </c>
      <c r="L13" s="38">
        <v>4.3728463926658065E-2</v>
      </c>
      <c r="M13" s="29" cm="1">
        <f t="array" ref="M13">(K13-SUM(IF($B$9:$B$124=B13,$H$9:$H$124,0)*IF($B$9:$B$124=B13,$K$9:$K$124,0)))^2</f>
        <v>2.3482393363868184</v>
      </c>
      <c r="N13" s="29" cm="1">
        <f t="array" ref="N13">ROUND(
(K13-SUM(IF($B$9:$B$124=B13,$H$9:$H$124,0)*IF($B$9:$B$124=B13,$K$9:$K$124,0)))/
SQRT(SUM(IF($B$9:$B$124=B13,$H$9:$H$124,0)*IF($B$9:$B$124=B13,$M$9:$M$124,0)))*$N$6,2)</f>
        <v>-37.159999999999997</v>
      </c>
      <c r="O13" s="27">
        <v>146.72999999999999</v>
      </c>
      <c r="P13" s="27" cm="1">
        <f t="array" ref="P13">(N13-SUM(IF($B$9:$B$124=B13,$H$9:$H$124,0)*IF($B$9:$B$124=B13,$N$9:$N$124,0)))^2</f>
        <v>1380.9249823184009</v>
      </c>
      <c r="Q13" s="27" cm="1">
        <f t="array" ref="Q13">ROUND(SQRT(SUM(IF($B$9:$B$124=B13,$H$9:$H$124,0)*IF($B$9:$B$124=B13,$P$9:$P$124,0))),0)</f>
        <v>50</v>
      </c>
    </row>
    <row r="14" spans="1:29" ht="15" customHeight="1" x14ac:dyDescent="0.45">
      <c r="B14" s="14" t="s">
        <v>25</v>
      </c>
      <c r="C14" s="30" t="s">
        <v>34</v>
      </c>
      <c r="D14" s="18">
        <v>844</v>
      </c>
      <c r="E14" s="18">
        <v>807</v>
      </c>
      <c r="F14" s="19">
        <v>37</v>
      </c>
      <c r="G14" s="20">
        <v>4.3838862559241708E-2</v>
      </c>
      <c r="H14" s="22">
        <v>8.4400000000000003E-2</v>
      </c>
      <c r="I14" s="20">
        <v>8.3479880004137794E-2</v>
      </c>
      <c r="J14" s="20">
        <v>0.1111111111111111</v>
      </c>
      <c r="K14" s="37">
        <v>-0.28592505685843711</v>
      </c>
      <c r="L14" s="38">
        <v>7.9004613253299601E-3</v>
      </c>
      <c r="M14" s="29" cm="1">
        <f t="array" ref="M14">(K14-SUM(IF($B$9:$B$124=B14,$H$9:$H$124,0)*IF($B$9:$B$124=B14,$K$9:$K$124,0)))^2</f>
        <v>6.6317883975951659</v>
      </c>
      <c r="N14" s="29" cm="1">
        <f t="array" ref="N14">ROUND((K14-SUM(IF($B$9:$B$124=B14,$H$9:$H$124,0)*IF($B$9:$B$124=B14,$K$9:$K$124,0)))/SQRT(SUM(IF($B$9:$B$124=B14,$H$9:$H$124,0)*IF($B$9:$B$124=B14,$M$9:$M$124,0)))*$N$6,2)</f>
        <v>-62.46</v>
      </c>
      <c r="O14" s="27">
        <v>-90.7</v>
      </c>
      <c r="P14" s="27" cm="1">
        <f t="array" ref="P14">(N14-SUM(IF($B$9:$B$124=B14,$H$9:$H$124,0)*IF($B$9:$B$124=B14,$N$9:$N$124,0)))^2</f>
        <v>3901.3514117184013</v>
      </c>
      <c r="Q14" s="27" cm="1">
        <f t="array" ref="Q14">ROUND(SQRT(SUM(IF($B$9:$B$124=B14,$H$9:$H$124,0)*IF($B$9:$B$124=B14,$P$9:$P$124,0))),0)</f>
        <v>50</v>
      </c>
    </row>
    <row r="15" spans="1:29" ht="15" customHeight="1" x14ac:dyDescent="0.45">
      <c r="B15" s="14" t="s">
        <v>25</v>
      </c>
      <c r="C15" s="30" t="s">
        <v>35</v>
      </c>
      <c r="D15" s="18">
        <v>500</v>
      </c>
      <c r="E15" s="18">
        <v>437</v>
      </c>
      <c r="F15" s="19">
        <v>63</v>
      </c>
      <c r="G15" s="20">
        <v>0.126</v>
      </c>
      <c r="H15" s="22">
        <v>0.05</v>
      </c>
      <c r="I15" s="20">
        <v>4.5205337746974245E-2</v>
      </c>
      <c r="J15" s="20">
        <v>0.18918918918918901</v>
      </c>
      <c r="K15" s="37">
        <v>-1.4315323437801042</v>
      </c>
      <c r="L15" s="38">
        <v>0.20611754032156032</v>
      </c>
      <c r="M15" s="29" cm="1">
        <f t="array" ref="M15">(K15-SUM(IF($B$9:$B$124=B15,$H$9:$H$124,0)*IF($B$9:$B$124=B15,$K$9:$K$124,0)))^2</f>
        <v>13.844599549363638</v>
      </c>
      <c r="N15" s="29" cm="1">
        <f t="array" ref="N15">ROUND((K15-SUM(IF($B$9:$B$124=B15,$H$9:$H$124,0)*IF($B$9:$B$124=B15,$K$9:$K$124,0)))/SQRT(SUM(IF($B$9:$B$124=B15,$H$9:$H$124,0)*IF($B$9:$B$124=B15,$M$9:$M$124,0)))*$N$6,2)</f>
        <v>-90.24</v>
      </c>
      <c r="O15" s="27">
        <v>-19.350000000000001</v>
      </c>
      <c r="P15" s="27" cm="1">
        <f t="array" ref="P15">(N15-SUM(IF($B$9:$B$124=B15,$H$9:$H$124,0)*IF($B$9:$B$124=B15,$N$9:$N$124,0)))^2</f>
        <v>8143.4018041584004</v>
      </c>
      <c r="Q15" s="27" cm="1">
        <f t="array" ref="Q15">ROUND(SQRT(SUM(IF($B$9:$B$124=B15,$H$9:$H$124,0)*IF($B$9:$B$124=B15,$P$9:$P$124,0))),0)</f>
        <v>50</v>
      </c>
    </row>
    <row r="16" spans="1:29" ht="15" customHeight="1" x14ac:dyDescent="0.45">
      <c r="B16" s="14" t="s">
        <v>25</v>
      </c>
      <c r="C16" s="30" t="s">
        <v>36</v>
      </c>
      <c r="D16" s="18">
        <v>502</v>
      </c>
      <c r="E16" s="18">
        <v>296</v>
      </c>
      <c r="F16" s="19">
        <v>206</v>
      </c>
      <c r="G16" s="20">
        <v>0.41035856573705182</v>
      </c>
      <c r="H16" s="22">
        <v>5.0200000000000002E-2</v>
      </c>
      <c r="I16" s="20">
        <v>3.0619633805730836E-2</v>
      </c>
      <c r="J16" s="20">
        <v>0.61861861861861867</v>
      </c>
      <c r="K16" s="37">
        <v>-3.0058475269496823</v>
      </c>
      <c r="L16" s="38">
        <v>1.7674352943487426</v>
      </c>
      <c r="M16" s="29" cm="1">
        <f t="array" ref="M16">(K16-SUM(IF($B$9:$B$124=B16,$H$9:$H$124,0)*IF($B$9:$B$124=B16,$K$9:$K$124,0)))^2</f>
        <v>28.038596182249062</v>
      </c>
      <c r="N16" s="29" cm="1">
        <f t="array" ref="N16">ROUND((K16-SUM(IF($B$9:$B$124=B16,$H$9:$H$124,0)*IF($B$9:$B$124=B16,$K$9:$K$124,0)))/SQRT(SUM(IF($B$9:$B$124=B16,$H$9:$H$124,0)*IF($B$9:$B$124=B16,$M$9:$M$124,0)))*$N$6,2)</f>
        <v>-128.41999999999999</v>
      </c>
      <c r="O16" s="27">
        <v>116.52</v>
      </c>
      <c r="P16" s="27" cm="1">
        <f t="array" ref="P16">(N16-SUM(IF($B$9:$B$124=B16,$H$9:$H$124,0)*IF($B$9:$B$124=B16,$N$9:$N$124,0)))^2</f>
        <v>16491.901615798397</v>
      </c>
      <c r="Q16" s="27" cm="1">
        <f t="array" ref="Q16">ROUND(SQRT(SUM(IF($B$9:$B$124=B16,$H$9:$H$124,0)*IF($B$9:$B$124=B16,$P$9:$P$124,0))),0)</f>
        <v>50</v>
      </c>
    </row>
    <row r="17" spans="2:17" ht="15" customHeight="1" x14ac:dyDescent="0.45">
      <c r="B17" s="14" t="s">
        <v>26</v>
      </c>
      <c r="C17" s="30" t="s">
        <v>37</v>
      </c>
      <c r="D17" s="18">
        <v>4062</v>
      </c>
      <c r="E17" s="18">
        <v>4058</v>
      </c>
      <c r="F17" s="19">
        <v>4</v>
      </c>
      <c r="G17" s="20">
        <v>9.8473658296405718E-4</v>
      </c>
      <c r="H17" s="22">
        <v>0.40620000000000001</v>
      </c>
      <c r="I17" s="20">
        <v>0.41977862832316126</v>
      </c>
      <c r="J17" s="20">
        <v>1.2012012012012012E-2</v>
      </c>
      <c r="K17" s="37">
        <v>3.5538203467817078</v>
      </c>
      <c r="L17" s="38">
        <v>1.449129297784892</v>
      </c>
      <c r="M17" s="29" cm="1">
        <f t="array" ref="M17">(K17-SUM(IF($B$9:$B$124=B17,$H$9:$H$124,0)*IF($B$9:$B$124=B17,$K$9:$K$124,0)))^2</f>
        <v>5.0011506609155312</v>
      </c>
      <c r="N17" s="29" cm="1">
        <f t="array" ref="N17">ROUND((K17-SUM(IF($B$9:$B$124=B17,$H$9:$H$124,0)*IF($B$9:$B$124=B17,$K$9:$K$124,0)))/SQRT(SUM(IF($B$9:$B$124=B17,$H$9:$H$124,0)*IF($B$9:$B$124=B17,$M$9:$M$124,0)))*$N$6,2)</f>
        <v>56.76</v>
      </c>
      <c r="O17" s="27">
        <v>-55.66</v>
      </c>
      <c r="P17" s="27" cm="1">
        <f t="array" ref="P17">(N17-SUM(IF($B$9:$B$124=B17,$H$9:$H$124,0)*IF($B$9:$B$124=B17,$N$9:$N$124,0)))^2</f>
        <v>3221.1479596049635</v>
      </c>
      <c r="Q17" s="27" cm="1">
        <f t="array" ref="Q17">ROUND(SQRT(SUM(IF($B$9:$B$124=B17,$H$9:$H$124,0)*IF($B$9:$B$124=B17,$P$9:$P$124,0))),0)</f>
        <v>50</v>
      </c>
    </row>
    <row r="18" spans="2:17" ht="15" customHeight="1" x14ac:dyDescent="0.45">
      <c r="B18" s="14" t="s">
        <v>26</v>
      </c>
      <c r="C18" s="30" t="s">
        <v>38</v>
      </c>
      <c r="D18" s="18">
        <v>1946</v>
      </c>
      <c r="E18" s="18">
        <v>1920</v>
      </c>
      <c r="F18" s="19">
        <v>26</v>
      </c>
      <c r="G18" s="20">
        <v>1.3360739979445015E-2</v>
      </c>
      <c r="H18" s="22">
        <v>0.1946</v>
      </c>
      <c r="I18" s="20">
        <v>0.19861384090203785</v>
      </c>
      <c r="J18" s="20">
        <v>7.8078078078078081E-2</v>
      </c>
      <c r="K18" s="37">
        <v>0.93365311451618349</v>
      </c>
      <c r="L18" s="38">
        <v>0.11253859037117404</v>
      </c>
      <c r="M18" s="29" cm="1">
        <f t="array" ref="M18">(K18-SUM(IF($B$9:$B$124=B18,$H$9:$H$124,0)*IF($B$9:$B$124=B18,$K$9:$K$124,0)))^2</f>
        <v>0.14733466097689746</v>
      </c>
      <c r="N18" s="29" cm="1">
        <f t="array" ref="N18">ROUND((K18-SUM(IF($B$9:$B$124=B18,$H$9:$H$124,0)*IF($B$9:$B$124=B18,$K$9:$K$124,0)))/SQRT(SUM(IF($B$9:$B$124=B18,$H$9:$H$124,0)*IF($B$9:$B$124=B18,$M$9:$M$124,0)))*$N$6,2)</f>
        <v>-9.74</v>
      </c>
      <c r="O18" s="27">
        <v>-36.520000000000003</v>
      </c>
      <c r="P18" s="27" cm="1">
        <f t="array" ref="P18">(N18-SUM(IF($B$9:$B$124=B18,$H$9:$H$124,0)*IF($B$9:$B$124=B18,$N$9:$N$124,0)))^2</f>
        <v>94.961945604964043</v>
      </c>
      <c r="Q18" s="27" cm="1">
        <f t="array" ref="Q18">ROUND(SQRT(SUM(IF($B$9:$B$124=B18,$H$9:$H$124,0)*IF($B$9:$B$124=B18,$P$9:$P$124,0))),0)</f>
        <v>50</v>
      </c>
    </row>
    <row r="19" spans="2:17" ht="15" customHeight="1" x14ac:dyDescent="0.45">
      <c r="B19" s="14" t="s">
        <v>26</v>
      </c>
      <c r="C19" s="30" t="s">
        <v>39</v>
      </c>
      <c r="D19" s="18">
        <v>1310</v>
      </c>
      <c r="E19" s="18">
        <v>1245</v>
      </c>
      <c r="F19" s="19">
        <v>65</v>
      </c>
      <c r="G19" s="20">
        <v>4.9618320610687022E-2</v>
      </c>
      <c r="H19" s="22">
        <v>0.13100000000000001</v>
      </c>
      <c r="I19" s="20">
        <v>0.12878866245991519</v>
      </c>
      <c r="J19" s="20">
        <v>0.19519519519519518</v>
      </c>
      <c r="K19" s="37">
        <v>-0.41582727348099063</v>
      </c>
      <c r="L19" s="38">
        <v>2.7613647448637632E-2</v>
      </c>
      <c r="M19" s="29" cm="1">
        <f t="array" ref="M19">(K19-SUM(IF($B$9:$B$124=B19,$H$9:$H$124,0)*IF($B$9:$B$124=B19,$K$9:$K$124,0)))^2</f>
        <v>3.004406410476097</v>
      </c>
      <c r="N19" s="29" cm="1">
        <f t="array" ref="N19">ROUND((K19-SUM(IF($B$9:$B$124=B19,$H$9:$H$124,0)*IF($B$9:$B$124=B19,$K$9:$K$124,0)))/SQRT(SUM(IF($B$9:$B$124=B19,$H$9:$H$124,0)*IF($B$9:$B$124=B19,$M$9:$M$124,0)))*$N$6,2)</f>
        <v>-43.99</v>
      </c>
      <c r="O19" s="27">
        <v>-18.989999999999998</v>
      </c>
      <c r="P19" s="27" cm="1">
        <f t="array" ref="P19">(N19-SUM(IF($B$9:$B$124=B19,$H$9:$H$124,0)*IF($B$9:$B$124=B19,$N$9:$N$124,0)))^2</f>
        <v>1935.5461226049645</v>
      </c>
      <c r="Q19" s="27" cm="1">
        <f t="array" ref="Q19">ROUND(SQRT(SUM(IF($B$9:$B$124=B19,$H$9:$H$124,0)*IF($B$9:$B$124=B19,$P$9:$P$124,0))),0)</f>
        <v>50</v>
      </c>
    </row>
    <row r="20" spans="2:17" ht="15" customHeight="1" x14ac:dyDescent="0.45">
      <c r="B20" s="14" t="s">
        <v>26</v>
      </c>
      <c r="C20" s="30" t="s">
        <v>40</v>
      </c>
      <c r="D20" s="18">
        <v>1683</v>
      </c>
      <c r="E20" s="18">
        <v>1575</v>
      </c>
      <c r="F20" s="19">
        <v>108</v>
      </c>
      <c r="G20" s="20">
        <v>6.4171122994652413E-2</v>
      </c>
      <c r="H20" s="22">
        <v>0.16830000000000001</v>
      </c>
      <c r="I20" s="20">
        <v>0.16292541636495295</v>
      </c>
      <c r="J20" s="20">
        <v>0.32432432432432434</v>
      </c>
      <c r="K20" s="37">
        <v>-0.68845148834864778</v>
      </c>
      <c r="L20" s="38">
        <v>0.11111531840247565</v>
      </c>
      <c r="M20" s="29" cm="1">
        <f t="array" ref="M20">(K20-SUM(IF($B$9:$B$124=B20,$H$9:$H$124,0)*IF($B$9:$B$124=B20,$K$9:$K$124,0)))^2</f>
        <v>4.0238216690929649</v>
      </c>
      <c r="N20" s="29" cm="1">
        <f t="array" ref="N20">ROUND((K20-SUM(IF($B$9:$B$124=B20,$H$9:$H$124,0)*IF($B$9:$B$124=B20,$K$9:$K$124,0)))/SQRT(SUM(IF($B$9:$B$124=B20,$H$9:$H$124,0)*IF($B$9:$B$124=B20,$M$9:$M$124,0)))*$N$6,2)</f>
        <v>-50.91</v>
      </c>
      <c r="O20" s="27">
        <v>-7.98</v>
      </c>
      <c r="P20" s="27" cm="1">
        <f t="array" ref="P20">(N20-SUM(IF($B$9:$B$124=B20,$H$9:$H$124,0)*IF($B$9:$B$124=B20,$N$9:$N$124,0)))^2</f>
        <v>2592.321135884964</v>
      </c>
      <c r="Q20" s="27" cm="1">
        <f t="array" ref="Q20">ROUND(SQRT(SUM(IF($B$9:$B$124=B20,$H$9:$H$124,0)*IF($B$9:$B$124=B20,$P$9:$P$124,0))),0)</f>
        <v>50</v>
      </c>
    </row>
    <row r="21" spans="2:17" ht="15" customHeight="1" x14ac:dyDescent="0.45">
      <c r="B21" s="14" t="s">
        <v>26</v>
      </c>
      <c r="C21" s="30" t="s">
        <v>41</v>
      </c>
      <c r="D21" s="18">
        <v>499</v>
      </c>
      <c r="E21" s="18">
        <v>461</v>
      </c>
      <c r="F21" s="19">
        <v>38</v>
      </c>
      <c r="G21" s="20">
        <v>7.6152304609218444E-2</v>
      </c>
      <c r="H21" s="22">
        <v>4.99E-2</v>
      </c>
      <c r="I21" s="20">
        <v>4.7688010758249716E-2</v>
      </c>
      <c r="J21" s="20">
        <v>0.11411411411411411</v>
      </c>
      <c r="K21" s="37">
        <v>-0.87251892921389884</v>
      </c>
      <c r="L21" s="38">
        <v>5.7958032571910574E-2</v>
      </c>
      <c r="M21" s="29" cm="1">
        <f t="array" ref="M21">(K21-SUM(IF($B$9:$B$124=B21,$H$9:$H$124,0)*IF($B$9:$B$124=B21,$K$9:$K$124,0)))^2</f>
        <v>4.7961613976983877</v>
      </c>
      <c r="N21" s="29" cm="1">
        <f t="array" ref="N21">ROUND((K21-SUM(IF($B$9:$B$124=B21,$H$9:$H$124,0)*IF($B$9:$B$124=B21,$K$9:$K$124,0)))/SQRT(SUM(IF($B$9:$B$124=B21,$H$9:$H$124,0)*IF($B$9:$B$124=B21,$M$9:$M$124,0)))*$N$6,2)</f>
        <v>-55.58</v>
      </c>
      <c r="O21" s="27">
        <v>12.3</v>
      </c>
      <c r="P21" s="27" cm="1">
        <f t="array" ref="P21">(N21-SUM(IF($B$9:$B$124=B21,$H$9:$H$124,0)*IF($B$9:$B$124=B21,$N$9:$N$124,0)))^2</f>
        <v>3089.6746601649643</v>
      </c>
      <c r="Q21" s="27" cm="1">
        <f t="array" ref="Q21">ROUND(SQRT(SUM(IF($B$9:$B$124=B21,$H$9:$H$124,0)*IF($B$9:$B$124=B21,$P$9:$P$124,0))),0)</f>
        <v>50</v>
      </c>
    </row>
    <row r="22" spans="2:17" ht="15" customHeight="1" x14ac:dyDescent="0.45">
      <c r="B22" s="14" t="s">
        <v>26</v>
      </c>
      <c r="C22" s="30" t="s">
        <v>42</v>
      </c>
      <c r="D22" s="18">
        <v>499</v>
      </c>
      <c r="E22" s="18">
        <v>407</v>
      </c>
      <c r="F22" s="19">
        <v>92</v>
      </c>
      <c r="G22" s="20">
        <v>0.18436873747494989</v>
      </c>
      <c r="H22" s="22">
        <v>4.99E-2</v>
      </c>
      <c r="I22" s="20">
        <v>4.2101996482879898E-2</v>
      </c>
      <c r="J22" s="20">
        <v>0.27627627627627627</v>
      </c>
      <c r="K22" s="37">
        <v>-1.881306204090607</v>
      </c>
      <c r="L22" s="38">
        <v>0.44055352541376624</v>
      </c>
      <c r="M22" s="29" cm="1">
        <f t="array" ref="M22">(K22-SUM(IF($B$9:$B$124=B22,$H$9:$H$124,0)*IF($B$9:$B$124=B22,$K$9:$K$124,0)))^2</f>
        <v>10.232329709355206</v>
      </c>
      <c r="N22" s="29" cm="1">
        <f t="array" ref="N22">ROUND((K22-SUM(IF($B$9:$B$124=B22,$H$9:$H$124,0)*IF($B$9:$B$124=B22,$K$9:$K$124,0)))/SQRT(SUM(IF($B$9:$B$124=B22,$H$9:$H$124,0)*IF($B$9:$B$124=B22,$M$9:$M$124,0)))*$N$6,2)</f>
        <v>-81.19</v>
      </c>
      <c r="O22" s="27">
        <v>23.26</v>
      </c>
      <c r="P22" s="27" cm="1">
        <f t="array" ref="P22">(N22-SUM(IF($B$9:$B$124=B22,$H$9:$H$124,0)*IF($B$9:$B$124=B22,$N$9:$N$124,0)))^2</f>
        <v>6592.6023674049629</v>
      </c>
      <c r="Q22" s="27" cm="1">
        <f t="array" ref="Q22">ROUND(SQRT(SUM(IF($B$9:$B$124=B22,$H$9:$H$124,0)*IF($B$9:$B$124=B22,$P$9:$P$124,0))),0)</f>
        <v>50</v>
      </c>
    </row>
    <row r="23" spans="2:17" ht="15" customHeight="1" x14ac:dyDescent="0.45">
      <c r="B23" s="15" t="s">
        <v>27</v>
      </c>
      <c r="C23" s="30" t="s">
        <v>43</v>
      </c>
      <c r="D23" s="13">
        <v>2711</v>
      </c>
      <c r="E23" s="13">
        <v>2592</v>
      </c>
      <c r="F23" s="13">
        <v>119</v>
      </c>
      <c r="G23" s="13">
        <v>4.3895241608262636E-2</v>
      </c>
      <c r="H23" s="13">
        <v>0.27110000000000001</v>
      </c>
      <c r="I23" s="13">
        <v>0.26812868521775113</v>
      </c>
      <c r="J23" s="13">
        <v>0.35735735735735735</v>
      </c>
      <c r="K23" s="13">
        <v>-0.2872692481235255</v>
      </c>
      <c r="L23" s="39">
        <v>2.5632653556605246E-2</v>
      </c>
      <c r="M23" s="29" cm="1">
        <f t="array" ref="M23">(K23-SUM(IF($B$9:$B$124=B23,$H$9:$H$124,0)*IF($B$9:$B$124=B23,$K$9:$K$124,0)))^2</f>
        <v>9.2687864370922426E-2</v>
      </c>
      <c r="N23" s="29" cm="1">
        <f t="array" ref="N23">ROUND((K23-SUM(IF($B$9:$B$124=B23,$H$9:$H$124,0)*IF($B$9:$B$124=B23,$K$9:$K$124,0)))/SQRT(SUM(IF($B$9:$B$124=B23,$H$9:$H$124,0)*IF($B$9:$B$124=B23,$M$9:$M$124,0)))*$N$6,2)</f>
        <v>-81.28</v>
      </c>
      <c r="O23" s="27">
        <v>60.72</v>
      </c>
      <c r="P23" s="27" cm="1">
        <f t="array" ref="P23">(N23-SUM(IF($B$9:$B$124=B23,$H$9:$H$124,0)*IF($B$9:$B$124=B23,$N$9:$N$124,0)))^2</f>
        <v>6606.0742706175997</v>
      </c>
      <c r="Q23" s="27" cm="1">
        <f t="array" ref="Q23">ROUND(SQRT(SUM(IF($B$9:$B$124=B23,$H$9:$H$124,0)*IF($B$9:$B$124=B23,$P$9:$P$124,0))),0)</f>
        <v>50</v>
      </c>
    </row>
    <row r="24" spans="2:17" ht="15" customHeight="1" x14ac:dyDescent="0.45">
      <c r="B24" s="15" t="s">
        <v>27</v>
      </c>
      <c r="C24" s="30" t="s">
        <v>44</v>
      </c>
      <c r="D24" s="13">
        <v>1117</v>
      </c>
      <c r="E24" s="13">
        <v>1082</v>
      </c>
      <c r="F24" s="13">
        <v>35</v>
      </c>
      <c r="G24" s="13">
        <v>3.133393017009848E-2</v>
      </c>
      <c r="H24" s="13">
        <v>0.11169999999999999</v>
      </c>
      <c r="I24" s="13">
        <v>0.11192717492500259</v>
      </c>
      <c r="J24" s="13">
        <v>0.10510510510510511</v>
      </c>
      <c r="K24" s="13">
        <v>6.2887585432851667E-2</v>
      </c>
      <c r="L24" s="39">
        <v>4.2902349862768195E-4</v>
      </c>
      <c r="M24" s="29" cm="1">
        <f t="array" ref="M24">(K24-SUM(IF($B$9:$B$124=B24,$H$9:$H$124,0)*IF($B$9:$B$124=B24,$K$9:$K$124,0)))^2</f>
        <v>2.0894056151621191E-3</v>
      </c>
      <c r="N24" s="29" cm="1">
        <f t="array" ref="N24">ROUND((K24-SUM(IF($B$9:$B$124=B24,$H$9:$H$124,0)*IF($B$9:$B$124=B24,$K$9:$K$124,0)))/SQRT(SUM(IF($B$9:$B$124=B24,$H$9:$H$124,0)*IF($B$9:$B$124=B24,$M$9:$M$124,0)))*$N$6,2)</f>
        <v>12.2</v>
      </c>
      <c r="O24" s="27">
        <v>177.14</v>
      </c>
      <c r="P24" s="27" cm="1">
        <f t="array" ref="P24">(N24-SUM(IF($B$9:$B$124=B24,$H$9:$H$124,0)*IF($B$9:$B$124=B24,$N$9:$N$124,0)))^2</f>
        <v>148.89466101760007</v>
      </c>
      <c r="Q24" s="27" cm="1">
        <f t="array" ref="Q24">ROUND(SQRT(SUM(IF($B$9:$B$124=B24,$H$9:$H$124,0)*IF($B$9:$B$124=B24,$P$9:$P$124,0))),0)</f>
        <v>50</v>
      </c>
    </row>
    <row r="25" spans="2:17" ht="15" customHeight="1" x14ac:dyDescent="0.45">
      <c r="B25" s="15" t="s">
        <v>27</v>
      </c>
      <c r="C25" s="30" t="s">
        <v>45</v>
      </c>
      <c r="D25" s="13">
        <v>6172</v>
      </c>
      <c r="E25" s="13">
        <v>5993</v>
      </c>
      <c r="F25" s="13">
        <v>179</v>
      </c>
      <c r="G25" s="13">
        <v>2.900194426441996E-2</v>
      </c>
      <c r="H25" s="13">
        <v>0.61719999999999997</v>
      </c>
      <c r="I25" s="13">
        <v>0.61994413985724628</v>
      </c>
      <c r="J25" s="13">
        <v>0.53753753753753752</v>
      </c>
      <c r="K25" s="13">
        <v>0.14263078213326871</v>
      </c>
      <c r="L25" s="39">
        <v>1.1753718141805295E-2</v>
      </c>
      <c r="M25" s="29" cm="1">
        <f t="array" ref="M25">(K25-SUM(IF($B$9:$B$124=B25,$H$9:$H$124,0)*IF($B$9:$B$124=B25,$K$9:$K$124,0)))^2</f>
        <v>1.5738508720785156E-2</v>
      </c>
      <c r="N25" s="29" cm="1">
        <f t="array" ref="N25">ROUND((K25-SUM(IF($B$9:$B$124=B25,$H$9:$H$124,0)*IF($B$9:$B$124=B25,$K$9:$K$124,0)))/SQRT(SUM(IF($B$9:$B$124=B25,$H$9:$H$124,0)*IF($B$9:$B$124=B25,$M$9:$M$124,0)))*$N$6,2)</f>
        <v>33.49</v>
      </c>
      <c r="O25" s="27">
        <v>-71.69</v>
      </c>
      <c r="P25" s="27" cm="1">
        <f t="array" ref="P25">(N25-SUM(IF($B$9:$B$124=B25,$H$9:$H$124,0)*IF($B$9:$B$124=B25,$N$9:$N$124,0)))^2</f>
        <v>1121.7301402176006</v>
      </c>
      <c r="Q25" s="27" cm="1">
        <f t="array" ref="Q25">ROUND(SQRT(SUM(IF($B$9:$B$124=B25,$H$9:$H$124,0)*IF($B$9:$B$124=B25,$P$9:$P$124,0))),0)</f>
        <v>50</v>
      </c>
    </row>
    <row r="26" spans="2:17" ht="15" customHeight="1" x14ac:dyDescent="0.45">
      <c r="B26" s="33"/>
      <c r="C26" s="30"/>
      <c r="D26" s="31"/>
      <c r="E26" s="31"/>
      <c r="F26" s="31"/>
      <c r="G26" s="32"/>
      <c r="H26" s="32"/>
      <c r="I26" s="32"/>
      <c r="J26" s="32"/>
      <c r="K26" s="31"/>
      <c r="L26" s="31"/>
      <c r="M26" s="29" cm="1">
        <f t="array" ref="M26">(K26-SUM(IF($B$9:$B$124=B26,$H$9:$H$124,0)*IF($B$9:$B$124=B26,$K$9:$K$124,0)))^2</f>
        <v>0</v>
      </c>
      <c r="N26" s="29" t="e" cm="1">
        <f t="array" ref="N26">ROUND((K26-SUM(IF($B$9:$B$124=B26,$H$9:$H$124,0)*IF($B$9:$B$124=B26,$K$9:$K$124,0)))/SQRT(SUM(IF($B$9:$B$124=B26,$H$9:$H$124,0)*IF($B$9:$B$124=B26,$M$9:$M$124,0)))*$N$6,2)</f>
        <v>#DIV/0!</v>
      </c>
      <c r="O26" s="27">
        <v>-51.64</v>
      </c>
      <c r="P26" s="27" t="e" cm="1">
        <f t="array" ref="P26">(N26-SUM(IF($B$9:$B$124=B26,$H$9:$H$124,0)*IF($B$9:$B$124=B26,$N$9:$N$124,0)))^2</f>
        <v>#DIV/0!</v>
      </c>
      <c r="Q26" s="27" t="e" cm="1">
        <f t="array" ref="Q26">ROUND(SQRT(SUM(IF($B$9:$B$124=B26,$H$9:$H$124,0)*IF($B$9:$B$124=B26,$P$9:$P$124,0))),0)</f>
        <v>#DIV/0!</v>
      </c>
    </row>
    <row r="27" spans="2:17" ht="15" customHeight="1" x14ac:dyDescent="0.45">
      <c r="B27" s="33"/>
      <c r="C27" s="30"/>
      <c r="D27" s="31"/>
      <c r="E27" s="31"/>
      <c r="F27" s="31"/>
      <c r="G27" s="32"/>
      <c r="H27" s="32"/>
      <c r="I27" s="32"/>
      <c r="J27" s="32"/>
      <c r="K27" s="31"/>
      <c r="L27" s="31"/>
      <c r="M27" s="29" cm="1">
        <f t="array" ref="M27">(K27-SUM(IF($B$9:$B$124=B27,$H$9:$H$124,0)*IF($B$9:$B$124=B27,$K$9:$K$124,0)))^2</f>
        <v>0</v>
      </c>
      <c r="N27" s="29" t="e" cm="1">
        <f t="array" ref="N27">ROUND((K27-SUM(IF($B$9:$B$124=B27,$H$9:$H$124,0)*IF($B$9:$B$124=B27,$K$9:$K$124,0)))/SQRT(SUM(IF($B$9:$B$124=B27,$H$9:$H$124,0)*IF($B$9:$B$124=B27,$M$9:$M$124,0)))*$N$6,2)</f>
        <v>#DIV/0!</v>
      </c>
      <c r="O27" s="27">
        <v>-33.61</v>
      </c>
      <c r="P27" s="27" t="e" cm="1">
        <f t="array" ref="P27">(N27-SUM(IF($B$9:$B$124=B27,$H$9:$H$124,0)*IF($B$9:$B$124=B27,$N$9:$N$124,0)))^2</f>
        <v>#DIV/0!</v>
      </c>
      <c r="Q27" s="27" t="e" cm="1">
        <f t="array" ref="Q27">ROUND(SQRT(SUM(IF($B$9:$B$124=B27,$H$9:$H$124,0)*IF($B$9:$B$124=B27,$P$9:$P$124,0))),0)</f>
        <v>#DIV/0!</v>
      </c>
    </row>
    <row r="28" spans="2:17" ht="15" customHeight="1" x14ac:dyDescent="0.45">
      <c r="B28" s="33"/>
      <c r="C28" s="30"/>
      <c r="D28" s="31"/>
      <c r="E28" s="31"/>
      <c r="F28" s="31"/>
      <c r="G28" s="32"/>
      <c r="H28" s="32"/>
      <c r="I28" s="32"/>
      <c r="J28" s="32"/>
      <c r="K28" s="31"/>
      <c r="L28" s="31"/>
      <c r="M28" s="29" cm="1">
        <f t="array" ref="M28">(K28-SUM(IF($B$9:$B$124=B28,$H$9:$H$124,0)*IF($B$9:$B$124=B28,$K$9:$K$124,0)))^2</f>
        <v>0</v>
      </c>
      <c r="N28" s="29" t="e" cm="1">
        <f t="array" ref="N28">ROUND((K28-SUM(IF($B$9:$B$124=B28,$H$9:$H$124,0)*IF($B$9:$B$124=B28,$K$9:$K$124,0)))/SQRT(SUM(IF($B$9:$B$124=B28,$H$9:$H$124,0)*IF($B$9:$B$124=B28,$M$9:$M$124,0)))*$N$6,2)</f>
        <v>#DIV/0!</v>
      </c>
      <c r="O28" s="27">
        <v>36.909999999999997</v>
      </c>
      <c r="P28" s="27" t="e" cm="1">
        <f t="array" ref="P28">(N28-SUM(IF($B$9:$B$124=B28,$H$9:$H$124,0)*IF($B$9:$B$124=B28,$N$9:$N$124,0)))^2</f>
        <v>#DIV/0!</v>
      </c>
      <c r="Q28" s="27" t="e" cm="1">
        <f t="array" ref="Q28">ROUND(SQRT(SUM(IF($B$9:$B$124=B28,$H$9:$H$124,0)*IF($B$9:$B$124=B28,$P$9:$P$124,0))),0)</f>
        <v>#DIV/0!</v>
      </c>
    </row>
    <row r="29" spans="2:17" ht="15" customHeight="1" x14ac:dyDescent="0.45">
      <c r="B29" s="33"/>
      <c r="C29" s="30"/>
      <c r="D29" s="31"/>
      <c r="E29" s="31"/>
      <c r="F29" s="31"/>
      <c r="G29" s="32"/>
      <c r="H29" s="32"/>
      <c r="I29" s="32"/>
      <c r="J29" s="32"/>
      <c r="K29" s="31"/>
      <c r="L29" s="31"/>
      <c r="M29" s="29" cm="1">
        <f t="array" ref="M29">(K29-SUM(IF($B$9:$B$124=B29,$H$9:$H$124,0)*IF($B$9:$B$124=B29,$K$9:$K$124,0)))^2</f>
        <v>0</v>
      </c>
      <c r="N29" s="29" t="e" cm="1">
        <f t="array" ref="N29">ROUND((K29-SUM(IF($B$9:$B$124=B29,$H$9:$H$124,0)*IF($B$9:$B$124=B29,$K$9:$K$124,0)))/SQRT(SUM(IF($B$9:$B$124=B29,$H$9:$H$124,0)*IF($B$9:$B$124=B29,$M$9:$M$124,0)))*$N$6,2)</f>
        <v>#DIV/0!</v>
      </c>
      <c r="O29" s="27">
        <v>-47.19</v>
      </c>
      <c r="P29" s="27" t="e" cm="1">
        <f t="array" ref="P29">(N29-SUM(IF($B$9:$B$124=B29,$H$9:$H$124,0)*IF($B$9:$B$124=B29,$N$9:$N$124,0)))^2</f>
        <v>#DIV/0!</v>
      </c>
      <c r="Q29" s="27" t="e" cm="1">
        <f t="array" ref="Q29">ROUND(SQRT(SUM(IF($B$9:$B$124=B29,$H$9:$H$124,0)*IF($B$9:$B$124=B29,$P$9:$P$124,0))),0)</f>
        <v>#DIV/0!</v>
      </c>
    </row>
    <row r="30" spans="2:17" ht="15" customHeight="1" x14ac:dyDescent="0.45">
      <c r="B30" s="33"/>
      <c r="C30" s="30"/>
      <c r="D30" s="31"/>
      <c r="E30" s="31"/>
      <c r="F30" s="31"/>
      <c r="G30" s="32"/>
      <c r="H30" s="32"/>
      <c r="I30" s="32"/>
      <c r="J30" s="32"/>
      <c r="K30" s="31"/>
      <c r="L30" s="31"/>
      <c r="M30" s="29" cm="1">
        <f t="array" ref="M30">(K30-SUM(IF($B$9:$B$124=B30,$H$9:$H$124,0)*IF($B$9:$B$124=B30,$K$9:$K$124,0)))^2</f>
        <v>0</v>
      </c>
      <c r="N30" s="29" t="e" cm="1">
        <f t="array" ref="N30">ROUND((K30-SUM(IF($B$9:$B$124=B30,$H$9:$H$124,0)*IF($B$9:$B$124=B30,$K$9:$K$124,0)))/SQRT(SUM(IF($B$9:$B$124=B30,$H$9:$H$124,0)*IF($B$9:$B$124=B30,$M$9:$M$124,0)))*$N$6,2)</f>
        <v>#DIV/0!</v>
      </c>
      <c r="O30" s="27">
        <v>26.22</v>
      </c>
      <c r="P30" s="27" t="e" cm="1">
        <f t="array" ref="P30">(N30-SUM(IF($B$9:$B$124=B30,$H$9:$H$124,0)*IF($B$9:$B$124=B30,$N$9:$N$124,0)))^2</f>
        <v>#DIV/0!</v>
      </c>
      <c r="Q30" s="27" t="e" cm="1">
        <f t="array" ref="Q30">ROUND(SQRT(SUM(IF($B$9:$B$124=B30,$H$9:$H$124,0)*IF($B$9:$B$124=B30,$P$9:$P$124,0))),0)</f>
        <v>#DIV/0!</v>
      </c>
    </row>
    <row r="31" spans="2:17" ht="15" customHeight="1" x14ac:dyDescent="0.45">
      <c r="B31" s="33"/>
      <c r="C31" s="30"/>
      <c r="D31" s="31"/>
      <c r="E31" s="31"/>
      <c r="F31" s="31"/>
      <c r="G31" s="32"/>
      <c r="H31" s="32"/>
      <c r="I31" s="32"/>
      <c r="J31" s="32"/>
      <c r="K31" s="31"/>
      <c r="L31" s="31"/>
      <c r="M31" s="29" cm="1">
        <f t="array" ref="M31">(K31-SUM(IF($B$9:$B$124=B31,$H$9:$H$124,0)*IF($B$9:$B$124=B31,$K$9:$K$124,0)))^2</f>
        <v>0</v>
      </c>
      <c r="N31" s="29" t="e" cm="1">
        <f t="array" ref="N31">ROUND((K31-SUM(IF($B$9:$B$124=B31,$H$9:$H$124,0)*IF($B$9:$B$124=B31,$K$9:$K$124,0)))/SQRT(SUM(IF($B$9:$B$124=B31,$H$9:$H$124,0)*IF($B$9:$B$124=B31,$M$9:$M$124,0)))*$N$6,2)</f>
        <v>#DIV/0!</v>
      </c>
      <c r="O31" s="27">
        <v>79.64</v>
      </c>
      <c r="P31" s="27" t="e" cm="1">
        <f t="array" ref="P31">(N31-SUM(IF($B$9:$B$124=B31,$H$9:$H$124,0)*IF($B$9:$B$124=B31,$N$9:$N$124,0)))^2</f>
        <v>#DIV/0!</v>
      </c>
      <c r="Q31" s="27" t="e" cm="1">
        <f t="array" ref="Q31">ROUND(SQRT(SUM(IF($B$9:$B$124=B31,$H$9:$H$124,0)*IF($B$9:$B$124=B31,$P$9:$P$124,0))),0)</f>
        <v>#DIV/0!</v>
      </c>
    </row>
    <row r="32" spans="2:17" ht="15" customHeight="1" x14ac:dyDescent="0.45">
      <c r="B32" s="33"/>
      <c r="C32" s="30"/>
      <c r="D32" s="31"/>
      <c r="E32" s="31"/>
      <c r="F32" s="31"/>
      <c r="G32" s="32"/>
      <c r="H32" s="32"/>
      <c r="I32" s="32"/>
      <c r="J32" s="32"/>
      <c r="K32" s="31"/>
      <c r="L32" s="31"/>
      <c r="M32" s="29" cm="1">
        <f t="array" ref="M32">(K32-SUM(IF($B$9:$B$124=B32,$H$9:$H$124,0)*IF($B$9:$B$124=B32,$K$9:$K$124,0)))^2</f>
        <v>0</v>
      </c>
      <c r="N32" s="29" t="e" cm="1">
        <f t="array" ref="N32">ROUND((K32-SUM(IF($B$9:$B$124=B32,$H$9:$H$124,0)*IF($B$9:$B$124=B32,$K$9:$K$124,0)))/SQRT(SUM(IF($B$9:$B$124=B32,$H$9:$H$124,0)*IF($B$9:$B$124=B32,$M$9:$M$124,0)))*$N$6,2)</f>
        <v>#DIV/0!</v>
      </c>
      <c r="O32" s="27">
        <v>-45.56</v>
      </c>
      <c r="P32" s="27" t="e" cm="1">
        <f t="array" ref="P32">(N32-SUM(IF($B$9:$B$124=B32,$H$9:$H$124,0)*IF($B$9:$B$124=B32,$N$9:$N$124,0)))^2</f>
        <v>#DIV/0!</v>
      </c>
      <c r="Q32" s="27" t="e" cm="1">
        <f t="array" ref="Q32">ROUND(SQRT(SUM(IF($B$9:$B$124=B32,$H$9:$H$124,0)*IF($B$9:$B$124=B32,$P$9:$P$124,0))),0)</f>
        <v>#DIV/0!</v>
      </c>
    </row>
    <row r="33" spans="2:17" ht="15" customHeight="1" x14ac:dyDescent="0.45">
      <c r="B33" s="33"/>
      <c r="C33" s="30"/>
      <c r="D33" s="31"/>
      <c r="E33" s="31"/>
      <c r="F33" s="31"/>
      <c r="G33" s="32"/>
      <c r="H33" s="32"/>
      <c r="I33" s="32"/>
      <c r="J33" s="32"/>
      <c r="K33" s="31"/>
      <c r="L33" s="31"/>
      <c r="M33" s="29" cm="1">
        <f t="array" ref="M33">(K33-SUM(IF($B$9:$B$124=B33,$H$9:$H$124,0)*IF($B$9:$B$124=B33,$K$9:$K$124,0)))^2</f>
        <v>0</v>
      </c>
      <c r="N33" s="29" t="e" cm="1">
        <f t="array" ref="N33">ROUND((K33-SUM(IF($B$9:$B$124=B33,$H$9:$H$124,0)*IF($B$9:$B$124=B33,$K$9:$K$124,0)))/SQRT(SUM(IF($B$9:$B$124=B33,$H$9:$H$124,0)*IF($B$9:$B$124=B33,$M$9:$M$124,0)))*$N$6,2)</f>
        <v>#DIV/0!</v>
      </c>
      <c r="O33" s="27">
        <v>16.48</v>
      </c>
      <c r="P33" s="27" t="e" cm="1">
        <f t="array" ref="P33">(N33-SUM(IF($B$9:$B$124=B33,$H$9:$H$124,0)*IF($B$9:$B$124=B33,$N$9:$N$124,0)))^2</f>
        <v>#DIV/0!</v>
      </c>
      <c r="Q33" s="27" t="e" cm="1">
        <f t="array" ref="Q33">ROUND(SQRT(SUM(IF($B$9:$B$124=B33,$H$9:$H$124,0)*IF($B$9:$B$124=B33,$P$9:$P$124,0))),0)</f>
        <v>#DIV/0!</v>
      </c>
    </row>
    <row r="34" spans="2:17" ht="15" customHeight="1" x14ac:dyDescent="0.45">
      <c r="B34" s="33"/>
      <c r="C34" s="30"/>
      <c r="D34" s="31"/>
      <c r="E34" s="31"/>
      <c r="F34" s="31"/>
      <c r="G34" s="32"/>
      <c r="H34" s="32"/>
      <c r="I34" s="32"/>
      <c r="J34" s="32"/>
      <c r="K34" s="31"/>
      <c r="L34" s="31"/>
      <c r="M34" s="29" cm="1">
        <f t="array" ref="M34">(K34-SUM(IF($B$9:$B$124=B34,$H$9:$H$124,0)*IF($B$9:$B$124=B34,$K$9:$K$124,0)))^2</f>
        <v>0</v>
      </c>
      <c r="N34" s="29" t="e" cm="1">
        <f t="array" ref="N34">ROUND((K34-SUM(IF($B$9:$B$124=B34,$H$9:$H$124,0)*IF($B$9:$B$124=B34,$K$9:$K$124,0)))/SQRT(SUM(IF($B$9:$B$124=B34,$H$9:$H$124,0)*IF($B$9:$B$124=B34,$M$9:$M$124,0)))*$N$6,2)</f>
        <v>#DIV/0!</v>
      </c>
      <c r="O34" s="27">
        <v>30.86</v>
      </c>
      <c r="P34" s="27" t="e" cm="1">
        <f t="array" ref="P34">(N34-SUM(IF($B$9:$B$124=B34,$H$9:$H$124,0)*IF($B$9:$B$124=B34,$N$9:$N$124,0)))^2</f>
        <v>#DIV/0!</v>
      </c>
      <c r="Q34" s="27" t="e" cm="1">
        <f t="array" ref="Q34">ROUND(SQRT(SUM(IF($B$9:$B$124=B34,$H$9:$H$124,0)*IF($B$9:$B$124=B34,$P$9:$P$124,0))),0)</f>
        <v>#DIV/0!</v>
      </c>
    </row>
    <row r="35" spans="2:17" ht="15" customHeight="1" x14ac:dyDescent="0.45">
      <c r="B35" s="33"/>
      <c r="C35" s="30"/>
      <c r="D35" s="31"/>
      <c r="E35" s="31"/>
      <c r="F35" s="31"/>
      <c r="G35" s="32"/>
      <c r="H35" s="32"/>
      <c r="I35" s="32"/>
      <c r="J35" s="32"/>
      <c r="K35" s="31"/>
      <c r="L35" s="31"/>
      <c r="M35" s="29" cm="1">
        <f t="array" ref="M35">(K35-SUM(IF($B$9:$B$124=B35,$H$9:$H$124,0)*IF($B$9:$B$124=B35,$K$9:$K$124,0)))^2</f>
        <v>0</v>
      </c>
      <c r="N35" s="29" t="e" cm="1">
        <f t="array" ref="N35">ROUND((K35-SUM(IF($B$9:$B$124=B35,$H$9:$H$124,0)*IF($B$9:$B$124=B35,$K$9:$K$124,0)))/SQRT(SUM(IF($B$9:$B$124=B35,$H$9:$H$124,0)*IF($B$9:$B$124=B35,$M$9:$M$124,0)))*$N$6,2)</f>
        <v>#DIV/0!</v>
      </c>
      <c r="O35" s="27">
        <v>42.17</v>
      </c>
      <c r="P35" s="27" t="e" cm="1">
        <f t="array" ref="P35">(N35-SUM(IF($B$9:$B$124=B35,$H$9:$H$124,0)*IF($B$9:$B$124=B35,$N$9:$N$124,0)))^2</f>
        <v>#DIV/0!</v>
      </c>
      <c r="Q35" s="27" t="e" cm="1">
        <f t="array" ref="Q35">ROUND(SQRT(SUM(IF($B$9:$B$124=B35,$H$9:$H$124,0)*IF($B$9:$B$124=B35,$P$9:$P$124,0))),0)</f>
        <v>#DIV/0!</v>
      </c>
    </row>
    <row r="36" spans="2:17" ht="15" customHeight="1" x14ac:dyDescent="0.45">
      <c r="B36" s="33"/>
      <c r="C36" s="30"/>
      <c r="D36" s="31"/>
      <c r="E36" s="31"/>
      <c r="F36" s="31"/>
      <c r="G36" s="32"/>
      <c r="H36" s="32"/>
      <c r="I36" s="32"/>
      <c r="J36" s="32"/>
      <c r="K36" s="31"/>
      <c r="L36" s="31"/>
      <c r="M36" s="29" cm="1">
        <f t="array" ref="M36">(K36-SUM(IF($B$9:$B$124=B36,$H$9:$H$124,0)*IF($B$9:$B$124=B36,$K$9:$K$124,0)))^2</f>
        <v>0</v>
      </c>
      <c r="N36" s="29" t="e" cm="1">
        <f t="array" ref="N36">ROUND((K36-SUM(IF($B$9:$B$124=B36,$H$9:$H$124,0)*IF($B$9:$B$124=B36,$K$9:$K$124,0)))/SQRT(SUM(IF($B$9:$B$124=B36,$H$9:$H$124,0)*IF($B$9:$B$124=B36,$M$9:$M$124,0)))*$N$6,2)</f>
        <v>#DIV/0!</v>
      </c>
      <c r="O36" s="27">
        <v>120.08</v>
      </c>
      <c r="P36" s="27" t="e" cm="1">
        <f t="array" ref="P36">(N36-SUM(IF($B$9:$B$124=B36,$H$9:$H$124,0)*IF($B$9:$B$124=B36,$N$9:$N$124,0)))^2</f>
        <v>#DIV/0!</v>
      </c>
      <c r="Q36" s="27" t="e" cm="1">
        <f t="array" ref="Q36">ROUND(SQRT(SUM(IF($B$9:$B$124=B36,$H$9:$H$124,0)*IF($B$9:$B$124=B36,$P$9:$P$124,0))),0)</f>
        <v>#DIV/0!</v>
      </c>
    </row>
    <row r="37" spans="2:17" ht="15" customHeight="1" x14ac:dyDescent="0.45">
      <c r="B37" s="33"/>
      <c r="C37" s="30"/>
      <c r="D37" s="31"/>
      <c r="E37" s="31"/>
      <c r="F37" s="31"/>
      <c r="G37" s="32"/>
      <c r="H37" s="32"/>
      <c r="I37" s="32"/>
      <c r="J37" s="32"/>
      <c r="K37" s="31"/>
      <c r="L37" s="31"/>
      <c r="M37" s="29" cm="1">
        <f t="array" ref="M37">(K37-SUM(IF($B$9:$B$124=B37,$H$9:$H$124,0)*IF($B$9:$B$124=B37,$K$9:$K$124,0)))^2</f>
        <v>0</v>
      </c>
      <c r="N37" s="29" t="e" cm="1">
        <f t="array" ref="N37">ROUND((K37-SUM(IF($B$9:$B$124=B37,$H$9:$H$124,0)*IF($B$9:$B$124=B37,$K$9:$K$124,0)))/SQRT(SUM(IF($B$9:$B$124=B37,$H$9:$H$124,0)*IF($B$9:$B$124=B37,$M$9:$M$124,0)))*$N$6,2)</f>
        <v>#DIV/0!</v>
      </c>
      <c r="O37" s="27">
        <v>-40.090000000000003</v>
      </c>
      <c r="P37" s="27" t="e" cm="1">
        <f t="array" ref="P37">(N37-SUM(IF($B$9:$B$124=B37,$H$9:$H$124,0)*IF($B$9:$B$124=B37,$N$9:$N$124,0)))^2</f>
        <v>#DIV/0!</v>
      </c>
      <c r="Q37" s="27" t="e" cm="1">
        <f t="array" ref="Q37">ROUND(SQRT(SUM(IF($B$9:$B$124=B37,$H$9:$H$124,0)*IF($B$9:$B$124=B37,$P$9:$P$124,0))),0)</f>
        <v>#DIV/0!</v>
      </c>
    </row>
    <row r="38" spans="2:17" ht="15" customHeight="1" x14ac:dyDescent="0.45">
      <c r="B38" s="33"/>
      <c r="C38" s="30"/>
      <c r="D38" s="31"/>
      <c r="E38" s="31"/>
      <c r="F38" s="31"/>
      <c r="G38" s="32"/>
      <c r="H38" s="32"/>
      <c r="I38" s="32"/>
      <c r="J38" s="32"/>
      <c r="K38" s="31"/>
      <c r="L38" s="31"/>
      <c r="M38" s="29" cm="1">
        <f t="array" ref="M38">(K38-SUM(IF($B$9:$B$124=B38,$H$9:$H$124,0)*IF($B$9:$B$124=B38,$K$9:$K$124,0)))^2</f>
        <v>0</v>
      </c>
      <c r="N38" s="29" t="e" cm="1">
        <f t="array" ref="N38">ROUND((K38-SUM(IF($B$9:$B$124=B38,$H$9:$H$124,0)*IF($B$9:$B$124=B38,$K$9:$K$124,0)))/SQRT(SUM(IF($B$9:$B$124=B38,$H$9:$H$124,0)*IF($B$9:$B$124=B38,$M$9:$M$124,0)))*$N$6,2)</f>
        <v>#DIV/0!</v>
      </c>
      <c r="O38" s="27">
        <v>62.36</v>
      </c>
      <c r="P38" s="27" t="e" cm="1">
        <f t="array" ref="P38">(N38-SUM(IF($B$9:$B$124=B38,$H$9:$H$124,0)*IF($B$9:$B$124=B38,$N$9:$N$124,0)))^2</f>
        <v>#DIV/0!</v>
      </c>
      <c r="Q38" s="27" t="e" cm="1">
        <f t="array" ref="Q38">ROUND(SQRT(SUM(IF($B$9:$B$124=B38,$H$9:$H$124,0)*IF($B$9:$B$124=B38,$P$9:$P$124,0))),0)</f>
        <v>#DIV/0!</v>
      </c>
    </row>
    <row r="39" spans="2:17" ht="15" customHeight="1" x14ac:dyDescent="0.45">
      <c r="B39" s="33"/>
      <c r="C39" s="30"/>
      <c r="D39" s="31"/>
      <c r="E39" s="31"/>
      <c r="F39" s="31"/>
      <c r="G39" s="32"/>
      <c r="H39" s="32"/>
      <c r="I39" s="32"/>
      <c r="J39" s="32"/>
      <c r="K39" s="31"/>
      <c r="L39" s="31"/>
      <c r="M39" s="29" cm="1">
        <f t="array" ref="M39">(K39-SUM(IF($B$9:$B$124=B39,$H$9:$H$124,0)*IF($B$9:$B$124=B39,$K$9:$K$124,0)))^2</f>
        <v>0</v>
      </c>
      <c r="N39" s="29" t="e" cm="1">
        <f t="array" ref="N39">ROUND((K39-SUM(IF($B$9:$B$124=B39,$H$9:$H$124,0)*IF($B$9:$B$124=B39,$K$9:$K$124,0)))/SQRT(SUM(IF($B$9:$B$124=B39,$H$9:$H$124,0)*IF($B$9:$B$124=B39,$M$9:$M$124,0)))*$N$6,2)</f>
        <v>#DIV/0!</v>
      </c>
      <c r="O39" s="27">
        <v>-40.61</v>
      </c>
      <c r="P39" s="27" t="e" cm="1">
        <f t="array" ref="P39">(N39-SUM(IF($B$9:$B$124=B39,$H$9:$H$124,0)*IF($B$9:$B$124=B39,$N$9:$N$124,0)))^2</f>
        <v>#DIV/0!</v>
      </c>
      <c r="Q39" s="27" t="e" cm="1">
        <f t="array" ref="Q39">ROUND(SQRT(SUM(IF($B$9:$B$124=B39,$H$9:$H$124,0)*IF($B$9:$B$124=B39,$P$9:$P$124,0))),0)</f>
        <v>#DIV/0!</v>
      </c>
    </row>
    <row r="40" spans="2:17" ht="15" customHeight="1" x14ac:dyDescent="0.45">
      <c r="B40" s="33"/>
      <c r="C40" s="30"/>
      <c r="D40" s="31"/>
      <c r="E40" s="31"/>
      <c r="F40" s="31"/>
      <c r="G40" s="32"/>
      <c r="H40" s="32"/>
      <c r="I40" s="32"/>
      <c r="J40" s="32"/>
      <c r="K40" s="31"/>
      <c r="L40" s="31"/>
      <c r="M40" s="29" cm="1">
        <f t="array" ref="M40">(K40-SUM(IF($B$9:$B$124=B40,$H$9:$H$124,0)*IF($B$9:$B$124=B40,$K$9:$K$124,0)))^2</f>
        <v>0</v>
      </c>
      <c r="N40" s="29" t="e" cm="1">
        <f t="array" ref="N40">ROUND((K40-SUM(IF($B$9:$B$124=B40,$H$9:$H$124,0)*IF($B$9:$B$124=B40,$K$9:$K$124,0)))/SQRT(SUM(IF($B$9:$B$124=B40,$H$9:$H$124,0)*IF($B$9:$B$124=B40,$M$9:$M$124,0)))*$N$6,2)</f>
        <v>#DIV/0!</v>
      </c>
      <c r="O40" s="27">
        <v>61.56</v>
      </c>
      <c r="P40" s="27" t="e" cm="1">
        <f t="array" ref="P40">(N40-SUM(IF($B$9:$B$124=B40,$H$9:$H$124,0)*IF($B$9:$B$124=B40,$N$9:$N$124,0)))^2</f>
        <v>#DIV/0!</v>
      </c>
      <c r="Q40" s="27" t="e" cm="1">
        <f t="array" ref="Q40">ROUND(SQRT(SUM(IF($B$9:$B$124=B40,$H$9:$H$124,0)*IF($B$9:$B$124=B40,$P$9:$P$124,0))),0)</f>
        <v>#DIV/0!</v>
      </c>
    </row>
    <row r="41" spans="2:17" ht="15" customHeight="1" x14ac:dyDescent="0.45">
      <c r="B41" s="33"/>
      <c r="C41" s="30"/>
      <c r="D41" s="31"/>
      <c r="E41" s="31"/>
      <c r="F41" s="31"/>
      <c r="G41" s="32"/>
      <c r="H41" s="32"/>
      <c r="I41" s="32"/>
      <c r="J41" s="32"/>
      <c r="K41" s="31"/>
      <c r="L41" s="31"/>
      <c r="M41" s="29" cm="1">
        <f t="array" ref="M41">(K41-SUM(IF($B$9:$B$124=B41,$H$9:$H$124,0)*IF($B$9:$B$124=B41,$K$9:$K$124,0)))^2</f>
        <v>0</v>
      </c>
      <c r="N41" s="29" t="e" cm="1">
        <f t="array" ref="N41">ROUND((K41-SUM(IF($B$9:$B$124=B41,$H$9:$H$124,0)*IF($B$9:$B$124=B41,$K$9:$K$124,0)))/SQRT(SUM(IF($B$9:$B$124=B41,$H$9:$H$124,0)*IF($B$9:$B$124=B41,$M$9:$M$124,0)))*$N$6,2)</f>
        <v>#DIV/0!</v>
      </c>
      <c r="O41" s="27">
        <v>-276.41000000000003</v>
      </c>
      <c r="P41" s="27" t="e" cm="1">
        <f t="array" ref="P41">(N41-SUM(IF($B$9:$B$124=B41,$H$9:$H$124,0)*IF($B$9:$B$124=B41,$N$9:$N$124,0)))^2</f>
        <v>#DIV/0!</v>
      </c>
      <c r="Q41" s="27" t="e" cm="1">
        <f t="array" ref="Q41">ROUND(SQRT(SUM(IF($B$9:$B$124=B41,$H$9:$H$124,0)*IF($B$9:$B$124=B41,$P$9:$P$124,0))),0)</f>
        <v>#DIV/0!</v>
      </c>
    </row>
    <row r="42" spans="2:17" ht="15" customHeight="1" x14ac:dyDescent="0.45">
      <c r="B42" s="33"/>
      <c r="C42" s="30"/>
      <c r="D42" s="31"/>
      <c r="E42" s="31"/>
      <c r="F42" s="31"/>
      <c r="G42" s="32"/>
      <c r="H42" s="32"/>
      <c r="I42" s="32"/>
      <c r="J42" s="32"/>
      <c r="K42" s="31"/>
      <c r="L42" s="31"/>
      <c r="M42" s="29" cm="1">
        <f t="array" ref="M42">(K42-SUM(IF($B$9:$B$124=B42,$H$9:$H$124,0)*IF($B$9:$B$124=B42,$K$9:$K$124,0)))^2</f>
        <v>0</v>
      </c>
      <c r="N42" s="29" t="e" cm="1">
        <f t="array" ref="N42">ROUND((K42-SUM(IF($B$9:$B$124=B42,$H$9:$H$124,0)*IF($B$9:$B$124=B42,$K$9:$K$124,0)))/SQRT(SUM(IF($B$9:$B$124=B42,$H$9:$H$124,0)*IF($B$9:$B$124=B42,$M$9:$M$124,0)))*$N$6,2)</f>
        <v>#DIV/0!</v>
      </c>
      <c r="O42" s="27">
        <v>-163.13999999999999</v>
      </c>
      <c r="P42" s="27" t="e" cm="1">
        <f t="array" ref="P42">(N42-SUM(IF($B$9:$B$124=B42,$H$9:$H$124,0)*IF($B$9:$B$124=B42,$N$9:$N$124,0)))^2</f>
        <v>#DIV/0!</v>
      </c>
      <c r="Q42" s="27" t="e" cm="1">
        <f t="array" ref="Q42">ROUND(SQRT(SUM(IF($B$9:$B$124=B42,$H$9:$H$124,0)*IF($B$9:$B$124=B42,$P$9:$P$124,0))),0)</f>
        <v>#DIV/0!</v>
      </c>
    </row>
    <row r="43" spans="2:17" ht="15" customHeight="1" x14ac:dyDescent="0.45">
      <c r="B43" s="33"/>
      <c r="C43" s="30"/>
      <c r="D43" s="31"/>
      <c r="E43" s="31"/>
      <c r="F43" s="31"/>
      <c r="G43" s="32"/>
      <c r="H43" s="32"/>
      <c r="I43" s="32"/>
      <c r="J43" s="32"/>
      <c r="K43" s="31"/>
      <c r="L43" s="31"/>
      <c r="M43" s="29" cm="1">
        <f t="array" ref="M43">(K43-SUM(IF($B$9:$B$124=B43,$H$9:$H$124,0)*IF($B$9:$B$124=B43,$K$9:$K$124,0)))^2</f>
        <v>0</v>
      </c>
      <c r="N43" s="29" t="e" cm="1">
        <f t="array" ref="N43">ROUND((K43-SUM(IF($B$9:$B$124=B43,$H$9:$H$124,0)*IF($B$9:$B$124=B43,$K$9:$K$124,0)))/SQRT(SUM(IF($B$9:$B$124=B43,$H$9:$H$124,0)*IF($B$9:$B$124=B43,$M$9:$M$124,0)))*$N$6,2)</f>
        <v>#DIV/0!</v>
      </c>
      <c r="O43" s="27">
        <v>-75.88</v>
      </c>
      <c r="P43" s="27" t="e" cm="1">
        <f t="array" ref="P43">(N43-SUM(IF($B$9:$B$124=B43,$H$9:$H$124,0)*IF($B$9:$B$124=B43,$N$9:$N$124,0)))^2</f>
        <v>#DIV/0!</v>
      </c>
      <c r="Q43" s="27" t="e" cm="1">
        <f t="array" ref="Q43">ROUND(SQRT(SUM(IF($B$9:$B$124=B43,$H$9:$H$124,0)*IF($B$9:$B$124=B43,$P$9:$P$124,0))),0)</f>
        <v>#DIV/0!</v>
      </c>
    </row>
    <row r="44" spans="2:17" ht="15" customHeight="1" x14ac:dyDescent="0.45">
      <c r="B44" s="33"/>
      <c r="C44" s="30"/>
      <c r="D44" s="31"/>
      <c r="E44" s="31"/>
      <c r="F44" s="31"/>
      <c r="G44" s="32"/>
      <c r="H44" s="32"/>
      <c r="I44" s="32"/>
      <c r="J44" s="32"/>
      <c r="K44" s="31"/>
      <c r="L44" s="31"/>
      <c r="M44" s="29" cm="1">
        <f t="array" ref="M44">(K44-SUM(IF($B$9:$B$124=B44,$H$9:$H$124,0)*IF($B$9:$B$124=B44,$K$9:$K$124,0)))^2</f>
        <v>0</v>
      </c>
      <c r="N44" s="29" t="e" cm="1">
        <f t="array" ref="N44">ROUND((K44-SUM(IF($B$9:$B$124=B44,$H$9:$H$124,0)*IF($B$9:$B$124=B44,$K$9:$K$124,0)))/SQRT(SUM(IF($B$9:$B$124=B44,$H$9:$H$124,0)*IF($B$9:$B$124=B44,$M$9:$M$124,0)))*$N$6,2)</f>
        <v>#DIV/0!</v>
      </c>
      <c r="O44" s="27">
        <v>13.94</v>
      </c>
      <c r="P44" s="27" t="e" cm="1">
        <f t="array" ref="P44">(N44-SUM(IF($B$9:$B$124=B44,$H$9:$H$124,0)*IF($B$9:$B$124=B44,$N$9:$N$124,0)))^2</f>
        <v>#DIV/0!</v>
      </c>
      <c r="Q44" s="27" t="e" cm="1">
        <f t="array" ref="Q44">ROUND(SQRT(SUM(IF($B$9:$B$124=B44,$H$9:$H$124,0)*IF($B$9:$B$124=B44,$P$9:$P$124,0))),0)</f>
        <v>#DIV/0!</v>
      </c>
    </row>
    <row r="45" spans="2:17" ht="15" customHeight="1" x14ac:dyDescent="0.45">
      <c r="B45" s="33"/>
      <c r="C45" s="30"/>
      <c r="D45" s="31"/>
      <c r="E45" s="31"/>
      <c r="F45" s="31"/>
      <c r="G45" s="32"/>
      <c r="H45" s="32"/>
      <c r="I45" s="32"/>
      <c r="J45" s="32"/>
      <c r="K45" s="31"/>
      <c r="L45" s="31"/>
      <c r="M45" s="29" cm="1">
        <f t="array" ref="M45">(K45-SUM(IF($B$9:$B$124=B45,$H$9:$H$124,0)*IF($B$9:$B$124=B45,$K$9:$K$124,0)))^2</f>
        <v>0</v>
      </c>
      <c r="N45" s="29" t="e" cm="1">
        <f t="array" ref="N45">ROUND((K45-SUM(IF($B$9:$B$124=B45,$H$9:$H$124,0)*IF($B$9:$B$124=B45,$K$9:$K$124,0)))/SQRT(SUM(IF($B$9:$B$124=B45,$H$9:$H$124,0)*IF($B$9:$B$124=B45,$M$9:$M$124,0)))*$N$6,2)</f>
        <v>#DIV/0!</v>
      </c>
      <c r="O45" s="27">
        <v>18.21</v>
      </c>
      <c r="P45" s="27" t="e" cm="1">
        <f t="array" ref="P45">(N45-SUM(IF($B$9:$B$124=B45,$H$9:$H$124,0)*IF($B$9:$B$124=B45,$N$9:$N$124,0)))^2</f>
        <v>#DIV/0!</v>
      </c>
      <c r="Q45" s="27" t="e" cm="1">
        <f t="array" ref="Q45">ROUND(SQRT(SUM(IF($B$9:$B$124=B45,$H$9:$H$124,0)*IF($B$9:$B$124=B45,$P$9:$P$124,0))),0)</f>
        <v>#DIV/0!</v>
      </c>
    </row>
    <row r="46" spans="2:17" ht="15" customHeight="1" x14ac:dyDescent="0.45">
      <c r="B46" s="33"/>
      <c r="C46" s="30"/>
      <c r="D46" s="31"/>
      <c r="E46" s="31"/>
      <c r="F46" s="31"/>
      <c r="G46" s="32"/>
      <c r="H46" s="32"/>
      <c r="I46" s="32"/>
      <c r="J46" s="32"/>
      <c r="K46" s="31"/>
      <c r="L46" s="31"/>
      <c r="M46" s="29" cm="1">
        <f t="array" ref="M46">(K46-SUM(IF($B$9:$B$124=B46,$H$9:$H$124,0)*IF($B$9:$B$124=B46,$K$9:$K$124,0)))^2</f>
        <v>0</v>
      </c>
      <c r="N46" s="29" t="e" cm="1">
        <f t="array" ref="N46">ROUND((K46-SUM(IF($B$9:$B$124=B46,$H$9:$H$124,0)*IF($B$9:$B$124=B46,$K$9:$K$124,0)))/SQRT(SUM(IF($B$9:$B$124=B46,$H$9:$H$124,0)*IF($B$9:$B$124=B46,$M$9:$M$124,0)))*$N$6,2)</f>
        <v>#DIV/0!</v>
      </c>
      <c r="O46" s="27">
        <v>80.540000000000006</v>
      </c>
      <c r="P46" s="27" t="e" cm="1">
        <f t="array" ref="P46">(N46-SUM(IF($B$9:$B$124=B46,$H$9:$H$124,0)*IF($B$9:$B$124=B46,$N$9:$N$124,0)))^2</f>
        <v>#DIV/0!</v>
      </c>
      <c r="Q46" s="27" t="e" cm="1">
        <f t="array" ref="Q46">ROUND(SQRT(SUM(IF($B$9:$B$124=B46,$H$9:$H$124,0)*IF($B$9:$B$124=B46,$P$9:$P$124,0))),0)</f>
        <v>#DIV/0!</v>
      </c>
    </row>
    <row r="47" spans="2:17" ht="15" customHeight="1" x14ac:dyDescent="0.45">
      <c r="B47" s="33"/>
      <c r="C47" s="30"/>
      <c r="D47" s="31"/>
      <c r="E47" s="31"/>
      <c r="F47" s="31"/>
      <c r="G47" s="32"/>
      <c r="H47" s="32"/>
      <c r="I47" s="32"/>
      <c r="J47" s="32"/>
      <c r="K47" s="31"/>
      <c r="L47" s="31"/>
      <c r="M47" s="29" cm="1">
        <f t="array" ref="M47">(K47-SUM(IF($B$9:$B$124=B47,$H$9:$H$124,0)*IF($B$9:$B$124=B47,$K$9:$K$124,0)))^2</f>
        <v>0</v>
      </c>
      <c r="N47" s="29" t="e" cm="1">
        <f t="array" ref="N47">ROUND((K47-SUM(IF($B$9:$B$124=B47,$H$9:$H$124,0)*IF($B$9:$B$124=B47,$K$9:$K$124,0)))/SQRT(SUM(IF($B$9:$B$124=B47,$H$9:$H$124,0)*IF($B$9:$B$124=B47,$M$9:$M$124,0)))*$N$6,2)</f>
        <v>#DIV/0!</v>
      </c>
      <c r="O47" s="27">
        <v>-31.68</v>
      </c>
      <c r="P47" s="27" t="e" cm="1">
        <f t="array" ref="P47">(N47-SUM(IF($B$9:$B$124=B47,$H$9:$H$124,0)*IF($B$9:$B$124=B47,$N$9:$N$124,0)))^2</f>
        <v>#DIV/0!</v>
      </c>
      <c r="Q47" s="27" t="e" cm="1">
        <f t="array" ref="Q47">ROUND(SQRT(SUM(IF($B$9:$B$124=B47,$H$9:$H$124,0)*IF($B$9:$B$124=B47,$P$9:$P$124,0))),0)</f>
        <v>#DIV/0!</v>
      </c>
    </row>
    <row r="48" spans="2:17" ht="15" customHeight="1" x14ac:dyDescent="0.45">
      <c r="B48" s="33"/>
      <c r="C48" s="30"/>
      <c r="D48" s="31"/>
      <c r="E48" s="31"/>
      <c r="F48" s="31"/>
      <c r="G48" s="32"/>
      <c r="H48" s="32"/>
      <c r="I48" s="32"/>
      <c r="J48" s="32"/>
      <c r="K48" s="31"/>
      <c r="L48" s="31"/>
      <c r="M48" s="29" cm="1">
        <f t="array" ref="M48">(K48-SUM(IF($B$9:$B$124=B48,$H$9:$H$124,0)*IF($B$9:$B$124=B48,$K$9:$K$124,0)))^2</f>
        <v>0</v>
      </c>
      <c r="N48" s="29" t="e" cm="1">
        <f t="array" ref="N48">ROUND((K48-SUM(IF($B$9:$B$124=B48,$H$9:$H$124,0)*IF($B$9:$B$124=B48,$K$9:$K$124,0)))/SQRT(SUM(IF($B$9:$B$124=B48,$H$9:$H$124,0)*IF($B$9:$B$124=B48,$M$9:$M$124,0)))*$N$6,2)</f>
        <v>#DIV/0!</v>
      </c>
      <c r="O48" s="27">
        <v>18.149999999999999</v>
      </c>
      <c r="P48" s="27" t="e" cm="1">
        <f t="array" ref="P48">(N48-SUM(IF($B$9:$B$124=B48,$H$9:$H$124,0)*IF($B$9:$B$124=B48,$N$9:$N$124,0)))^2</f>
        <v>#DIV/0!</v>
      </c>
      <c r="Q48" s="27" t="e" cm="1">
        <f t="array" ref="Q48">ROUND(SQRT(SUM(IF($B$9:$B$124=B48,$H$9:$H$124,0)*IF($B$9:$B$124=B48,$P$9:$P$124,0))),0)</f>
        <v>#DIV/0!</v>
      </c>
    </row>
    <row r="49" spans="2:17" ht="15" customHeight="1" x14ac:dyDescent="0.45">
      <c r="B49" s="33"/>
      <c r="C49" s="30"/>
      <c r="D49" s="31"/>
      <c r="E49" s="31"/>
      <c r="F49" s="31"/>
      <c r="G49" s="32"/>
      <c r="H49" s="32"/>
      <c r="I49" s="32"/>
      <c r="J49" s="32"/>
      <c r="K49" s="31"/>
      <c r="L49" s="31"/>
      <c r="M49" s="29" cm="1">
        <f t="array" ref="M49">(K49-SUM(IF($B$9:$B$124=B49,$H$9:$H$124,0)*IF($B$9:$B$124=B49,$K$9:$K$124,0)))^2</f>
        <v>0</v>
      </c>
      <c r="N49" s="29" t="e" cm="1">
        <f t="array" ref="N49">ROUND((K49-SUM(IF($B$9:$B$124=B49,$H$9:$H$124,0)*IF($B$9:$B$124=B49,$K$9:$K$124,0)))/SQRT(SUM(IF($B$9:$B$124=B49,$H$9:$H$124,0)*IF($B$9:$B$124=B49,$M$9:$M$124,0)))*$N$6,2)</f>
        <v>#DIV/0!</v>
      </c>
      <c r="O49" s="27">
        <v>19.739999999999998</v>
      </c>
      <c r="P49" s="27" t="e" cm="1">
        <f t="array" ref="P49">(N49-SUM(IF($B$9:$B$124=B49,$H$9:$H$124,0)*IF($B$9:$B$124=B49,$N$9:$N$124,0)))^2</f>
        <v>#DIV/0!</v>
      </c>
      <c r="Q49" s="27" t="e" cm="1">
        <f t="array" ref="Q49">ROUND(SQRT(SUM(IF($B$9:$B$124=B49,$H$9:$H$124,0)*IF($B$9:$B$124=B49,$P$9:$P$124,0))),0)</f>
        <v>#DIV/0!</v>
      </c>
    </row>
    <row r="50" spans="2:17" ht="15" customHeight="1" x14ac:dyDescent="0.45">
      <c r="B50" s="33"/>
      <c r="C50" s="30"/>
      <c r="D50" s="31"/>
      <c r="E50" s="31"/>
      <c r="F50" s="31"/>
      <c r="G50" s="32"/>
      <c r="H50" s="32"/>
      <c r="I50" s="32"/>
      <c r="J50" s="32"/>
      <c r="K50" s="31"/>
      <c r="L50" s="31"/>
      <c r="M50" s="29" cm="1">
        <f t="array" ref="M50">(K50-SUM(IF($B$9:$B$124=B50,$H$9:$H$124,0)*IF($B$9:$B$124=B50,$K$9:$K$124,0)))^2</f>
        <v>0</v>
      </c>
      <c r="N50" s="29" t="e" cm="1">
        <f t="array" ref="N50">ROUND((K50-SUM(IF($B$9:$B$124=B50,$H$9:$H$124,0)*IF($B$9:$B$124=B50,$K$9:$K$124,0)))/SQRT(SUM(IF($B$9:$B$124=B50,$H$9:$H$124,0)*IF($B$9:$B$124=B50,$M$9:$M$124,0)))*$N$6,2)</f>
        <v>#DIV/0!</v>
      </c>
      <c r="O50" s="27">
        <v>32.799999999999997</v>
      </c>
      <c r="P50" s="27" t="e" cm="1">
        <f t="array" ref="P50">(N50-SUM(IF($B$9:$B$124=B50,$H$9:$H$124,0)*IF($B$9:$B$124=B50,$N$9:$N$124,0)))^2</f>
        <v>#DIV/0!</v>
      </c>
      <c r="Q50" s="27" t="e" cm="1">
        <f t="array" ref="Q50">ROUND(SQRT(SUM(IF($B$9:$B$124=B50,$H$9:$H$124,0)*IF($B$9:$B$124=B50,$P$9:$P$124,0))),0)</f>
        <v>#DIV/0!</v>
      </c>
    </row>
    <row r="51" spans="2:17" ht="15" customHeight="1" x14ac:dyDescent="0.45">
      <c r="B51" s="33"/>
      <c r="C51" s="30"/>
      <c r="D51" s="31"/>
      <c r="E51" s="31"/>
      <c r="F51" s="31"/>
      <c r="G51" s="32"/>
      <c r="H51" s="32"/>
      <c r="I51" s="32"/>
      <c r="J51" s="32"/>
      <c r="K51" s="31"/>
      <c r="L51" s="31"/>
      <c r="M51" s="29" cm="1">
        <f t="array" ref="M51">(K51-SUM(IF($B$9:$B$124=B51,$H$9:$H$124,0)*IF($B$9:$B$124=B51,$K$9:$K$124,0)))^2</f>
        <v>0</v>
      </c>
      <c r="N51" s="29" t="e" cm="1">
        <f t="array" ref="N51">ROUND((K51-SUM(IF($B$9:$B$124=B51,$H$9:$H$124,0)*IF($B$9:$B$124=B51,$K$9:$K$124,0)))/SQRT(SUM(IF($B$9:$B$124=B51,$H$9:$H$124,0)*IF($B$9:$B$124=B51,$M$9:$M$124,0)))*$N$6,2)</f>
        <v>#DIV/0!</v>
      </c>
      <c r="O51" s="27">
        <v>99.06</v>
      </c>
      <c r="P51" s="27" t="e" cm="1">
        <f t="array" ref="P51">(N51-SUM(IF($B$9:$B$124=B51,$H$9:$H$124,0)*IF($B$9:$B$124=B51,$N$9:$N$124,0)))^2</f>
        <v>#DIV/0!</v>
      </c>
      <c r="Q51" s="27" t="e" cm="1">
        <f t="array" ref="Q51">ROUND(SQRT(SUM(IF($B$9:$B$124=B51,$H$9:$H$124,0)*IF($B$9:$B$124=B51,$P$9:$P$124,0))),0)</f>
        <v>#DIV/0!</v>
      </c>
    </row>
    <row r="52" spans="2:17" ht="15" customHeight="1" x14ac:dyDescent="0.45">
      <c r="B52" s="33"/>
      <c r="C52" s="30"/>
      <c r="D52" s="31"/>
      <c r="E52" s="31"/>
      <c r="F52" s="31"/>
      <c r="G52" s="32"/>
      <c r="H52" s="32"/>
      <c r="I52" s="32"/>
      <c r="J52" s="32"/>
      <c r="K52" s="31"/>
      <c r="L52" s="31"/>
      <c r="M52" s="29" cm="1">
        <f t="array" ref="M52">(K52-SUM(IF($B$9:$B$124=B52,$H$9:$H$124,0)*IF($B$9:$B$124=B52,$K$9:$K$124,0)))^2</f>
        <v>0</v>
      </c>
      <c r="N52" s="29" t="e" cm="1">
        <f t="array" ref="N52">ROUND((K52-SUM(IF($B$9:$B$124=B52,$H$9:$H$124,0)*IF($B$9:$B$124=B52,$K$9:$K$124,0)))/SQRT(SUM(IF($B$9:$B$124=B52,$H$9:$H$124,0)*IF($B$9:$B$124=B52,$M$9:$M$124,0)))*$N$6,2)</f>
        <v>#DIV/0!</v>
      </c>
      <c r="O52" s="27">
        <v>-7.94</v>
      </c>
      <c r="P52" s="27" t="e" cm="1">
        <f t="array" ref="P52">(N52-SUM(IF($B$9:$B$124=B52,$H$9:$H$124,0)*IF($B$9:$B$124=B52,$N$9:$N$124,0)))^2</f>
        <v>#DIV/0!</v>
      </c>
      <c r="Q52" s="27" t="e" cm="1">
        <f t="array" ref="Q52">ROUND(SQRT(SUM(IF($B$9:$B$124=B52,$H$9:$H$124,0)*IF($B$9:$B$124=B52,$P$9:$P$124,0))),0)</f>
        <v>#DIV/0!</v>
      </c>
    </row>
    <row r="53" spans="2:17" ht="15" customHeight="1" x14ac:dyDescent="0.45">
      <c r="B53" s="33"/>
      <c r="C53" s="30"/>
      <c r="D53" s="31"/>
      <c r="E53" s="31"/>
      <c r="F53" s="31"/>
      <c r="G53" s="32"/>
      <c r="H53" s="32"/>
      <c r="I53" s="32"/>
      <c r="J53" s="32"/>
      <c r="K53" s="31"/>
      <c r="L53" s="31"/>
      <c r="M53" s="29" cm="1">
        <f t="array" ref="M53">(K53-SUM(IF($B$9:$B$124=B53,$H$9:$H$124,0)*IF($B$9:$B$124=B53,$K$9:$K$124,0)))^2</f>
        <v>0</v>
      </c>
      <c r="N53" s="29" t="e" cm="1">
        <f t="array" ref="N53">ROUND((K53-SUM(IF($B$9:$B$124=B53,$H$9:$H$124,0)*IF($B$9:$B$124=B53,$K$9:$K$124,0)))/SQRT(SUM(IF($B$9:$B$124=B53,$H$9:$H$124,0)*IF($B$9:$B$124=B53,$M$9:$M$124,0)))*$N$6,2)</f>
        <v>#DIV/0!</v>
      </c>
      <c r="O53" s="27">
        <v>-29.65</v>
      </c>
      <c r="P53" s="27" t="e" cm="1">
        <f t="array" ref="P53">(N53-SUM(IF($B$9:$B$124=B53,$H$9:$H$124,0)*IF($B$9:$B$124=B53,$N$9:$N$124,0)))^2</f>
        <v>#DIV/0!</v>
      </c>
      <c r="Q53" s="27" t="e" cm="1">
        <f t="array" ref="Q53">ROUND(SQRT(SUM(IF($B$9:$B$124=B53,$H$9:$H$124,0)*IF($B$9:$B$124=B53,$P$9:$P$124,0))),0)</f>
        <v>#DIV/0!</v>
      </c>
    </row>
    <row r="54" spans="2:17" ht="15" customHeight="1" x14ac:dyDescent="0.45">
      <c r="B54" s="33"/>
      <c r="C54" s="30"/>
      <c r="D54" s="31"/>
      <c r="E54" s="31"/>
      <c r="F54" s="31"/>
      <c r="G54" s="32"/>
      <c r="H54" s="32"/>
      <c r="I54" s="32"/>
      <c r="J54" s="32"/>
      <c r="K54" s="31"/>
      <c r="L54" s="31"/>
      <c r="M54" s="29" cm="1">
        <f t="array" ref="M54">(K54-SUM(IF($B$9:$B$124=B54,$H$9:$H$124,0)*IF($B$9:$B$124=B54,$K$9:$K$124,0)))^2</f>
        <v>0</v>
      </c>
      <c r="N54" s="29" t="e" cm="1">
        <f t="array" ref="N54">ROUND((K54-SUM(IF($B$9:$B$124=B54,$H$9:$H$124,0)*IF($B$9:$B$124=B54,$K$9:$K$124,0)))/SQRT(SUM(IF($B$9:$B$124=B54,$H$9:$H$124,0)*IF($B$9:$B$124=B54,$M$9:$M$124,0)))*$N$6,2)</f>
        <v>#DIV/0!</v>
      </c>
      <c r="O54" s="27">
        <v>84.58</v>
      </c>
      <c r="P54" s="27" t="e" cm="1">
        <f t="array" ref="P54">(N54-SUM(IF($B$9:$B$124=B54,$H$9:$H$124,0)*IF($B$9:$B$124=B54,$N$9:$N$124,0)))^2</f>
        <v>#DIV/0!</v>
      </c>
      <c r="Q54" s="27" t="e" cm="1">
        <f t="array" ref="Q54">ROUND(SQRT(SUM(IF($B$9:$B$124=B54,$H$9:$H$124,0)*IF($B$9:$B$124=B54,$P$9:$P$124,0))),0)</f>
        <v>#DIV/0!</v>
      </c>
    </row>
    <row r="55" spans="2:17" ht="15" customHeight="1" x14ac:dyDescent="0.45">
      <c r="B55" s="33"/>
      <c r="C55" s="30"/>
      <c r="D55" s="31"/>
      <c r="E55" s="31"/>
      <c r="F55" s="31"/>
      <c r="G55" s="32"/>
      <c r="H55" s="32"/>
      <c r="I55" s="32"/>
      <c r="J55" s="32"/>
      <c r="K55" s="31"/>
      <c r="L55" s="31"/>
      <c r="M55" s="29" cm="1">
        <f t="array" ref="M55">(K55-SUM(IF($B$9:$B$124=B55,$H$9:$H$124,0)*IF($B$9:$B$124=B55,$K$9:$K$124,0)))^2</f>
        <v>0</v>
      </c>
      <c r="N55" s="29" t="e" cm="1">
        <f t="array" ref="N55">ROUND((K55-SUM(IF($B$9:$B$124=B55,$H$9:$H$124,0)*IF($B$9:$B$124=B55,$K$9:$K$124,0)))/SQRT(SUM(IF($B$9:$B$124=B55,$H$9:$H$124,0)*IF($B$9:$B$124=B55,$M$9:$M$124,0)))*$N$6,2)</f>
        <v>#DIV/0!</v>
      </c>
      <c r="O55" s="27">
        <v>54.21</v>
      </c>
      <c r="P55" s="27" t="e" cm="1">
        <f t="array" ref="P55">(N55-SUM(IF($B$9:$B$124=B55,$H$9:$H$124,0)*IF($B$9:$B$124=B55,$N$9:$N$124,0)))^2</f>
        <v>#DIV/0!</v>
      </c>
      <c r="Q55" s="27" t="e" cm="1">
        <f t="array" ref="Q55">ROUND(SQRT(SUM(IF($B$9:$B$124=B55,$H$9:$H$124,0)*IF($B$9:$B$124=B55,$P$9:$P$124,0))),0)</f>
        <v>#DIV/0!</v>
      </c>
    </row>
    <row r="56" spans="2:17" ht="15" customHeight="1" x14ac:dyDescent="0.45">
      <c r="B56" s="33"/>
      <c r="C56" s="30"/>
      <c r="D56" s="31"/>
      <c r="E56" s="31"/>
      <c r="F56" s="31"/>
      <c r="G56" s="32"/>
      <c r="H56" s="32"/>
      <c r="I56" s="32"/>
      <c r="J56" s="32"/>
      <c r="K56" s="31"/>
      <c r="L56" s="31"/>
      <c r="M56" s="29" cm="1">
        <f t="array" ref="M56">(K56-SUM(IF($B$9:$B$124=B56,$H$9:$H$124,0)*IF($B$9:$B$124=B56,$K$9:$K$124,0)))^2</f>
        <v>0</v>
      </c>
      <c r="N56" s="29" t="e" cm="1">
        <f t="array" ref="N56">ROUND((K56-SUM(IF($B$9:$B$124=B56,$H$9:$H$124,0)*IF($B$9:$B$124=B56,$K$9:$K$124,0)))/SQRT(SUM(IF($B$9:$B$124=B56,$H$9:$H$124,0)*IF($B$9:$B$124=B56,$M$9:$M$124,0)))*$N$6,2)</f>
        <v>#DIV/0!</v>
      </c>
      <c r="O56" s="27">
        <v>-46.11</v>
      </c>
      <c r="P56" s="27" t="e" cm="1">
        <f t="array" ref="P56">(N56-SUM(IF($B$9:$B$124=B56,$H$9:$H$124,0)*IF($B$9:$B$124=B56,$N$9:$N$124,0)))^2</f>
        <v>#DIV/0!</v>
      </c>
      <c r="Q56" s="27" t="e" cm="1">
        <f t="array" ref="Q56">ROUND(SQRT(SUM(IF($B$9:$B$124=B56,$H$9:$H$124,0)*IF($B$9:$B$124=B56,$P$9:$P$124,0))),0)</f>
        <v>#DIV/0!</v>
      </c>
    </row>
    <row r="57" spans="2:17" ht="15" customHeight="1" x14ac:dyDescent="0.45">
      <c r="B57" s="33"/>
      <c r="C57" s="30"/>
      <c r="D57" s="31"/>
      <c r="E57" s="31"/>
      <c r="F57" s="31"/>
      <c r="G57" s="32"/>
      <c r="H57" s="32"/>
      <c r="I57" s="32"/>
      <c r="J57" s="32"/>
      <c r="K57" s="31"/>
      <c r="L57" s="31"/>
      <c r="M57" s="29" cm="1">
        <f t="array" ref="M57">(K57-SUM(IF($B$9:$B$124=B57,$H$9:$H$124,0)*IF($B$9:$B$124=B57,$K$9:$K$124,0)))^2</f>
        <v>0</v>
      </c>
      <c r="N57" s="29" t="e" cm="1">
        <f t="array" ref="N57">ROUND((K57-SUM(IF($B$9:$B$124=B57,$H$9:$H$124,0)*IF($B$9:$B$124=B57,$K$9:$K$124,0)))/SQRT(SUM(IF($B$9:$B$124=B57,$H$9:$H$124,0)*IF($B$9:$B$124=B57,$M$9:$M$124,0)))*$N$6,2)</f>
        <v>#DIV/0!</v>
      </c>
      <c r="O57" s="27">
        <v>-156.97</v>
      </c>
      <c r="P57" s="27" t="e" cm="1">
        <f t="array" ref="P57">(N57-SUM(IF($B$9:$B$124=B57,$H$9:$H$124,0)*IF($B$9:$B$124=B57,$N$9:$N$124,0)))^2</f>
        <v>#DIV/0!</v>
      </c>
      <c r="Q57" s="27" t="e" cm="1">
        <f t="array" ref="Q57">ROUND(SQRT(SUM(IF($B$9:$B$124=B57,$H$9:$H$124,0)*IF($B$9:$B$124=B57,$P$9:$P$124,0))),0)</f>
        <v>#DIV/0!</v>
      </c>
    </row>
    <row r="58" spans="2:17" ht="15" customHeight="1" x14ac:dyDescent="0.45">
      <c r="B58" s="33"/>
      <c r="C58" s="30"/>
      <c r="D58" s="31"/>
      <c r="E58" s="31"/>
      <c r="F58" s="31"/>
      <c r="G58" s="32"/>
      <c r="H58" s="32"/>
      <c r="I58" s="32"/>
      <c r="J58" s="32"/>
      <c r="K58" s="31"/>
      <c r="L58" s="31"/>
      <c r="M58" s="29" cm="1">
        <f t="array" ref="M58">(K58-SUM(IF($B$9:$B$124=B58,$H$9:$H$124,0)*IF($B$9:$B$124=B58,$K$9:$K$124,0)))^2</f>
        <v>0</v>
      </c>
      <c r="N58" s="29" t="e" cm="1">
        <f t="array" ref="N58">ROUND((K58-SUM(IF($B$9:$B$124=B58,$H$9:$H$124,0)*IF($B$9:$B$124=B58,$K$9:$K$124,0)))/SQRT(SUM(IF($B$9:$B$124=B58,$H$9:$H$124,0)*IF($B$9:$B$124=B58,$M$9:$M$124,0)))*$N$6,2)</f>
        <v>#DIV/0!</v>
      </c>
      <c r="O58" s="27">
        <v>-67.739999999999995</v>
      </c>
      <c r="P58" s="27" t="e" cm="1">
        <f t="array" ref="P58">(N58-SUM(IF($B$9:$B$124=B58,$H$9:$H$124,0)*IF($B$9:$B$124=B58,$N$9:$N$124,0)))^2</f>
        <v>#DIV/0!</v>
      </c>
      <c r="Q58" s="27" t="e" cm="1">
        <f t="array" ref="Q58">ROUND(SQRT(SUM(IF($B$9:$B$124=B58,$H$9:$H$124,0)*IF($B$9:$B$124=B58,$P$9:$P$124,0))),0)</f>
        <v>#DIV/0!</v>
      </c>
    </row>
    <row r="59" spans="2:17" ht="15" customHeight="1" x14ac:dyDescent="0.45">
      <c r="B59" s="33"/>
      <c r="C59" s="30"/>
      <c r="D59" s="31"/>
      <c r="E59" s="31"/>
      <c r="F59" s="31"/>
      <c r="G59" s="32"/>
      <c r="H59" s="32"/>
      <c r="I59" s="32"/>
      <c r="J59" s="32"/>
      <c r="K59" s="31"/>
      <c r="L59" s="31"/>
      <c r="M59" s="29" cm="1">
        <f t="array" ref="M59">(K59-SUM(IF($B$9:$B$124=B59,$H$9:$H$124,0)*IF($B$9:$B$124=B59,$K$9:$K$124,0)))^2</f>
        <v>0</v>
      </c>
      <c r="N59" s="29" t="e" cm="1">
        <f t="array" ref="N59">ROUND((K59-SUM(IF($B$9:$B$124=B59,$H$9:$H$124,0)*IF($B$9:$B$124=B59,$K$9:$K$124,0)))/SQRT(SUM(IF($B$9:$B$124=B59,$H$9:$H$124,0)*IF($B$9:$B$124=B59,$M$9:$M$124,0)))*$N$6,2)</f>
        <v>#DIV/0!</v>
      </c>
      <c r="O59" s="27">
        <v>-10.37</v>
      </c>
      <c r="P59" s="27" t="e" cm="1">
        <f t="array" ref="P59">(N59-SUM(IF($B$9:$B$124=B59,$H$9:$H$124,0)*IF($B$9:$B$124=B59,$N$9:$N$124,0)))^2</f>
        <v>#DIV/0!</v>
      </c>
      <c r="Q59" s="27" t="e" cm="1">
        <f t="array" ref="Q59">ROUND(SQRT(SUM(IF($B$9:$B$124=B59,$H$9:$H$124,0)*IF($B$9:$B$124=B59,$P$9:$P$124,0))),0)</f>
        <v>#DIV/0!</v>
      </c>
    </row>
    <row r="60" spans="2:17" ht="15" customHeight="1" x14ac:dyDescent="0.45">
      <c r="B60" s="33"/>
      <c r="C60" s="30"/>
      <c r="D60" s="31"/>
      <c r="E60" s="31"/>
      <c r="F60" s="31"/>
      <c r="G60" s="32"/>
      <c r="H60" s="32"/>
      <c r="I60" s="32"/>
      <c r="J60" s="32"/>
      <c r="K60" s="31"/>
      <c r="L60" s="31"/>
      <c r="M60" s="29" cm="1">
        <f t="array" ref="M60">(K60-SUM(IF($B$9:$B$124=B60,$H$9:$H$124,0)*IF($B$9:$B$124=B60,$K$9:$K$124,0)))^2</f>
        <v>0</v>
      </c>
      <c r="N60" s="29" t="e" cm="1">
        <f t="array" ref="N60">ROUND((K60-SUM(IF($B$9:$B$124=B60,$H$9:$H$124,0)*IF($B$9:$B$124=B60,$K$9:$K$124,0)))/SQRT(SUM(IF($B$9:$B$124=B60,$H$9:$H$124,0)*IF($B$9:$B$124=B60,$M$9:$M$124,0)))*$N$6,2)</f>
        <v>#DIV/0!</v>
      </c>
      <c r="O60" s="27">
        <v>112.48</v>
      </c>
      <c r="P60" s="27" t="e" cm="1">
        <f t="array" ref="P60">(N60-SUM(IF($B$9:$B$124=B60,$H$9:$H$124,0)*IF($B$9:$B$124=B60,$N$9:$N$124,0)))^2</f>
        <v>#DIV/0!</v>
      </c>
      <c r="Q60" s="27" t="e" cm="1">
        <f t="array" ref="Q60">ROUND(SQRT(SUM(IF($B$9:$B$124=B60,$H$9:$H$124,0)*IF($B$9:$B$124=B60,$P$9:$P$124,0))),0)</f>
        <v>#DIV/0!</v>
      </c>
    </row>
    <row r="61" spans="2:17" ht="15" customHeight="1" x14ac:dyDescent="0.45">
      <c r="B61" s="33"/>
      <c r="C61" s="30"/>
      <c r="D61" s="31"/>
      <c r="E61" s="31"/>
      <c r="F61" s="31"/>
      <c r="G61" s="32"/>
      <c r="H61" s="32"/>
      <c r="I61" s="32"/>
      <c r="J61" s="32"/>
      <c r="K61" s="31"/>
      <c r="L61" s="31"/>
      <c r="M61" s="29" cm="1">
        <f t="array" ref="M61">(K61-SUM(IF($B$9:$B$124=B61,$H$9:$H$124,0)*IF($B$9:$B$124=B61,$K$9:$K$124,0)))^2</f>
        <v>0</v>
      </c>
      <c r="N61" s="29" t="e" cm="1">
        <f t="array" ref="N61">ROUND((K61-SUM(IF($B$9:$B$124=B61,$H$9:$H$124,0)*IF($B$9:$B$124=B61,$K$9:$K$124,0)))/SQRT(SUM(IF($B$9:$B$124=B61,$H$9:$H$124,0)*IF($B$9:$B$124=B61,$M$9:$M$124,0)))*$N$6,2)</f>
        <v>#DIV/0!</v>
      </c>
      <c r="O61" s="27">
        <v>-307.57</v>
      </c>
      <c r="P61" s="27" t="e" cm="1">
        <f t="array" ref="P61">(N61-SUM(IF($B$9:$B$124=B61,$H$9:$H$124,0)*IF($B$9:$B$124=B61,$N$9:$N$124,0)))^2</f>
        <v>#DIV/0!</v>
      </c>
      <c r="Q61" s="27" t="e" cm="1">
        <f t="array" ref="Q61">ROUND(SQRT(SUM(IF($B$9:$B$124=B61,$H$9:$H$124,0)*IF($B$9:$B$124=B61,$P$9:$P$124,0))),0)</f>
        <v>#DIV/0!</v>
      </c>
    </row>
    <row r="62" spans="2:17" ht="15" customHeight="1" x14ac:dyDescent="0.45">
      <c r="B62" s="33"/>
      <c r="C62" s="30"/>
      <c r="D62" s="31"/>
      <c r="E62" s="31"/>
      <c r="F62" s="31"/>
      <c r="G62" s="32"/>
      <c r="H62" s="32"/>
      <c r="I62" s="32"/>
      <c r="J62" s="32"/>
      <c r="K62" s="31"/>
      <c r="L62" s="31"/>
      <c r="M62" s="29" cm="1">
        <f t="array" ref="M62">(K62-SUM(IF($B$9:$B$124=B62,$H$9:$H$124,0)*IF($B$9:$B$124=B62,$K$9:$K$124,0)))^2</f>
        <v>0</v>
      </c>
      <c r="N62" s="29" t="e" cm="1">
        <f t="array" ref="N62">ROUND((K62-SUM(IF($B$9:$B$124=B62,$H$9:$H$124,0)*IF($B$9:$B$124=B62,$K$9:$K$124,0)))/SQRT(SUM(IF($B$9:$B$124=B62,$H$9:$H$124,0)*IF($B$9:$B$124=B62,$M$9:$M$124,0)))*$N$6,2)</f>
        <v>#DIV/0!</v>
      </c>
      <c r="O62" s="27">
        <v>-233.19</v>
      </c>
      <c r="P62" s="27" t="e" cm="1">
        <f t="array" ref="P62">(N62-SUM(IF($B$9:$B$124=B62,$H$9:$H$124,0)*IF($B$9:$B$124=B62,$N$9:$N$124,0)))^2</f>
        <v>#DIV/0!</v>
      </c>
      <c r="Q62" s="27" t="e" cm="1">
        <f t="array" ref="Q62">ROUND(SQRT(SUM(IF($B$9:$B$124=B62,$H$9:$H$124,0)*IF($B$9:$B$124=B62,$P$9:$P$124,0))),0)</f>
        <v>#DIV/0!</v>
      </c>
    </row>
    <row r="63" spans="2:17" ht="15" customHeight="1" x14ac:dyDescent="0.45">
      <c r="B63" s="33"/>
      <c r="C63" s="30"/>
      <c r="D63" s="31"/>
      <c r="E63" s="31"/>
      <c r="F63" s="31"/>
      <c r="G63" s="32"/>
      <c r="H63" s="32"/>
      <c r="I63" s="32"/>
      <c r="J63" s="32"/>
      <c r="K63" s="31"/>
      <c r="L63" s="31"/>
      <c r="M63" s="29" cm="1">
        <f t="array" ref="M63">(K63-SUM(IF($B$9:$B$124=B63,$H$9:$H$124,0)*IF($B$9:$B$124=B63,$K$9:$K$124,0)))^2</f>
        <v>0</v>
      </c>
      <c r="N63" s="29" t="e" cm="1">
        <f t="array" ref="N63">ROUND((K63-SUM(IF($B$9:$B$124=B63,$H$9:$H$124,0)*IF($B$9:$B$124=B63,$K$9:$K$124,0)))/SQRT(SUM(IF($B$9:$B$124=B63,$H$9:$H$124,0)*IF($B$9:$B$124=B63,$M$9:$M$124,0)))*$N$6,2)</f>
        <v>#DIV/0!</v>
      </c>
      <c r="O63" s="27">
        <v>9.4600000000000009</v>
      </c>
      <c r="P63" s="27" t="e" cm="1">
        <f t="array" ref="P63">(N63-SUM(IF($B$9:$B$124=B63,$H$9:$H$124,0)*IF($B$9:$B$124=B63,$N$9:$N$124,0)))^2</f>
        <v>#DIV/0!</v>
      </c>
      <c r="Q63" s="27" t="e" cm="1">
        <f t="array" ref="Q63">ROUND(SQRT(SUM(IF($B$9:$B$124=B63,$H$9:$H$124,0)*IF($B$9:$B$124=B63,$P$9:$P$124,0))),0)</f>
        <v>#DIV/0!</v>
      </c>
    </row>
    <row r="64" spans="2:17" ht="15" customHeight="1" x14ac:dyDescent="0.45">
      <c r="B64" s="33"/>
      <c r="C64" s="30"/>
      <c r="D64" s="31"/>
      <c r="E64" s="31"/>
      <c r="F64" s="31"/>
      <c r="G64" s="32"/>
      <c r="H64" s="32"/>
      <c r="I64" s="32"/>
      <c r="J64" s="32"/>
      <c r="K64" s="31"/>
      <c r="L64" s="31"/>
      <c r="M64" s="29" cm="1">
        <f t="array" ref="M64">(K64-SUM(IF($B$9:$B$124=B64,$H$9:$H$124,0)*IF($B$9:$B$124=B64,$K$9:$K$124,0)))^2</f>
        <v>0</v>
      </c>
      <c r="N64" s="29" t="e" cm="1">
        <f t="array" ref="N64">ROUND((K64-SUM(IF($B$9:$B$124=B64,$H$9:$H$124,0)*IF($B$9:$B$124=B64,$K$9:$K$124,0)))/SQRT(SUM(IF($B$9:$B$124=B64,$H$9:$H$124,0)*IF($B$9:$B$124=B64,$M$9:$M$124,0)))*$N$6,2)</f>
        <v>#DIV/0!</v>
      </c>
      <c r="O64" s="27">
        <v>-259.7</v>
      </c>
      <c r="P64" s="27" t="e" cm="1">
        <f t="array" ref="P64">(N64-SUM(IF($B$9:$B$124=B64,$H$9:$H$124,0)*IF($B$9:$B$124=B64,$N$9:$N$124,0)))^2</f>
        <v>#DIV/0!</v>
      </c>
      <c r="Q64" s="27" t="e" cm="1">
        <f t="array" ref="Q64">ROUND(SQRT(SUM(IF($B$9:$B$124=B64,$H$9:$H$124,0)*IF($B$9:$B$124=B64,$P$9:$P$124,0))),0)</f>
        <v>#DIV/0!</v>
      </c>
    </row>
    <row r="65" spans="2:17" ht="15" customHeight="1" x14ac:dyDescent="0.45">
      <c r="B65" s="33"/>
      <c r="C65" s="30"/>
      <c r="D65" s="31"/>
      <c r="E65" s="31"/>
      <c r="F65" s="31"/>
      <c r="G65" s="32"/>
      <c r="H65" s="32"/>
      <c r="I65" s="32"/>
      <c r="J65" s="32"/>
      <c r="K65" s="31"/>
      <c r="L65" s="31"/>
      <c r="M65" s="29" cm="1">
        <f t="array" ref="M65">(K65-SUM(IF($B$9:$B$124=B65,$H$9:$H$124,0)*IF($B$9:$B$124=B65,$K$9:$K$124,0)))^2</f>
        <v>0</v>
      </c>
      <c r="N65" s="29" t="e" cm="1">
        <f t="array" ref="N65">ROUND((K65-SUM(IF($B$9:$B$124=B65,$H$9:$H$124,0)*IF($B$9:$B$124=B65,$K$9:$K$124,0)))/SQRT(SUM(IF($B$9:$B$124=B65,$H$9:$H$124,0)*IF($B$9:$B$124=B65,$M$9:$M$124,0)))*$N$6,2)</f>
        <v>#DIV/0!</v>
      </c>
      <c r="O65" s="27">
        <v>-158.97999999999999</v>
      </c>
      <c r="P65" s="27" t="e" cm="1">
        <f t="array" ref="P65">(N65-SUM(IF($B$9:$B$124=B65,$H$9:$H$124,0)*IF($B$9:$B$124=B65,$N$9:$N$124,0)))^2</f>
        <v>#DIV/0!</v>
      </c>
      <c r="Q65" s="27" t="e" cm="1">
        <f t="array" ref="Q65">ROUND(SQRT(SUM(IF($B$9:$B$124=B65,$H$9:$H$124,0)*IF($B$9:$B$124=B65,$P$9:$P$124,0))),0)</f>
        <v>#DIV/0!</v>
      </c>
    </row>
    <row r="66" spans="2:17" ht="15" customHeight="1" x14ac:dyDescent="0.45">
      <c r="B66" s="33"/>
      <c r="C66" s="30"/>
      <c r="D66" s="31"/>
      <c r="E66" s="31"/>
      <c r="F66" s="31"/>
      <c r="G66" s="32"/>
      <c r="H66" s="32"/>
      <c r="I66" s="32"/>
      <c r="J66" s="32"/>
      <c r="K66" s="31"/>
      <c r="L66" s="31"/>
      <c r="M66" s="29" cm="1">
        <f t="array" ref="M66">(K66-SUM(IF($B$9:$B$124=B66,$H$9:$H$124,0)*IF($B$9:$B$124=B66,$K$9:$K$124,0)))^2</f>
        <v>0</v>
      </c>
      <c r="N66" s="29" t="e" cm="1">
        <f t="array" ref="N66">ROUND((K66-SUM(IF($B$9:$B$124=B66,$H$9:$H$124,0)*IF($B$9:$B$124=B66,$K$9:$K$124,0)))/SQRT(SUM(IF($B$9:$B$124=B66,$H$9:$H$124,0)*IF($B$9:$B$124=B66,$M$9:$M$124,0)))*$N$6,2)</f>
        <v>#DIV/0!</v>
      </c>
      <c r="O66" s="27">
        <v>13.93</v>
      </c>
      <c r="P66" s="27" t="e" cm="1">
        <f t="array" ref="P66">(N66-SUM(IF($B$9:$B$124=B66,$H$9:$H$124,0)*IF($B$9:$B$124=B66,$N$9:$N$124,0)))^2</f>
        <v>#DIV/0!</v>
      </c>
      <c r="Q66" s="27" t="e" cm="1">
        <f t="array" ref="Q66">ROUND(SQRT(SUM(IF($B$9:$B$124=B66,$H$9:$H$124,0)*IF($B$9:$B$124=B66,$P$9:$P$124,0))),0)</f>
        <v>#DIV/0!</v>
      </c>
    </row>
    <row r="67" spans="2:17" ht="15" customHeight="1" x14ac:dyDescent="0.45">
      <c r="B67" s="33"/>
      <c r="C67" s="30"/>
      <c r="D67" s="31"/>
      <c r="E67" s="31"/>
      <c r="F67" s="31"/>
      <c r="G67" s="32"/>
      <c r="H67" s="32"/>
      <c r="I67" s="32"/>
      <c r="J67" s="32"/>
      <c r="K67" s="31"/>
      <c r="L67" s="31"/>
      <c r="M67" s="29" cm="1">
        <f t="array" ref="M67">(K67-SUM(IF($B$9:$B$124=B67,$H$9:$H$124,0)*IF($B$9:$B$124=B67,$K$9:$K$124,0)))^2</f>
        <v>0</v>
      </c>
      <c r="N67" s="29" t="e" cm="1">
        <f t="array" ref="N67">ROUND((K67-SUM(IF($B$9:$B$124=B67,$H$9:$H$124,0)*IF($B$9:$B$124=B67,$K$9:$K$124,0)))/SQRT(SUM(IF($B$9:$B$124=B67,$H$9:$H$124,0)*IF($B$9:$B$124=B67,$M$9:$M$124,0)))*$N$6,2)</f>
        <v>#DIV/0!</v>
      </c>
      <c r="O67" s="27">
        <v>-296.37</v>
      </c>
      <c r="P67" s="27" t="e" cm="1">
        <f t="array" ref="P67">(N67-SUM(IF($B$9:$B$124=B67,$H$9:$H$124,0)*IF($B$9:$B$124=B67,$N$9:$N$124,0)))^2</f>
        <v>#DIV/0!</v>
      </c>
      <c r="Q67" s="27" t="e" cm="1">
        <f t="array" ref="Q67">ROUND(SQRT(SUM(IF($B$9:$B$124=B67,$H$9:$H$124,0)*IF($B$9:$B$124=B67,$P$9:$P$124,0))),0)</f>
        <v>#DIV/0!</v>
      </c>
    </row>
    <row r="68" spans="2:17" ht="15" customHeight="1" x14ac:dyDescent="0.45">
      <c r="B68" s="33"/>
      <c r="C68" s="30"/>
      <c r="D68" s="31"/>
      <c r="E68" s="31"/>
      <c r="F68" s="31"/>
      <c r="G68" s="32"/>
      <c r="H68" s="32"/>
      <c r="I68" s="32"/>
      <c r="J68" s="32"/>
      <c r="K68" s="31"/>
      <c r="L68" s="31"/>
      <c r="M68" s="29" cm="1">
        <f t="array" ref="M68">(K68-SUM(IF($B$9:$B$124=B68,$H$9:$H$124,0)*IF($B$9:$B$124=B68,$K$9:$K$124,0)))^2</f>
        <v>0</v>
      </c>
      <c r="N68" s="29" t="e" cm="1">
        <f t="array" ref="N68">ROUND((K68-SUM(IF($B$9:$B$124=B68,$H$9:$H$124,0)*IF($B$9:$B$124=B68,$K$9:$K$124,0)))/SQRT(SUM(IF($B$9:$B$124=B68,$H$9:$H$124,0)*IF($B$9:$B$124=B68,$M$9:$M$124,0)))*$N$6,2)</f>
        <v>#DIV/0!</v>
      </c>
      <c r="O68" s="27">
        <v>-121.35</v>
      </c>
      <c r="P68" s="27" t="e" cm="1">
        <f t="array" ref="P68">(N68-SUM(IF($B$9:$B$124=B68,$H$9:$H$124,0)*IF($B$9:$B$124=B68,$N$9:$N$124,0)))^2</f>
        <v>#DIV/0!</v>
      </c>
      <c r="Q68" s="27" t="e" cm="1">
        <f t="array" ref="Q68">ROUND(SQRT(SUM(IF($B$9:$B$124=B68,$H$9:$H$124,0)*IF($B$9:$B$124=B68,$P$9:$P$124,0))),0)</f>
        <v>#DIV/0!</v>
      </c>
    </row>
    <row r="69" spans="2:17" ht="15" customHeight="1" x14ac:dyDescent="0.45">
      <c r="B69" s="33"/>
      <c r="C69" s="30"/>
      <c r="D69" s="31"/>
      <c r="E69" s="31"/>
      <c r="F69" s="31"/>
      <c r="G69" s="32"/>
      <c r="H69" s="32"/>
      <c r="I69" s="32"/>
      <c r="J69" s="32"/>
      <c r="K69" s="31"/>
      <c r="L69" s="31"/>
      <c r="M69" s="29" cm="1">
        <f t="array" ref="M69">(K69-SUM(IF($B$9:$B$124=B69,$H$9:$H$124,0)*IF($B$9:$B$124=B69,$K$9:$K$124,0)))^2</f>
        <v>0</v>
      </c>
      <c r="N69" s="29" t="e" cm="1">
        <f t="array" ref="N69">ROUND((K69-SUM(IF($B$9:$B$124=B69,$H$9:$H$124,0)*IF($B$9:$B$124=B69,$K$9:$K$124,0)))/SQRT(SUM(IF($B$9:$B$124=B69,$H$9:$H$124,0)*IF($B$9:$B$124=B69,$M$9:$M$124,0)))*$N$6,2)</f>
        <v>#DIV/0!</v>
      </c>
      <c r="O69" s="27">
        <v>13.21</v>
      </c>
      <c r="P69" s="27" t="e" cm="1">
        <f t="array" ref="P69">(N69-SUM(IF($B$9:$B$124=B69,$H$9:$H$124,0)*IF($B$9:$B$124=B69,$N$9:$N$124,0)))^2</f>
        <v>#DIV/0!</v>
      </c>
      <c r="Q69" s="27" t="e" cm="1">
        <f t="array" ref="Q69">ROUND(SQRT(SUM(IF($B$9:$B$124=B69,$H$9:$H$124,0)*IF($B$9:$B$124=B69,$P$9:$P$124,0))),0)</f>
        <v>#DIV/0!</v>
      </c>
    </row>
    <row r="70" spans="2:17" ht="15" customHeight="1" x14ac:dyDescent="0.45">
      <c r="B70" s="33"/>
      <c r="C70" s="30"/>
      <c r="D70" s="31"/>
      <c r="E70" s="31"/>
      <c r="F70" s="31"/>
      <c r="G70" s="32"/>
      <c r="H70" s="32"/>
      <c r="I70" s="32"/>
      <c r="J70" s="32"/>
      <c r="K70" s="31"/>
      <c r="L70" s="31"/>
      <c r="M70" s="29" cm="1">
        <f t="array" ref="M70">(K70-SUM(IF($B$9:$B$124=B70,$H$9:$H$124,0)*IF($B$9:$B$124=B70,$K$9:$K$124,0)))^2</f>
        <v>0</v>
      </c>
      <c r="N70" s="29" t="e" cm="1">
        <f t="array" ref="N70">ROUND((K70-SUM(IF($B$9:$B$124=B70,$H$9:$H$124,0)*IF($B$9:$B$124=B70,$K$9:$K$124,0)))/SQRT(SUM(IF($B$9:$B$124=B70,$H$9:$H$124,0)*IF($B$9:$B$124=B70,$M$9:$M$124,0)))*$N$6,2)</f>
        <v>#DIV/0!</v>
      </c>
      <c r="O70" s="27">
        <v>-199.63</v>
      </c>
      <c r="P70" s="27" t="e" cm="1">
        <f t="array" ref="P70">(N70-SUM(IF($B$9:$B$124=B70,$H$9:$H$124,0)*IF($B$9:$B$124=B70,$N$9:$N$124,0)))^2</f>
        <v>#DIV/0!</v>
      </c>
      <c r="Q70" s="27" t="e" cm="1">
        <f t="array" ref="Q70">ROUND(SQRT(SUM(IF($B$9:$B$124=B70,$H$9:$H$124,0)*IF($B$9:$B$124=B70,$P$9:$P$124,0))),0)</f>
        <v>#DIV/0!</v>
      </c>
    </row>
    <row r="71" spans="2:17" ht="15" customHeight="1" x14ac:dyDescent="0.45">
      <c r="B71" s="33"/>
      <c r="C71" s="30"/>
      <c r="D71" s="31"/>
      <c r="E71" s="31"/>
      <c r="F71" s="31"/>
      <c r="G71" s="32"/>
      <c r="H71" s="32"/>
      <c r="I71" s="32"/>
      <c r="J71" s="32"/>
      <c r="K71" s="31"/>
      <c r="L71" s="31"/>
      <c r="M71" s="29" cm="1">
        <f t="array" ref="M71">(K71-SUM(IF($B$9:$B$124=B71,$H$9:$H$124,0)*IF($B$9:$B$124=B71,$K$9:$K$124,0)))^2</f>
        <v>0</v>
      </c>
      <c r="N71" s="29" t="e" cm="1">
        <f t="array" ref="N71">ROUND((K71-SUM(IF($B$9:$B$124=B71,$H$9:$H$124,0)*IF($B$9:$B$124=B71,$K$9:$K$124,0)))/SQRT(SUM(IF($B$9:$B$124=B71,$H$9:$H$124,0)*IF($B$9:$B$124=B71,$M$9:$M$124,0)))*$N$6,2)</f>
        <v>#DIV/0!</v>
      </c>
      <c r="O71" s="27">
        <v>-25.77</v>
      </c>
      <c r="P71" s="27" t="e" cm="1">
        <f t="array" ref="P71">(N71-SUM(IF($B$9:$B$124=B71,$H$9:$H$124,0)*IF($B$9:$B$124=B71,$N$9:$N$124,0)))^2</f>
        <v>#DIV/0!</v>
      </c>
      <c r="Q71" s="27" t="e" cm="1">
        <f t="array" ref="Q71">ROUND(SQRT(SUM(IF($B$9:$B$124=B71,$H$9:$H$124,0)*IF($B$9:$B$124=B71,$P$9:$P$124,0))),0)</f>
        <v>#DIV/0!</v>
      </c>
    </row>
    <row r="72" spans="2:17" ht="15" customHeight="1" x14ac:dyDescent="0.45">
      <c r="B72" s="33"/>
      <c r="C72" s="30"/>
      <c r="D72" s="31"/>
      <c r="E72" s="31"/>
      <c r="F72" s="31"/>
      <c r="G72" s="32"/>
      <c r="H72" s="32"/>
      <c r="I72" s="32"/>
      <c r="J72" s="32"/>
      <c r="K72" s="31"/>
      <c r="L72" s="31"/>
      <c r="M72" s="29" cm="1">
        <f t="array" ref="M72">(K72-SUM(IF($B$9:$B$124=B72,$H$9:$H$124,0)*IF($B$9:$B$124=B72,$K$9:$K$124,0)))^2</f>
        <v>0</v>
      </c>
      <c r="N72" s="29" t="e" cm="1">
        <f t="array" ref="N72">ROUND((K72-SUM(IF($B$9:$B$124=B72,$H$9:$H$124,0)*IF($B$9:$B$124=B72,$K$9:$K$124,0)))/SQRT(SUM(IF($B$9:$B$124=B72,$H$9:$H$124,0)*IF($B$9:$B$124=B72,$M$9:$M$124,0)))*$N$6,2)</f>
        <v>#DIV/0!</v>
      </c>
      <c r="O72" s="27">
        <v>29.74</v>
      </c>
      <c r="P72" s="27" t="e" cm="1">
        <f t="array" ref="P72">(N72-SUM(IF($B$9:$B$124=B72,$H$9:$H$124,0)*IF($B$9:$B$124=B72,$N$9:$N$124,0)))^2</f>
        <v>#DIV/0!</v>
      </c>
      <c r="Q72" s="27" t="e" cm="1">
        <f t="array" ref="Q72">ROUND(SQRT(SUM(IF($B$9:$B$124=B72,$H$9:$H$124,0)*IF($B$9:$B$124=B72,$P$9:$P$124,0))),0)</f>
        <v>#DIV/0!</v>
      </c>
    </row>
    <row r="73" spans="2:17" ht="15" customHeight="1" x14ac:dyDescent="0.45">
      <c r="B73" s="33"/>
      <c r="C73" s="30"/>
      <c r="D73" s="31"/>
      <c r="E73" s="31"/>
      <c r="F73" s="31"/>
      <c r="G73" s="32"/>
      <c r="H73" s="32"/>
      <c r="I73" s="32"/>
      <c r="J73" s="32"/>
      <c r="K73" s="31"/>
      <c r="L73" s="31"/>
      <c r="M73" s="29" cm="1">
        <f t="array" ref="M73">(K73-SUM(IF($B$9:$B$124=B73,$H$9:$H$124,0)*IF($B$9:$B$124=B73,$K$9:$K$124,0)))^2</f>
        <v>0</v>
      </c>
      <c r="N73" s="29" t="e" cm="1">
        <f t="array" ref="N73">ROUND((K73-SUM(IF($B$9:$B$124=B73,$H$9:$H$124,0)*IF($B$9:$B$124=B73,$K$9:$K$124,0)))/SQRT(SUM(IF($B$9:$B$124=B73,$H$9:$H$124,0)*IF($B$9:$B$124=B73,$M$9:$M$124,0)))*$N$6,2)</f>
        <v>#DIV/0!</v>
      </c>
      <c r="O73" s="27">
        <v>-39.24</v>
      </c>
      <c r="P73" s="27" t="e" cm="1">
        <f t="array" ref="P73">(N73-SUM(IF($B$9:$B$124=B73,$H$9:$H$124,0)*IF($B$9:$B$124=B73,$N$9:$N$124,0)))^2</f>
        <v>#DIV/0!</v>
      </c>
      <c r="Q73" s="27" t="e" cm="1">
        <f t="array" ref="Q73">ROUND(SQRT(SUM(IF($B$9:$B$124=B73,$H$9:$H$124,0)*IF($B$9:$B$124=B73,$P$9:$P$124,0))),0)</f>
        <v>#DIV/0!</v>
      </c>
    </row>
    <row r="74" spans="2:17" ht="15" customHeight="1" x14ac:dyDescent="0.45">
      <c r="B74" s="33"/>
      <c r="C74" s="30"/>
      <c r="D74" s="31"/>
      <c r="E74" s="31"/>
      <c r="F74" s="31"/>
      <c r="G74" s="32"/>
      <c r="H74" s="32"/>
      <c r="I74" s="32"/>
      <c r="J74" s="32"/>
      <c r="K74" s="31"/>
      <c r="L74" s="31"/>
      <c r="M74" s="29" cm="1">
        <f t="array" ref="M74">(K74-SUM(IF($B$9:$B$124=B74,$H$9:$H$124,0)*IF($B$9:$B$124=B74,$K$9:$K$124,0)))^2</f>
        <v>0</v>
      </c>
      <c r="N74" s="29" t="e" cm="1">
        <f t="array" ref="N74">ROUND((K74-SUM(IF($B$9:$B$124=B74,$H$9:$H$124,0)*IF($B$9:$B$124=B74,$K$9:$K$124,0)))/SQRT(SUM(IF($B$9:$B$124=B74,$H$9:$H$124,0)*IF($B$9:$B$124=B74,$M$9:$M$124,0)))*$N$6,2)</f>
        <v>#DIV/0!</v>
      </c>
      <c r="O74" s="27">
        <v>-36.25</v>
      </c>
      <c r="P74" s="27" t="e" cm="1">
        <f t="array" ref="P74">(N74-SUM(IF($B$9:$B$124=B74,$H$9:$H$124,0)*IF($B$9:$B$124=B74,$N$9:$N$124,0)))^2</f>
        <v>#DIV/0!</v>
      </c>
      <c r="Q74" s="27" t="e" cm="1">
        <f t="array" ref="Q74">ROUND(SQRT(SUM(IF($B$9:$B$124=B74,$H$9:$H$124,0)*IF($B$9:$B$124=B74,$P$9:$P$124,0))),0)</f>
        <v>#DIV/0!</v>
      </c>
    </row>
    <row r="75" spans="2:17" ht="15" customHeight="1" x14ac:dyDescent="0.45">
      <c r="B75" s="33"/>
      <c r="C75" s="30"/>
      <c r="D75" s="31"/>
      <c r="E75" s="31"/>
      <c r="F75" s="31"/>
      <c r="G75" s="32"/>
      <c r="H75" s="32"/>
      <c r="I75" s="32"/>
      <c r="J75" s="32"/>
      <c r="K75" s="31"/>
      <c r="L75" s="31"/>
      <c r="M75" s="29" cm="1">
        <f t="array" ref="M75">(K75-SUM(IF($B$9:$B$124=B75,$H$9:$H$124,0)*IF($B$9:$B$124=B75,$K$9:$K$124,0)))^2</f>
        <v>0</v>
      </c>
      <c r="N75" s="29" t="e" cm="1">
        <f t="array" ref="N75">ROUND((K75-SUM(IF($B$9:$B$124=B75,$H$9:$H$124,0)*IF($B$9:$B$124=B75,$K$9:$K$124,0)))/SQRT(SUM(IF($B$9:$B$124=B75,$H$9:$H$124,0)*IF($B$9:$B$124=B75,$M$9:$M$124,0)))*$N$6,2)</f>
        <v>#DIV/0!</v>
      </c>
      <c r="O75" s="27">
        <v>-34.26</v>
      </c>
      <c r="P75" s="27" t="e" cm="1">
        <f t="array" ref="P75">(N75-SUM(IF($B$9:$B$124=B75,$H$9:$H$124,0)*IF($B$9:$B$124=B75,$N$9:$N$124,0)))^2</f>
        <v>#DIV/0!</v>
      </c>
      <c r="Q75" s="27" t="e" cm="1">
        <f t="array" ref="Q75">ROUND(SQRT(SUM(IF($B$9:$B$124=B75,$H$9:$H$124,0)*IF($B$9:$B$124=B75,$P$9:$P$124,0))),0)</f>
        <v>#DIV/0!</v>
      </c>
    </row>
    <row r="76" spans="2:17" ht="15" customHeight="1" x14ac:dyDescent="0.45">
      <c r="B76" s="33"/>
      <c r="C76" s="30"/>
      <c r="D76" s="31"/>
      <c r="E76" s="31"/>
      <c r="F76" s="31"/>
      <c r="G76" s="32"/>
      <c r="H76" s="32"/>
      <c r="I76" s="32"/>
      <c r="J76" s="32"/>
      <c r="K76" s="31"/>
      <c r="L76" s="31"/>
      <c r="M76" s="29" cm="1">
        <f t="array" ref="M76">(K76-SUM(IF($B$9:$B$124=B76,$H$9:$H$124,0)*IF($B$9:$B$124=B76,$K$9:$K$124,0)))^2</f>
        <v>0</v>
      </c>
      <c r="N76" s="29" t="e" cm="1">
        <f t="array" ref="N76">ROUND((K76-SUM(IF($B$9:$B$124=B76,$H$9:$H$124,0)*IF($B$9:$B$124=B76,$K$9:$K$124,0)))/SQRT(SUM(IF($B$9:$B$124=B76,$H$9:$H$124,0)*IF($B$9:$B$124=B76,$M$9:$M$124,0)))*$N$6,2)</f>
        <v>#DIV/0!</v>
      </c>
      <c r="O76" s="27">
        <v>-23.72</v>
      </c>
      <c r="P76" s="27" t="e" cm="1">
        <f t="array" ref="P76">(N76-SUM(IF($B$9:$B$124=B76,$H$9:$H$124,0)*IF($B$9:$B$124=B76,$N$9:$N$124,0)))^2</f>
        <v>#DIV/0!</v>
      </c>
      <c r="Q76" s="27" t="e" cm="1">
        <f t="array" ref="Q76">ROUND(SQRT(SUM(IF($B$9:$B$124=B76,$H$9:$H$124,0)*IF($B$9:$B$124=B76,$P$9:$P$124,0))),0)</f>
        <v>#DIV/0!</v>
      </c>
    </row>
    <row r="77" spans="2:17" ht="15" customHeight="1" x14ac:dyDescent="0.45">
      <c r="B77" s="33"/>
      <c r="C77" s="30"/>
      <c r="D77" s="31"/>
      <c r="E77" s="31"/>
      <c r="F77" s="31"/>
      <c r="G77" s="32"/>
      <c r="H77" s="32"/>
      <c r="I77" s="32"/>
      <c r="J77" s="32"/>
      <c r="K77" s="31"/>
      <c r="L77" s="31"/>
      <c r="M77" s="29" cm="1">
        <f t="array" ref="M77">(K77-SUM(IF($B$9:$B$124=B77,$H$9:$H$124,0)*IF($B$9:$B$124=B77,$K$9:$K$124,0)))^2</f>
        <v>0</v>
      </c>
      <c r="N77" s="29" t="e" cm="1">
        <f t="array" ref="N77">ROUND((K77-SUM(IF($B$9:$B$124=B77,$H$9:$H$124,0)*IF($B$9:$B$124=B77,$K$9:$K$124,0)))/SQRT(SUM(IF($B$9:$B$124=B77,$H$9:$H$124,0)*IF($B$9:$B$124=B77,$M$9:$M$124,0)))*$N$6,2)</f>
        <v>#DIV/0!</v>
      </c>
      <c r="O77" s="27">
        <v>12.64</v>
      </c>
      <c r="P77" s="27" t="e" cm="1">
        <f t="array" ref="P77">(N77-SUM(IF($B$9:$B$124=B77,$H$9:$H$124,0)*IF($B$9:$B$124=B77,$N$9:$N$124,0)))^2</f>
        <v>#DIV/0!</v>
      </c>
      <c r="Q77" s="27" t="e" cm="1">
        <f t="array" ref="Q77">ROUND(SQRT(SUM(IF($B$9:$B$124=B77,$H$9:$H$124,0)*IF($B$9:$B$124=B77,$P$9:$P$124,0))),0)</f>
        <v>#DIV/0!</v>
      </c>
    </row>
    <row r="78" spans="2:17" ht="15" customHeight="1" x14ac:dyDescent="0.45">
      <c r="B78" s="33"/>
      <c r="C78" s="30"/>
      <c r="D78" s="31"/>
      <c r="E78" s="31"/>
      <c r="F78" s="31"/>
      <c r="G78" s="32"/>
      <c r="H78" s="32"/>
      <c r="I78" s="32"/>
      <c r="J78" s="32"/>
      <c r="K78" s="31"/>
      <c r="L78" s="31"/>
      <c r="M78" s="29" cm="1">
        <f t="array" ref="M78">(K78-SUM(IF($B$9:$B$124=B78,$H$9:$H$124,0)*IF($B$9:$B$124=B78,$K$9:$K$124,0)))^2</f>
        <v>0</v>
      </c>
      <c r="N78" s="29" t="e" cm="1">
        <f t="array" ref="N78">ROUND((K78-SUM(IF($B$9:$B$124=B78,$H$9:$H$124,0)*IF($B$9:$B$124=B78,$K$9:$K$124,0)))/SQRT(SUM(IF($B$9:$B$124=B78,$H$9:$H$124,0)*IF($B$9:$B$124=B78,$M$9:$M$124,0)))*$N$6,2)</f>
        <v>#DIV/0!</v>
      </c>
      <c r="O78" s="27">
        <v>22.12</v>
      </c>
      <c r="P78" s="27" t="e" cm="1">
        <f t="array" ref="P78">(N78-SUM(IF($B$9:$B$124=B78,$H$9:$H$124,0)*IF($B$9:$B$124=B78,$N$9:$N$124,0)))^2</f>
        <v>#DIV/0!</v>
      </c>
      <c r="Q78" s="27" t="e" cm="1">
        <f t="array" ref="Q78">ROUND(SQRT(SUM(IF($B$9:$B$124=B78,$H$9:$H$124,0)*IF($B$9:$B$124=B78,$P$9:$P$124,0))),0)</f>
        <v>#DIV/0!</v>
      </c>
    </row>
    <row r="79" spans="2:17" ht="15" customHeight="1" x14ac:dyDescent="0.45">
      <c r="B79" s="33"/>
      <c r="C79" s="30"/>
      <c r="D79" s="31"/>
      <c r="E79" s="31"/>
      <c r="F79" s="31"/>
      <c r="G79" s="32"/>
      <c r="H79" s="32"/>
      <c r="I79" s="32"/>
      <c r="J79" s="32"/>
      <c r="K79" s="31"/>
      <c r="L79" s="31"/>
      <c r="M79" s="29" cm="1">
        <f t="array" ref="M79">(K79-SUM(IF($B$9:$B$124=B79,$H$9:$H$124,0)*IF($B$9:$B$124=B79,$K$9:$K$124,0)))^2</f>
        <v>0</v>
      </c>
      <c r="N79" s="29" t="e" cm="1">
        <f t="array" ref="N79">ROUND((K79-SUM(IF($B$9:$B$124=B79,$H$9:$H$124,0)*IF($B$9:$B$124=B79,$K$9:$K$124,0)))/SQRT(SUM(IF($B$9:$B$124=B79,$H$9:$H$124,0)*IF($B$9:$B$124=B79,$M$9:$M$124,0)))*$N$6,2)</f>
        <v>#DIV/0!</v>
      </c>
      <c r="O79" s="27">
        <v>78.11</v>
      </c>
      <c r="P79" s="27" t="e" cm="1">
        <f t="array" ref="P79">(N79-SUM(IF($B$9:$B$124=B79,$H$9:$H$124,0)*IF($B$9:$B$124=B79,$N$9:$N$124,0)))^2</f>
        <v>#DIV/0!</v>
      </c>
      <c r="Q79" s="27" t="e" cm="1">
        <f t="array" ref="Q79">ROUND(SQRT(SUM(IF($B$9:$B$124=B79,$H$9:$H$124,0)*IF($B$9:$B$124=B79,$P$9:$P$124,0))),0)</f>
        <v>#DIV/0!</v>
      </c>
    </row>
    <row r="80" spans="2:17" ht="15" customHeight="1" x14ac:dyDescent="0.45">
      <c r="B80" s="33"/>
      <c r="C80" s="30"/>
      <c r="D80" s="31"/>
      <c r="E80" s="31"/>
      <c r="F80" s="31"/>
      <c r="G80" s="32"/>
      <c r="H80" s="32"/>
      <c r="I80" s="32"/>
      <c r="J80" s="32"/>
      <c r="K80" s="31"/>
      <c r="L80" s="31"/>
      <c r="M80" s="29" cm="1">
        <f t="array" ref="M80">(K80-SUM(IF($B$9:$B$124=B80,$H$9:$H$124,0)*IF($B$9:$B$124=B80,$K$9:$K$124,0)))^2</f>
        <v>0</v>
      </c>
      <c r="N80" s="29" t="e" cm="1">
        <f t="array" ref="N80">ROUND((K80-SUM(IF($B$9:$B$124=B80,$H$9:$H$124,0)*IF($B$9:$B$124=B80,$K$9:$K$124,0)))/SQRT(SUM(IF($B$9:$B$124=B80,$H$9:$H$124,0)*IF($B$9:$B$124=B80,$M$9:$M$124,0)))*$N$6,2)</f>
        <v>#DIV/0!</v>
      </c>
      <c r="O80" s="27">
        <v>-38.520000000000003</v>
      </c>
      <c r="P80" s="27" t="e" cm="1">
        <f t="array" ref="P80">(N80-SUM(IF($B$9:$B$124=B80,$H$9:$H$124,0)*IF($B$9:$B$124=B80,$N$9:$N$124,0)))^2</f>
        <v>#DIV/0!</v>
      </c>
      <c r="Q80" s="27" t="e" cm="1">
        <f t="array" ref="Q80">ROUND(SQRT(SUM(IF($B$9:$B$124=B80,$H$9:$H$124,0)*IF($B$9:$B$124=B80,$P$9:$P$124,0))),0)</f>
        <v>#DIV/0!</v>
      </c>
    </row>
    <row r="81" spans="2:17" ht="15" customHeight="1" x14ac:dyDescent="0.45">
      <c r="B81" s="33"/>
      <c r="C81" s="30"/>
      <c r="D81" s="31"/>
      <c r="E81" s="31"/>
      <c r="F81" s="31"/>
      <c r="G81" s="32"/>
      <c r="H81" s="32"/>
      <c r="I81" s="32"/>
      <c r="J81" s="32"/>
      <c r="K81" s="31"/>
      <c r="L81" s="31"/>
      <c r="M81" s="29" cm="1">
        <f t="array" ref="M81">(K81-SUM(IF($B$9:$B$124=B81,$H$9:$H$124,0)*IF($B$9:$B$124=B81,$K$9:$K$124,0)))^2</f>
        <v>0</v>
      </c>
      <c r="N81" s="29" t="e" cm="1">
        <f t="array" ref="N81">ROUND((K81-SUM(IF($B$9:$B$124=B81,$H$9:$H$124,0)*IF($B$9:$B$124=B81,$K$9:$K$124,0)))/SQRT(SUM(IF($B$9:$B$124=B81,$H$9:$H$124,0)*IF($B$9:$B$124=B81,$M$9:$M$124,0)))*$N$6,2)</f>
        <v>#DIV/0!</v>
      </c>
      <c r="O81" s="27">
        <v>7.66</v>
      </c>
      <c r="P81" s="27" t="e" cm="1">
        <f t="array" ref="P81">(N81-SUM(IF($B$9:$B$124=B81,$H$9:$H$124,0)*IF($B$9:$B$124=B81,$N$9:$N$124,0)))^2</f>
        <v>#DIV/0!</v>
      </c>
      <c r="Q81" s="27" t="e" cm="1">
        <f t="array" ref="Q81">ROUND(SQRT(SUM(IF($B$9:$B$124=B81,$H$9:$H$124,0)*IF($B$9:$B$124=B81,$P$9:$P$124,0))),0)</f>
        <v>#DIV/0!</v>
      </c>
    </row>
    <row r="82" spans="2:17" ht="15" customHeight="1" x14ac:dyDescent="0.45">
      <c r="B82" s="33"/>
      <c r="C82" s="30"/>
      <c r="D82" s="31"/>
      <c r="E82" s="31"/>
      <c r="F82" s="31"/>
      <c r="G82" s="32"/>
      <c r="H82" s="32"/>
      <c r="I82" s="32"/>
      <c r="J82" s="32"/>
      <c r="K82" s="31"/>
      <c r="L82" s="31"/>
      <c r="M82" s="29" cm="1">
        <f t="array" ref="M82">(K82-SUM(IF($B$9:$B$124=B82,$H$9:$H$124,0)*IF($B$9:$B$124=B82,$K$9:$K$124,0)))^2</f>
        <v>0</v>
      </c>
      <c r="N82" s="29" t="e" cm="1">
        <f t="array" ref="N82">ROUND((K82-SUM(IF($B$9:$B$124=B82,$H$9:$H$124,0)*IF($B$9:$B$124=B82,$K$9:$K$124,0)))/SQRT(SUM(IF($B$9:$B$124=B82,$H$9:$H$124,0)*IF($B$9:$B$124=B82,$M$9:$M$124,0)))*$N$6,2)</f>
        <v>#DIV/0!</v>
      </c>
      <c r="O82" s="27">
        <v>48.89</v>
      </c>
      <c r="P82" s="27" t="e" cm="1">
        <f t="array" ref="P82">(N82-SUM(IF($B$9:$B$124=B82,$H$9:$H$124,0)*IF($B$9:$B$124=B82,$N$9:$N$124,0)))^2</f>
        <v>#DIV/0!</v>
      </c>
      <c r="Q82" s="27" t="e" cm="1">
        <f t="array" ref="Q82">ROUND(SQRT(SUM(IF($B$9:$B$124=B82,$H$9:$H$124,0)*IF($B$9:$B$124=B82,$P$9:$P$124,0))),0)</f>
        <v>#DIV/0!</v>
      </c>
    </row>
    <row r="83" spans="2:17" ht="15" customHeight="1" x14ac:dyDescent="0.45">
      <c r="B83" s="33"/>
      <c r="C83" s="30"/>
      <c r="D83" s="31"/>
      <c r="E83" s="31"/>
      <c r="F83" s="31"/>
      <c r="G83" s="32"/>
      <c r="H83" s="32"/>
      <c r="I83" s="32"/>
      <c r="J83" s="32"/>
      <c r="K83" s="31"/>
      <c r="L83" s="31"/>
      <c r="M83" s="29" cm="1">
        <f t="array" ref="M83">(K83-SUM(IF($B$9:$B$124=B83,$H$9:$H$124,0)*IF($B$9:$B$124=B83,$K$9:$K$124,0)))^2</f>
        <v>0</v>
      </c>
      <c r="N83" s="29" t="e" cm="1">
        <f t="array" ref="N83">ROUND((K83-SUM(IF($B$9:$B$124=B83,$H$9:$H$124,0)*IF($B$9:$B$124=B83,$K$9:$K$124,0)))/SQRT(SUM(IF($B$9:$B$124=B83,$H$9:$H$124,0)*IF($B$9:$B$124=B83,$M$9:$M$124,0)))*$N$6,2)</f>
        <v>#DIV/0!</v>
      </c>
      <c r="O83" s="27">
        <v>70.180000000000007</v>
      </c>
      <c r="P83" s="27" t="e" cm="1">
        <f t="array" ref="P83">(N83-SUM(IF($B$9:$B$124=B83,$H$9:$H$124,0)*IF($B$9:$B$124=B83,$N$9:$N$124,0)))^2</f>
        <v>#DIV/0!</v>
      </c>
      <c r="Q83" s="27" t="e" cm="1">
        <f t="array" ref="Q83">ROUND(SQRT(SUM(IF($B$9:$B$124=B83,$H$9:$H$124,0)*IF($B$9:$B$124=B83,$P$9:$P$124,0))),0)</f>
        <v>#DIV/0!</v>
      </c>
    </row>
    <row r="84" spans="2:17" ht="15" customHeight="1" x14ac:dyDescent="0.45">
      <c r="B84" s="33"/>
      <c r="C84" s="30"/>
      <c r="D84" s="31"/>
      <c r="E84" s="31"/>
      <c r="F84" s="31"/>
      <c r="G84" s="32"/>
      <c r="H84" s="32"/>
      <c r="I84" s="32"/>
      <c r="J84" s="32"/>
      <c r="K84" s="31"/>
      <c r="L84" s="31"/>
      <c r="M84" s="29" cm="1">
        <f t="array" ref="M84">(K84-SUM(IF($B$9:$B$124=B84,$H$9:$H$124,0)*IF($B$9:$B$124=B84,$K$9:$K$124,0)))^2</f>
        <v>0</v>
      </c>
      <c r="N84" s="29" t="e" cm="1">
        <f t="array" ref="N84">ROUND((K84-SUM(IF($B$9:$B$124=B84,$H$9:$H$124,0)*IF($B$9:$B$124=B84,$K$9:$K$124,0)))/SQRT(SUM(IF($B$9:$B$124=B84,$H$9:$H$124,0)*IF($B$9:$B$124=B84,$M$9:$M$124,0)))*$N$6,2)</f>
        <v>#DIV/0!</v>
      </c>
      <c r="O84" s="27">
        <v>78.569999999999993</v>
      </c>
      <c r="P84" s="27" t="e" cm="1">
        <f t="array" ref="P84">(N84-SUM(IF($B$9:$B$124=B84,$H$9:$H$124,0)*IF($B$9:$B$124=B84,$N$9:$N$124,0)))^2</f>
        <v>#DIV/0!</v>
      </c>
      <c r="Q84" s="27" t="e" cm="1">
        <f t="array" ref="Q84">ROUND(SQRT(SUM(IF($B$9:$B$124=B84,$H$9:$H$124,0)*IF($B$9:$B$124=B84,$P$9:$P$124,0))),0)</f>
        <v>#DIV/0!</v>
      </c>
    </row>
    <row r="85" spans="2:17" ht="15" customHeight="1" x14ac:dyDescent="0.45">
      <c r="B85" s="33"/>
      <c r="C85" s="30"/>
      <c r="D85" s="31"/>
      <c r="E85" s="31"/>
      <c r="F85" s="31"/>
      <c r="G85" s="32"/>
      <c r="H85" s="32"/>
      <c r="I85" s="32"/>
      <c r="J85" s="32"/>
      <c r="K85" s="31"/>
      <c r="L85" s="31"/>
      <c r="M85" s="29" cm="1">
        <f t="array" ref="M85">(K85-SUM(IF($B$9:$B$124=B85,$H$9:$H$124,0)*IF($B$9:$B$124=B85,$K$9:$K$124,0)))^2</f>
        <v>0</v>
      </c>
      <c r="N85" s="29" t="e" cm="1">
        <f t="array" ref="N85">ROUND((K85-SUM(IF($B$9:$B$124=B85,$H$9:$H$124,0)*IF($B$9:$B$124=B85,$K$9:$K$124,0)))/SQRT(SUM(IF($B$9:$B$124=B85,$H$9:$H$124,0)*IF($B$9:$B$124=B85,$M$9:$M$124,0)))*$N$6,2)</f>
        <v>#DIV/0!</v>
      </c>
      <c r="O85" s="27">
        <v>-361.54</v>
      </c>
      <c r="P85" s="27" t="e" cm="1">
        <f t="array" ref="P85">(N85-SUM(IF($B$9:$B$124=B85,$H$9:$H$124,0)*IF($B$9:$B$124=B85,$N$9:$N$124,0)))^2</f>
        <v>#DIV/0!</v>
      </c>
      <c r="Q85" s="27" t="e" cm="1">
        <f t="array" ref="Q85">ROUND(SQRT(SUM(IF($B$9:$B$124=B85,$H$9:$H$124,0)*IF($B$9:$B$124=B85,$P$9:$P$124,0))),0)</f>
        <v>#DIV/0!</v>
      </c>
    </row>
    <row r="86" spans="2:17" ht="15" customHeight="1" x14ac:dyDescent="0.45">
      <c r="B86" s="33"/>
      <c r="C86" s="30"/>
      <c r="D86" s="31"/>
      <c r="E86" s="31"/>
      <c r="F86" s="31"/>
      <c r="G86" s="32"/>
      <c r="H86" s="32"/>
      <c r="I86" s="32"/>
      <c r="J86" s="32"/>
      <c r="K86" s="31"/>
      <c r="L86" s="31"/>
      <c r="M86" s="29" cm="1">
        <f t="array" ref="M86">(K86-SUM(IF($B$9:$B$124=B86,$H$9:$H$124,0)*IF($B$9:$B$124=B86,$K$9:$K$124,0)))^2</f>
        <v>0</v>
      </c>
      <c r="N86" s="29" t="e" cm="1">
        <f t="array" ref="N86">ROUND((K86-SUM(IF($B$9:$B$124=B86,$H$9:$H$124,0)*IF($B$9:$B$124=B86,$K$9:$K$124,0)))/SQRT(SUM(IF($B$9:$B$124=B86,$H$9:$H$124,0)*IF($B$9:$B$124=B86,$M$9:$M$124,0)))*$N$6,2)</f>
        <v>#DIV/0!</v>
      </c>
      <c r="O86" s="27">
        <v>-152.11000000000001</v>
      </c>
      <c r="P86" s="27" t="e" cm="1">
        <f t="array" ref="P86">(N86-SUM(IF($B$9:$B$124=B86,$H$9:$H$124,0)*IF($B$9:$B$124=B86,$N$9:$N$124,0)))^2</f>
        <v>#DIV/0!</v>
      </c>
      <c r="Q86" s="27" t="e" cm="1">
        <f t="array" ref="Q86">ROUND(SQRT(SUM(IF($B$9:$B$124=B86,$H$9:$H$124,0)*IF($B$9:$B$124=B86,$P$9:$P$124,0))),0)</f>
        <v>#DIV/0!</v>
      </c>
    </row>
    <row r="87" spans="2:17" ht="15" customHeight="1" x14ac:dyDescent="0.45">
      <c r="B87" s="33"/>
      <c r="C87" s="30"/>
      <c r="D87" s="31"/>
      <c r="E87" s="31"/>
      <c r="F87" s="31"/>
      <c r="G87" s="32"/>
      <c r="H87" s="32"/>
      <c r="I87" s="32"/>
      <c r="J87" s="32"/>
      <c r="K87" s="31"/>
      <c r="L87" s="31"/>
      <c r="M87" s="29" cm="1">
        <f t="array" ref="M87">(K87-SUM(IF($B$9:$B$124=B87,$H$9:$H$124,0)*IF($B$9:$B$124=B87,$K$9:$K$124,0)))^2</f>
        <v>0</v>
      </c>
      <c r="N87" s="29" t="e" cm="1">
        <f t="array" ref="N87">ROUND((K87-SUM(IF($B$9:$B$124=B87,$H$9:$H$124,0)*IF($B$9:$B$124=B87,$K$9:$K$124,0)))/SQRT(SUM(IF($B$9:$B$124=B87,$H$9:$H$124,0)*IF($B$9:$B$124=B87,$M$9:$M$124,0)))*$N$6,2)</f>
        <v>#DIV/0!</v>
      </c>
      <c r="O87" s="27">
        <v>9.0399999999999991</v>
      </c>
      <c r="P87" s="27" t="e" cm="1">
        <f t="array" ref="P87">(N87-SUM(IF($B$9:$B$124=B87,$H$9:$H$124,0)*IF($B$9:$B$124=B87,$N$9:$N$124,0)))^2</f>
        <v>#DIV/0!</v>
      </c>
      <c r="Q87" s="27" t="e" cm="1">
        <f t="array" ref="Q87">ROUND(SQRT(SUM(IF($B$9:$B$124=B87,$H$9:$H$124,0)*IF($B$9:$B$124=B87,$P$9:$P$124,0))),0)</f>
        <v>#DIV/0!</v>
      </c>
    </row>
    <row r="88" spans="2:17" ht="15" customHeight="1" x14ac:dyDescent="0.45">
      <c r="B88" s="33"/>
      <c r="C88" s="30"/>
      <c r="D88" s="31"/>
      <c r="E88" s="31"/>
      <c r="F88" s="31"/>
      <c r="G88" s="32"/>
      <c r="H88" s="32"/>
      <c r="I88" s="32"/>
      <c r="J88" s="32"/>
      <c r="K88" s="31"/>
      <c r="L88" s="31"/>
      <c r="M88" s="29" cm="1">
        <f t="array" ref="M88">(K88-SUM(IF($B$9:$B$124=B88,$H$9:$H$124,0)*IF($B$9:$B$124=B88,$K$9:$K$124,0)))^2</f>
        <v>0</v>
      </c>
      <c r="N88" s="29" t="e" cm="1">
        <f t="array" ref="N88">ROUND((K88-SUM(IF($B$9:$B$124=B88,$H$9:$H$124,0)*IF($B$9:$B$124=B88,$K$9:$K$124,0)))/SQRT(SUM(IF($B$9:$B$124=B88,$H$9:$H$124,0)*IF($B$9:$B$124=B88,$M$9:$M$124,0)))*$N$6,2)</f>
        <v>#DIV/0!</v>
      </c>
      <c r="O88" s="27">
        <v>-302.11</v>
      </c>
      <c r="P88" s="27" t="e" cm="1">
        <f t="array" ref="P88">(N88-SUM(IF($B$9:$B$124=B88,$H$9:$H$124,0)*IF($B$9:$B$124=B88,$N$9:$N$124,0)))^2</f>
        <v>#DIV/0!</v>
      </c>
      <c r="Q88" s="27" t="e" cm="1">
        <f t="array" ref="Q88">ROUND(SQRT(SUM(IF($B$9:$B$124=B88,$H$9:$H$124,0)*IF($B$9:$B$124=B88,$P$9:$P$124,0))),0)</f>
        <v>#DIV/0!</v>
      </c>
    </row>
    <row r="89" spans="2:17" ht="15" customHeight="1" x14ac:dyDescent="0.45">
      <c r="B89" s="33"/>
      <c r="C89" s="30"/>
      <c r="D89" s="31"/>
      <c r="E89" s="31"/>
      <c r="F89" s="31"/>
      <c r="G89" s="32"/>
      <c r="H89" s="32"/>
      <c r="I89" s="32"/>
      <c r="J89" s="32"/>
      <c r="K89" s="31"/>
      <c r="L89" s="31"/>
      <c r="M89" s="29" cm="1">
        <f t="array" ref="M89">(K89-SUM(IF($B$9:$B$124=B89,$H$9:$H$124,0)*IF($B$9:$B$124=B89,$K$9:$K$124,0)))^2</f>
        <v>0</v>
      </c>
      <c r="N89" s="29" t="e" cm="1">
        <f t="array" ref="N89">ROUND((K89-SUM(IF($B$9:$B$124=B89,$H$9:$H$124,0)*IF($B$9:$B$124=B89,$K$9:$K$124,0)))/SQRT(SUM(IF($B$9:$B$124=B89,$H$9:$H$124,0)*IF($B$9:$B$124=B89,$M$9:$M$124,0)))*$N$6,2)</f>
        <v>#DIV/0!</v>
      </c>
      <c r="O89" s="27">
        <v>-114.95</v>
      </c>
      <c r="P89" s="27" t="e" cm="1">
        <f t="array" ref="P89">(N89-SUM(IF($B$9:$B$124=B89,$H$9:$H$124,0)*IF($B$9:$B$124=B89,$N$9:$N$124,0)))^2</f>
        <v>#DIV/0!</v>
      </c>
      <c r="Q89" s="27" t="e" cm="1">
        <f t="array" ref="Q89">ROUND(SQRT(SUM(IF($B$9:$B$124=B89,$H$9:$H$124,0)*IF($B$9:$B$124=B89,$P$9:$P$124,0))),0)</f>
        <v>#DIV/0!</v>
      </c>
    </row>
    <row r="90" spans="2:17" ht="15" customHeight="1" x14ac:dyDescent="0.45">
      <c r="B90" s="33"/>
      <c r="C90" s="30"/>
      <c r="D90" s="31"/>
      <c r="E90" s="31"/>
      <c r="F90" s="31"/>
      <c r="G90" s="32"/>
      <c r="H90" s="32"/>
      <c r="I90" s="32"/>
      <c r="J90" s="32"/>
      <c r="K90" s="31"/>
      <c r="L90" s="31"/>
      <c r="M90" s="29" cm="1">
        <f t="array" ref="M90">(K90-SUM(IF($B$9:$B$124=B90,$H$9:$H$124,0)*IF($B$9:$B$124=B90,$K$9:$K$124,0)))^2</f>
        <v>0</v>
      </c>
      <c r="N90" s="29" t="e" cm="1">
        <f t="array" ref="N90">ROUND((K90-SUM(IF($B$9:$B$124=B90,$H$9:$H$124,0)*IF($B$9:$B$124=B90,$K$9:$K$124,0)))/SQRT(SUM(IF($B$9:$B$124=B90,$H$9:$H$124,0)*IF($B$9:$B$124=B90,$M$9:$M$124,0)))*$N$6,2)</f>
        <v>#DIV/0!</v>
      </c>
      <c r="O90" s="27">
        <v>11.19</v>
      </c>
      <c r="P90" s="27" t="e" cm="1">
        <f t="array" ref="P90">(N90-SUM(IF($B$9:$B$124=B90,$H$9:$H$124,0)*IF($B$9:$B$124=B90,$N$9:$N$124,0)))^2</f>
        <v>#DIV/0!</v>
      </c>
      <c r="Q90" s="27" t="e" cm="1">
        <f t="array" ref="Q90">ROUND(SQRT(SUM(IF($B$9:$B$124=B90,$H$9:$H$124,0)*IF($B$9:$B$124=B90,$P$9:$P$124,0))),0)</f>
        <v>#DIV/0!</v>
      </c>
    </row>
    <row r="91" spans="2:17" ht="15" customHeight="1" x14ac:dyDescent="0.45">
      <c r="B91" s="33"/>
      <c r="C91" s="30"/>
      <c r="D91" s="31"/>
      <c r="E91" s="31"/>
      <c r="F91" s="31"/>
      <c r="G91" s="32"/>
      <c r="H91" s="32"/>
      <c r="I91" s="32"/>
      <c r="J91" s="32"/>
      <c r="K91" s="31"/>
      <c r="L91" s="31"/>
      <c r="M91" s="29" cm="1">
        <f t="array" ref="M91">(K91-SUM(IF($B$9:$B$124=B91,$H$9:$H$124,0)*IF($B$9:$B$124=B91,$K$9:$K$124,0)))^2</f>
        <v>0</v>
      </c>
      <c r="N91" s="29" t="e" cm="1">
        <f t="array" ref="N91">ROUND((K91-SUM(IF($B$9:$B$124=B91,$H$9:$H$124,0)*IF($B$9:$B$124=B91,$K$9:$K$124,0)))/SQRT(SUM(IF($B$9:$B$124=B91,$H$9:$H$124,0)*IF($B$9:$B$124=B91,$M$9:$M$124,0)))*$N$6,2)</f>
        <v>#DIV/0!</v>
      </c>
      <c r="O91" s="27">
        <v>-326.79000000000002</v>
      </c>
      <c r="P91" s="27" t="e" cm="1">
        <f t="array" ref="P91">(N91-SUM(IF($B$9:$B$124=B91,$H$9:$H$124,0)*IF($B$9:$B$124=B91,$N$9:$N$124,0)))^2</f>
        <v>#DIV/0!</v>
      </c>
      <c r="Q91" s="27" t="e" cm="1">
        <f t="array" ref="Q91">ROUND(SQRT(SUM(IF($B$9:$B$124=B91,$H$9:$H$124,0)*IF($B$9:$B$124=B91,$P$9:$P$124,0))),0)</f>
        <v>#DIV/0!</v>
      </c>
    </row>
    <row r="92" spans="2:17" ht="15" customHeight="1" x14ac:dyDescent="0.45">
      <c r="B92" s="33"/>
      <c r="C92" s="30"/>
      <c r="D92" s="31"/>
      <c r="E92" s="31"/>
      <c r="F92" s="31"/>
      <c r="G92" s="32"/>
      <c r="H92" s="32"/>
      <c r="I92" s="32"/>
      <c r="J92" s="32"/>
      <c r="K92" s="31"/>
      <c r="L92" s="31"/>
      <c r="M92" s="29" cm="1">
        <f t="array" ref="M92">(K92-SUM(IF($B$9:$B$124=B92,$H$9:$H$124,0)*IF($B$9:$B$124=B92,$K$9:$K$124,0)))^2</f>
        <v>0</v>
      </c>
      <c r="N92" s="29" t="e" cm="1">
        <f t="array" ref="N92">ROUND((K92-SUM(IF($B$9:$B$124=B92,$H$9:$H$124,0)*IF($B$9:$B$124=B92,$K$9:$K$124,0)))/SQRT(SUM(IF($B$9:$B$124=B92,$H$9:$H$124,0)*IF($B$9:$B$124=B92,$M$9:$M$124,0)))*$N$6,2)</f>
        <v>#DIV/0!</v>
      </c>
      <c r="O92" s="27">
        <v>-110.26</v>
      </c>
      <c r="P92" s="27" t="e" cm="1">
        <f t="array" ref="P92">(N92-SUM(IF($B$9:$B$124=B92,$H$9:$H$124,0)*IF($B$9:$B$124=B92,$N$9:$N$124,0)))^2</f>
        <v>#DIV/0!</v>
      </c>
      <c r="Q92" s="27" t="e" cm="1">
        <f t="array" ref="Q92">ROUND(SQRT(SUM(IF($B$9:$B$124=B92,$H$9:$H$124,0)*IF($B$9:$B$124=B92,$P$9:$P$124,0))),0)</f>
        <v>#DIV/0!</v>
      </c>
    </row>
    <row r="93" spans="2:17" ht="15" customHeight="1" x14ac:dyDescent="0.45">
      <c r="B93" s="33"/>
      <c r="C93" s="30"/>
      <c r="D93" s="31"/>
      <c r="E93" s="31"/>
      <c r="F93" s="31"/>
      <c r="G93" s="32"/>
      <c r="H93" s="32"/>
      <c r="I93" s="32"/>
      <c r="J93" s="32"/>
      <c r="K93" s="31"/>
      <c r="L93" s="31"/>
      <c r="M93" s="29" cm="1">
        <f t="array" ref="M93">(K93-SUM(IF($B$9:$B$124=B93,$H$9:$H$124,0)*IF($B$9:$B$124=B93,$K$9:$K$124,0)))^2</f>
        <v>0</v>
      </c>
      <c r="N93" s="29" t="e" cm="1">
        <f t="array" ref="N93">ROUND((K93-SUM(IF($B$9:$B$124=B93,$H$9:$H$124,0)*IF($B$9:$B$124=B93,$K$9:$K$124,0)))/SQRT(SUM(IF($B$9:$B$124=B93,$H$9:$H$124,0)*IF($B$9:$B$124=B93,$M$9:$M$124,0)))*$N$6,2)</f>
        <v>#DIV/0!</v>
      </c>
      <c r="O93" s="27">
        <v>11.66</v>
      </c>
      <c r="P93" s="27" t="e" cm="1">
        <f t="array" ref="P93">(N93-SUM(IF($B$9:$B$124=B93,$H$9:$H$124,0)*IF($B$9:$B$124=B93,$N$9:$N$124,0)))^2</f>
        <v>#DIV/0!</v>
      </c>
      <c r="Q93" s="27" t="e" cm="1">
        <f t="array" ref="Q93">ROUND(SQRT(SUM(IF($B$9:$B$124=B93,$H$9:$H$124,0)*IF($B$9:$B$124=B93,$P$9:$P$124,0))),0)</f>
        <v>#DIV/0!</v>
      </c>
    </row>
    <row r="94" spans="2:17" ht="15" customHeight="1" x14ac:dyDescent="0.45">
      <c r="B94" s="33"/>
      <c r="C94" s="30"/>
      <c r="D94" s="31"/>
      <c r="E94" s="31"/>
      <c r="F94" s="31"/>
      <c r="G94" s="32"/>
      <c r="H94" s="32"/>
      <c r="I94" s="32"/>
      <c r="J94" s="32"/>
      <c r="K94" s="31"/>
      <c r="L94" s="31"/>
      <c r="M94" s="29" cm="1">
        <f t="array" ref="M94">(K94-SUM(IF($B$9:$B$124=B94,$H$9:$H$124,0)*IF($B$9:$B$124=B94,$K$9:$K$124,0)))^2</f>
        <v>0</v>
      </c>
      <c r="N94" s="29" t="e" cm="1">
        <f t="array" ref="N94">ROUND((K94-SUM(IF($B$9:$B$124=B94,$H$9:$H$124,0)*IF($B$9:$B$124=B94,$K$9:$K$124,0)))/SQRT(SUM(IF($B$9:$B$124=B94,$H$9:$H$124,0)*IF($B$9:$B$124=B94,$M$9:$M$124,0)))*$N$6,2)</f>
        <v>#DIV/0!</v>
      </c>
      <c r="O94" s="27">
        <v>-74.42</v>
      </c>
      <c r="P94" s="27" t="e" cm="1">
        <f t="array" ref="P94">(N94-SUM(IF($B$9:$B$124=B94,$H$9:$H$124,0)*IF($B$9:$B$124=B94,$N$9:$N$124,0)))^2</f>
        <v>#DIV/0!</v>
      </c>
      <c r="Q94" s="27" t="e" cm="1">
        <f t="array" ref="Q94">ROUND(SQRT(SUM(IF($B$9:$B$124=B94,$H$9:$H$124,0)*IF($B$9:$B$124=B94,$P$9:$P$124,0))),0)</f>
        <v>#DIV/0!</v>
      </c>
    </row>
    <row r="95" spans="2:17" ht="15" customHeight="1" x14ac:dyDescent="0.45">
      <c r="B95" s="33"/>
      <c r="C95" s="30"/>
      <c r="D95" s="31"/>
      <c r="E95" s="31"/>
      <c r="F95" s="31"/>
      <c r="G95" s="32"/>
      <c r="H95" s="32"/>
      <c r="I95" s="32"/>
      <c r="J95" s="32"/>
      <c r="K95" s="31"/>
      <c r="L95" s="31"/>
      <c r="M95" s="29" cm="1">
        <f t="array" ref="M95">(K95-SUM(IF($B$9:$B$124=B95,$H$9:$H$124,0)*IF($B$9:$B$124=B95,$K$9:$K$124,0)))^2</f>
        <v>0</v>
      </c>
      <c r="N95" s="29" t="e" cm="1">
        <f t="array" ref="N95">ROUND((K95-SUM(IF($B$9:$B$124=B95,$H$9:$H$124,0)*IF($B$9:$B$124=B95,$K$9:$K$124,0)))/SQRT(SUM(IF($B$9:$B$124=B95,$H$9:$H$124,0)*IF($B$9:$B$124=B95,$M$9:$M$124,0)))*$N$6,2)</f>
        <v>#DIV/0!</v>
      </c>
      <c r="O95" s="27">
        <v>-49.55</v>
      </c>
      <c r="P95" s="27" t="e" cm="1">
        <f t="array" ref="P95">(N95-SUM(IF($B$9:$B$124=B95,$H$9:$H$124,0)*IF($B$9:$B$124=B95,$N$9:$N$124,0)))^2</f>
        <v>#DIV/0!</v>
      </c>
      <c r="Q95" s="27" t="e" cm="1">
        <f t="array" ref="Q95">ROUND(SQRT(SUM(IF($B$9:$B$124=B95,$H$9:$H$124,0)*IF($B$9:$B$124=B95,$P$9:$P$124,0))),0)</f>
        <v>#DIV/0!</v>
      </c>
    </row>
    <row r="96" spans="2:17" ht="15" customHeight="1" x14ac:dyDescent="0.45">
      <c r="B96" s="33"/>
      <c r="C96" s="30"/>
      <c r="D96" s="31"/>
      <c r="E96" s="31"/>
      <c r="F96" s="31"/>
      <c r="G96" s="32"/>
      <c r="H96" s="32"/>
      <c r="I96" s="32"/>
      <c r="J96" s="32"/>
      <c r="K96" s="31"/>
      <c r="L96" s="31"/>
      <c r="M96" s="29" cm="1">
        <f t="array" ref="M96">(K96-SUM(IF($B$9:$B$124=B96,$H$9:$H$124,0)*IF($B$9:$B$124=B96,$K$9:$K$124,0)))^2</f>
        <v>0</v>
      </c>
      <c r="N96" s="29" t="e" cm="1">
        <f t="array" ref="N96">ROUND((K96-SUM(IF($B$9:$B$124=B96,$H$9:$H$124,0)*IF($B$9:$B$124=B96,$K$9:$K$124,0)))/SQRT(SUM(IF($B$9:$B$124=B96,$H$9:$H$124,0)*IF($B$9:$B$124=B96,$M$9:$M$124,0)))*$N$6,2)</f>
        <v>#DIV/0!</v>
      </c>
      <c r="O96" s="27">
        <v>-18.62</v>
      </c>
      <c r="P96" s="27" t="e" cm="1">
        <f t="array" ref="P96">(N96-SUM(IF($B$9:$B$124=B96,$H$9:$H$124,0)*IF($B$9:$B$124=B96,$N$9:$N$124,0)))^2</f>
        <v>#DIV/0!</v>
      </c>
      <c r="Q96" s="27" t="e" cm="1">
        <f t="array" ref="Q96">ROUND(SQRT(SUM(IF($B$9:$B$124=B96,$H$9:$H$124,0)*IF($B$9:$B$124=B96,$P$9:$P$124,0))),0)</f>
        <v>#DIV/0!</v>
      </c>
    </row>
    <row r="97" spans="2:17" ht="15" customHeight="1" x14ac:dyDescent="0.45">
      <c r="B97" s="33"/>
      <c r="C97" s="30"/>
      <c r="D97" s="31"/>
      <c r="E97" s="31"/>
      <c r="F97" s="31"/>
      <c r="G97" s="32"/>
      <c r="H97" s="32"/>
      <c r="I97" s="32"/>
      <c r="J97" s="32"/>
      <c r="K97" s="31"/>
      <c r="L97" s="31"/>
      <c r="M97" s="29" cm="1">
        <f t="array" ref="M97">(K97-SUM(IF($B$9:$B$124=B97,$H$9:$H$124,0)*IF($B$9:$B$124=B97,$K$9:$K$124,0)))^2</f>
        <v>0</v>
      </c>
      <c r="N97" s="29" t="e" cm="1">
        <f t="array" ref="N97">ROUND((K97-SUM(IF($B$9:$B$124=B97,$H$9:$H$124,0)*IF($B$9:$B$124=B97,$K$9:$K$124,0)))/SQRT(SUM(IF($B$9:$B$124=B97,$H$9:$H$124,0)*IF($B$9:$B$124=B97,$M$9:$M$124,0)))*$N$6,2)</f>
        <v>#DIV/0!</v>
      </c>
      <c r="O97" s="27">
        <v>90.93</v>
      </c>
      <c r="P97" s="27" t="e" cm="1">
        <f t="array" ref="P97">(N97-SUM(IF($B$9:$B$124=B97,$H$9:$H$124,0)*IF($B$9:$B$124=B97,$N$9:$N$124,0)))^2</f>
        <v>#DIV/0!</v>
      </c>
      <c r="Q97" s="27" t="e" cm="1">
        <f t="array" ref="Q97">ROUND(SQRT(SUM(IF($B$9:$B$124=B97,$H$9:$H$124,0)*IF($B$9:$B$124=B97,$P$9:$P$124,0))),0)</f>
        <v>#DIV/0!</v>
      </c>
    </row>
    <row r="98" spans="2:17" ht="15" customHeight="1" x14ac:dyDescent="0.45">
      <c r="B98" s="33"/>
      <c r="C98" s="30"/>
      <c r="D98" s="31"/>
      <c r="E98" s="31"/>
      <c r="F98" s="31"/>
      <c r="G98" s="32"/>
      <c r="H98" s="32"/>
      <c r="I98" s="32"/>
      <c r="J98" s="32"/>
      <c r="K98" s="31"/>
      <c r="L98" s="31"/>
      <c r="M98" s="29" cm="1">
        <f t="array" ref="M98">(K98-SUM(IF($B$9:$B$124=B98,$H$9:$H$124,0)*IF($B$9:$B$124=B98,$K$9:$K$124,0)))^2</f>
        <v>0</v>
      </c>
      <c r="N98" s="29" t="e" cm="1">
        <f t="array" ref="N98">ROUND((K98-SUM(IF($B$9:$B$124=B98,$H$9:$H$124,0)*IF($B$9:$B$124=B98,$K$9:$K$124,0)))/SQRT(SUM(IF($B$9:$B$124=B98,$H$9:$H$124,0)*IF($B$9:$B$124=B98,$M$9:$M$124,0)))*$N$6,2)</f>
        <v>#DIV/0!</v>
      </c>
      <c r="O98" s="27">
        <v>-263.61</v>
      </c>
      <c r="P98" s="27" t="e" cm="1">
        <f t="array" ref="P98">(N98-SUM(IF($B$9:$B$124=B98,$H$9:$H$124,0)*IF($B$9:$B$124=B98,$N$9:$N$124,0)))^2</f>
        <v>#DIV/0!</v>
      </c>
      <c r="Q98" s="27" t="e" cm="1">
        <f t="array" ref="Q98">ROUND(SQRT(SUM(IF($B$9:$B$124=B98,$H$9:$H$124,0)*IF($B$9:$B$124=B98,$P$9:$P$124,0))),0)</f>
        <v>#DIV/0!</v>
      </c>
    </row>
    <row r="99" spans="2:17" ht="15" customHeight="1" x14ac:dyDescent="0.45">
      <c r="B99" s="33"/>
      <c r="C99" s="30"/>
      <c r="D99" s="31"/>
      <c r="E99" s="31"/>
      <c r="F99" s="31"/>
      <c r="G99" s="32"/>
      <c r="H99" s="32"/>
      <c r="I99" s="32"/>
      <c r="J99" s="32"/>
      <c r="K99" s="31"/>
      <c r="L99" s="31"/>
      <c r="M99" s="29" cm="1">
        <f t="array" ref="M99">(K99-SUM(IF($B$9:$B$124=B99,$H$9:$H$124,0)*IF($B$9:$B$124=B99,$K$9:$K$124,0)))^2</f>
        <v>0</v>
      </c>
      <c r="N99" s="29" t="e" cm="1">
        <f t="array" ref="N99">ROUND((K99-SUM(IF($B$9:$B$124=B99,$H$9:$H$124,0)*IF($B$9:$B$124=B99,$K$9:$K$124,0)))/SQRT(SUM(IF($B$9:$B$124=B99,$H$9:$H$124,0)*IF($B$9:$B$124=B99,$M$9:$M$124,0)))*$N$6,2)</f>
        <v>#DIV/0!</v>
      </c>
      <c r="O99" s="27">
        <v>-146.99</v>
      </c>
      <c r="P99" s="27" t="e" cm="1">
        <f t="array" ref="P99">(N99-SUM(IF($B$9:$B$124=B99,$H$9:$H$124,0)*IF($B$9:$B$124=B99,$N$9:$N$124,0)))^2</f>
        <v>#DIV/0!</v>
      </c>
      <c r="Q99" s="27" t="e" cm="1">
        <f t="array" ref="Q99">ROUND(SQRT(SUM(IF($B$9:$B$124=B99,$H$9:$H$124,0)*IF($B$9:$B$124=B99,$P$9:$P$124,0))),0)</f>
        <v>#DIV/0!</v>
      </c>
    </row>
    <row r="100" spans="2:17" ht="15" customHeight="1" x14ac:dyDescent="0.45">
      <c r="B100" s="33"/>
      <c r="C100" s="30"/>
      <c r="D100" s="31"/>
      <c r="E100" s="31"/>
      <c r="F100" s="31"/>
      <c r="G100" s="32"/>
      <c r="H100" s="32"/>
      <c r="I100" s="32"/>
      <c r="J100" s="32"/>
      <c r="K100" s="31"/>
      <c r="L100" s="31"/>
      <c r="M100" s="29" cm="1">
        <f t="array" ref="M100">(K100-SUM(IF($B$9:$B$124=B100,$H$9:$H$124,0)*IF($B$9:$B$124=B100,$K$9:$K$124,0)))^2</f>
        <v>0</v>
      </c>
      <c r="N100" s="29" t="e" cm="1">
        <f t="array" ref="N100">ROUND((K100-SUM(IF($B$9:$B$124=B100,$H$9:$H$124,0)*IF($B$9:$B$124=B100,$K$9:$K$124,0)))/SQRT(SUM(IF($B$9:$B$124=B100,$H$9:$H$124,0)*IF($B$9:$B$124=B100,$M$9:$M$124,0)))*$N$6,2)</f>
        <v>#DIV/0!</v>
      </c>
      <c r="O100" s="27">
        <v>-75.72</v>
      </c>
      <c r="P100" s="27" t="e" cm="1">
        <f t="array" ref="P100">(N100-SUM(IF($B$9:$B$124=B100,$H$9:$H$124,0)*IF($B$9:$B$124=B100,$N$9:$N$124,0)))^2</f>
        <v>#DIV/0!</v>
      </c>
      <c r="Q100" s="27" t="e" cm="1">
        <f t="array" ref="Q100">ROUND(SQRT(SUM(IF($B$9:$B$124=B100,$H$9:$H$124,0)*IF($B$9:$B$124=B100,$P$9:$P$124,0))),0)</f>
        <v>#DIV/0!</v>
      </c>
    </row>
    <row r="101" spans="2:17" ht="15" customHeight="1" x14ac:dyDescent="0.45">
      <c r="B101" s="33"/>
      <c r="C101" s="30"/>
      <c r="D101" s="31"/>
      <c r="E101" s="31"/>
      <c r="F101" s="31"/>
      <c r="G101" s="32"/>
      <c r="H101" s="32"/>
      <c r="I101" s="32"/>
      <c r="J101" s="32"/>
      <c r="K101" s="31"/>
      <c r="L101" s="31"/>
      <c r="M101" s="29" cm="1">
        <f t="array" ref="M101">(K101-SUM(IF($B$9:$B$124=B101,$H$9:$H$124,0)*IF($B$9:$B$124=B101,$K$9:$K$124,0)))^2</f>
        <v>0</v>
      </c>
      <c r="N101" s="29" t="e" cm="1">
        <f t="array" ref="N101">ROUND((K101-SUM(IF($B$9:$B$124=B101,$H$9:$H$124,0)*IF($B$9:$B$124=B101,$K$9:$K$124,0)))/SQRT(SUM(IF($B$9:$B$124=B101,$H$9:$H$124,0)*IF($B$9:$B$124=B101,$M$9:$M$124,0)))*$N$6,2)</f>
        <v>#DIV/0!</v>
      </c>
      <c r="O101" s="27">
        <v>-47.25</v>
      </c>
      <c r="P101" s="27" t="e" cm="1">
        <f t="array" ref="P101">(N101-SUM(IF($B$9:$B$124=B101,$H$9:$H$124,0)*IF($B$9:$B$124=B101,$N$9:$N$124,0)))^2</f>
        <v>#DIV/0!</v>
      </c>
      <c r="Q101" s="27" t="e" cm="1">
        <f t="array" ref="Q101">ROUND(SQRT(SUM(IF($B$9:$B$124=B101,$H$9:$H$124,0)*IF($B$9:$B$124=B101,$P$9:$P$124,0))),0)</f>
        <v>#DIV/0!</v>
      </c>
    </row>
    <row r="102" spans="2:17" ht="15" customHeight="1" x14ac:dyDescent="0.45">
      <c r="B102" s="33"/>
      <c r="C102" s="30"/>
      <c r="D102" s="31"/>
      <c r="E102" s="31"/>
      <c r="F102" s="31"/>
      <c r="G102" s="32"/>
      <c r="H102" s="32"/>
      <c r="I102" s="32"/>
      <c r="J102" s="32"/>
      <c r="K102" s="31"/>
      <c r="L102" s="31"/>
      <c r="M102" s="29" cm="1">
        <f t="array" ref="M102">(K102-SUM(IF($B$9:$B$124=B102,$H$9:$H$124,0)*IF($B$9:$B$124=B102,$K$9:$K$124,0)))^2</f>
        <v>0</v>
      </c>
      <c r="N102" s="29" t="e" cm="1">
        <f t="array" ref="N102">ROUND((K102-SUM(IF($B$9:$B$124=B102,$H$9:$H$124,0)*IF($B$9:$B$124=B102,$K$9:$K$124,0)))/SQRT(SUM(IF($B$9:$B$124=B102,$H$9:$H$124,0)*IF($B$9:$B$124=B102,$M$9:$M$124,0)))*$N$6,2)</f>
        <v>#DIV/0!</v>
      </c>
      <c r="O102" s="27">
        <v>-18.79</v>
      </c>
      <c r="P102" s="27" t="e" cm="1">
        <f t="array" ref="P102">(N102-SUM(IF($B$9:$B$124=B102,$H$9:$H$124,0)*IF($B$9:$B$124=B102,$N$9:$N$124,0)))^2</f>
        <v>#DIV/0!</v>
      </c>
      <c r="Q102" s="27" t="e" cm="1">
        <f t="array" ref="Q102">ROUND(SQRT(SUM(IF($B$9:$B$124=B102,$H$9:$H$124,0)*IF($B$9:$B$124=B102,$P$9:$P$124,0))),0)</f>
        <v>#DIV/0!</v>
      </c>
    </row>
    <row r="103" spans="2:17" ht="15" customHeight="1" x14ac:dyDescent="0.45">
      <c r="B103" s="33"/>
      <c r="C103" s="30"/>
      <c r="D103" s="31"/>
      <c r="E103" s="31"/>
      <c r="F103" s="31"/>
      <c r="G103" s="32"/>
      <c r="H103" s="32"/>
      <c r="I103" s="32"/>
      <c r="J103" s="32"/>
      <c r="K103" s="31"/>
      <c r="L103" s="31"/>
      <c r="M103" s="29" cm="1">
        <f t="array" ref="M103">(K103-SUM(IF($B$9:$B$124=B103,$H$9:$H$124,0)*IF($B$9:$B$124=B103,$K$9:$K$124,0)))^2</f>
        <v>0</v>
      </c>
      <c r="N103" s="29" t="e" cm="1">
        <f t="array" ref="N103">ROUND((K103-SUM(IF($B$9:$B$124=B103,$H$9:$H$124,0)*IF($B$9:$B$124=B103,$K$9:$K$124,0)))/SQRT(SUM(IF($B$9:$B$124=B103,$H$9:$H$124,0)*IF($B$9:$B$124=B103,$M$9:$M$124,0)))*$N$6,2)</f>
        <v>#DIV/0!</v>
      </c>
      <c r="O103" s="27">
        <v>18.05</v>
      </c>
      <c r="P103" s="27" t="e" cm="1">
        <f t="array" ref="P103">(N103-SUM(IF($B$9:$B$124=B103,$H$9:$H$124,0)*IF($B$9:$B$124=B103,$N$9:$N$124,0)))^2</f>
        <v>#DIV/0!</v>
      </c>
      <c r="Q103" s="27" t="e" cm="1">
        <f t="array" ref="Q103">ROUND(SQRT(SUM(IF($B$9:$B$124=B103,$H$9:$H$124,0)*IF($B$9:$B$124=B103,$P$9:$P$124,0))),0)</f>
        <v>#DIV/0!</v>
      </c>
    </row>
    <row r="104" spans="2:17" ht="15" customHeight="1" x14ac:dyDescent="0.45">
      <c r="B104" s="33"/>
      <c r="C104" s="30"/>
      <c r="D104" s="31"/>
      <c r="E104" s="31"/>
      <c r="F104" s="31"/>
      <c r="G104" s="32"/>
      <c r="H104" s="32"/>
      <c r="I104" s="32"/>
      <c r="J104" s="32"/>
      <c r="K104" s="31"/>
      <c r="L104" s="31"/>
      <c r="M104" s="29" cm="1">
        <f t="array" ref="M104">(K104-SUM(IF($B$9:$B$124=B104,$H$9:$H$124,0)*IF($B$9:$B$124=B104,$K$9:$K$124,0)))^2</f>
        <v>0</v>
      </c>
      <c r="N104" s="29" t="e" cm="1">
        <f t="array" ref="N104">ROUND((K104-SUM(IF($B$9:$B$124=B104,$H$9:$H$124,0)*IF($B$9:$B$124=B104,$K$9:$K$124,0)))/SQRT(SUM(IF($B$9:$B$124=B104,$H$9:$H$124,0)*IF($B$9:$B$124=B104,$M$9:$M$124,0)))*$N$6,2)</f>
        <v>#DIV/0!</v>
      </c>
      <c r="O104" s="27">
        <v>-125.29</v>
      </c>
      <c r="P104" s="27" t="e" cm="1">
        <f t="array" ref="P104">(N104-SUM(IF($B$9:$B$124=B104,$H$9:$H$124,0)*IF($B$9:$B$124=B104,$N$9:$N$124,0)))^2</f>
        <v>#DIV/0!</v>
      </c>
      <c r="Q104" s="27" t="e" cm="1">
        <f t="array" ref="Q104">ROUND(SQRT(SUM(IF($B$9:$B$124=B104,$H$9:$H$124,0)*IF($B$9:$B$124=B104,$P$9:$P$124,0))),0)</f>
        <v>#DIV/0!</v>
      </c>
    </row>
    <row r="105" spans="2:17" ht="15" customHeight="1" x14ac:dyDescent="0.45">
      <c r="B105" s="33"/>
      <c r="C105" s="30"/>
      <c r="D105" s="31"/>
      <c r="E105" s="31"/>
      <c r="F105" s="31"/>
      <c r="G105" s="32"/>
      <c r="H105" s="32"/>
      <c r="I105" s="32"/>
      <c r="J105" s="32"/>
      <c r="K105" s="31"/>
      <c r="L105" s="31"/>
      <c r="M105" s="29" cm="1">
        <f t="array" ref="M105">(K105-SUM(IF($B$9:$B$124=B105,$H$9:$H$124,0)*IF($B$9:$B$124=B105,$K$9:$K$124,0)))^2</f>
        <v>0</v>
      </c>
      <c r="N105" s="29" t="e" cm="1">
        <f t="array" ref="N105">ROUND((K105-SUM(IF($B$9:$B$124=B105,$H$9:$H$124,0)*IF($B$9:$B$124=B105,$K$9:$K$124,0)))/SQRT(SUM(IF($B$9:$B$124=B105,$H$9:$H$124,0)*IF($B$9:$B$124=B105,$M$9:$M$124,0)))*$N$6,2)</f>
        <v>#DIV/0!</v>
      </c>
      <c r="O105" s="27">
        <v>-27.77</v>
      </c>
      <c r="P105" s="27" t="e" cm="1">
        <f t="array" ref="P105">(N105-SUM(IF($B$9:$B$124=B105,$H$9:$H$124,0)*IF($B$9:$B$124=B105,$N$9:$N$124,0)))^2</f>
        <v>#DIV/0!</v>
      </c>
      <c r="Q105" s="27" t="e" cm="1">
        <f t="array" ref="Q105">ROUND(SQRT(SUM(IF($B$9:$B$124=B105,$H$9:$H$124,0)*IF($B$9:$B$124=B105,$P$9:$P$124,0))),0)</f>
        <v>#DIV/0!</v>
      </c>
    </row>
    <row r="106" spans="2:17" ht="15" customHeight="1" x14ac:dyDescent="0.45">
      <c r="B106" s="33"/>
      <c r="C106" s="30"/>
      <c r="D106" s="31"/>
      <c r="E106" s="31"/>
      <c r="F106" s="31"/>
      <c r="G106" s="32"/>
      <c r="H106" s="32"/>
      <c r="I106" s="32"/>
      <c r="J106" s="32"/>
      <c r="K106" s="31"/>
      <c r="L106" s="31"/>
      <c r="M106" s="29" cm="1">
        <f t="array" ref="M106">(K106-SUM(IF($B$9:$B$124=B106,$H$9:$H$124,0)*IF($B$9:$B$124=B106,$K$9:$K$124,0)))^2</f>
        <v>0</v>
      </c>
      <c r="N106" s="29" t="e" cm="1">
        <f t="array" ref="N106">ROUND((K106-SUM(IF($B$9:$B$124=B106,$H$9:$H$124,0)*IF($B$9:$B$124=B106,$K$9:$K$124,0)))/SQRT(SUM(IF($B$9:$B$124=B106,$H$9:$H$124,0)*IF($B$9:$B$124=B106,$M$9:$M$124,0)))*$N$6,2)</f>
        <v>#DIV/0!</v>
      </c>
      <c r="O106" s="27">
        <v>10.14</v>
      </c>
      <c r="P106" s="27" t="e" cm="1">
        <f t="array" ref="P106">(N106-SUM(IF($B$9:$B$124=B106,$H$9:$H$124,0)*IF($B$9:$B$124=B106,$N$9:$N$124,0)))^2</f>
        <v>#DIV/0!</v>
      </c>
      <c r="Q106" s="27" t="e" cm="1">
        <f t="array" ref="Q106">ROUND(SQRT(SUM(IF($B$9:$B$124=B106,$H$9:$H$124,0)*IF($B$9:$B$124=B106,$P$9:$P$124,0))),0)</f>
        <v>#DIV/0!</v>
      </c>
    </row>
    <row r="107" spans="2:17" ht="15" customHeight="1" x14ac:dyDescent="0.45">
      <c r="B107" s="33"/>
      <c r="C107" s="30"/>
      <c r="D107" s="31"/>
      <c r="E107" s="31"/>
      <c r="F107" s="31"/>
      <c r="G107" s="32"/>
      <c r="H107" s="32"/>
      <c r="I107" s="32"/>
      <c r="J107" s="32"/>
      <c r="K107" s="31"/>
      <c r="L107" s="31"/>
      <c r="M107" s="29" cm="1">
        <f t="array" ref="M107">(K107-SUM(IF($B$9:$B$124=B107,$H$9:$H$124,0)*IF($B$9:$B$124=B107,$K$9:$K$124,0)))^2</f>
        <v>0</v>
      </c>
      <c r="N107" s="29" t="e" cm="1">
        <f t="array" ref="N107">ROUND((K107-SUM(IF($B$9:$B$124=B107,$H$9:$H$124,0)*IF($B$9:$B$124=B107,$K$9:$K$124,0)))/SQRT(SUM(IF($B$9:$B$124=B107,$H$9:$H$124,0)*IF($B$9:$B$124=B107,$M$9:$M$124,0)))*$N$6,2)</f>
        <v>#DIV/0!</v>
      </c>
      <c r="O107" s="27">
        <v>20.010000000000002</v>
      </c>
      <c r="P107" s="27" t="e" cm="1">
        <f t="array" ref="P107">(N107-SUM(IF($B$9:$B$124=B107,$H$9:$H$124,0)*IF($B$9:$B$124=B107,$N$9:$N$124,0)))^2</f>
        <v>#DIV/0!</v>
      </c>
      <c r="Q107" s="27" t="e" cm="1">
        <f t="array" ref="Q107">ROUND(SQRT(SUM(IF($B$9:$B$124=B107,$H$9:$H$124,0)*IF($B$9:$B$124=B107,$P$9:$P$124,0))),0)</f>
        <v>#DIV/0!</v>
      </c>
    </row>
    <row r="108" spans="2:17" ht="15" customHeight="1" x14ac:dyDescent="0.45">
      <c r="B108" s="33"/>
      <c r="C108" s="30"/>
      <c r="D108" s="31"/>
      <c r="E108" s="31"/>
      <c r="F108" s="31"/>
      <c r="G108" s="32"/>
      <c r="H108" s="32"/>
      <c r="I108" s="32"/>
      <c r="J108" s="32"/>
      <c r="K108" s="31"/>
      <c r="L108" s="31"/>
      <c r="M108" s="29" cm="1">
        <f t="array" ref="M108">(K108-SUM(IF($B$9:$B$124=B108,$H$9:$H$124,0)*IF($B$9:$B$124=B108,$K$9:$K$124,0)))^2</f>
        <v>0</v>
      </c>
      <c r="N108" s="29" t="e" cm="1">
        <f t="array" ref="N108">ROUND((K108-SUM(IF($B$9:$B$124=B108,$H$9:$H$124,0)*IF($B$9:$B$124=B108,$K$9:$K$124,0)))/SQRT(SUM(IF($B$9:$B$124=B108,$H$9:$H$124,0)*IF($B$9:$B$124=B108,$M$9:$M$124,0)))*$N$6,2)</f>
        <v>#DIV/0!</v>
      </c>
      <c r="O108" s="27">
        <v>100.62</v>
      </c>
      <c r="P108" s="27" t="e" cm="1">
        <f t="array" ref="P108">(N108-SUM(IF($B$9:$B$124=B108,$H$9:$H$124,0)*IF($B$9:$B$124=B108,$N$9:$N$124,0)))^2</f>
        <v>#DIV/0!</v>
      </c>
      <c r="Q108" s="27" t="e" cm="1">
        <f t="array" ref="Q108">ROUND(SQRT(SUM(IF($B$9:$B$124=B108,$H$9:$H$124,0)*IF($B$9:$B$124=B108,$P$9:$P$124,0))),0)</f>
        <v>#DIV/0!</v>
      </c>
    </row>
    <row r="109" spans="2:17" ht="15" customHeight="1" x14ac:dyDescent="0.45">
      <c r="B109" s="33"/>
      <c r="C109" s="30"/>
      <c r="D109" s="31"/>
      <c r="E109" s="31"/>
      <c r="F109" s="31"/>
      <c r="G109" s="32"/>
      <c r="H109" s="32"/>
      <c r="I109" s="32"/>
      <c r="J109" s="32"/>
      <c r="K109" s="31"/>
      <c r="L109" s="31"/>
      <c r="M109" s="29" cm="1">
        <f t="array" ref="M109">(K109-SUM(IF($B$9:$B$124=B109,$H$9:$H$124,0)*IF($B$9:$B$124=B109,$K$9:$K$124,0)))^2</f>
        <v>0</v>
      </c>
      <c r="N109" s="29" t="e" cm="1">
        <f t="array" ref="N109">ROUND((K109-SUM(IF($B$9:$B$124=B109,$H$9:$H$124,0)*IF($B$9:$B$124=B109,$K$9:$K$124,0)))/SQRT(SUM(IF($B$9:$B$124=B109,$H$9:$H$124,0)*IF($B$9:$B$124=B109,$M$9:$M$124,0)))*$N$6,2)</f>
        <v>#DIV/0!</v>
      </c>
      <c r="O109" s="27">
        <v>94.81</v>
      </c>
      <c r="P109" s="27" t="e" cm="1">
        <f t="array" ref="P109">(N109-SUM(IF($B$9:$B$124=B109,$H$9:$H$124,0)*IF($B$9:$B$124=B109,$N$9:$N$124,0)))^2</f>
        <v>#DIV/0!</v>
      </c>
      <c r="Q109" s="27" t="e" cm="1">
        <f t="array" ref="Q109">ROUND(SQRT(SUM(IF($B$9:$B$124=B109,$H$9:$H$124,0)*IF($B$9:$B$124=B109,$P$9:$P$124,0))),0)</f>
        <v>#DIV/0!</v>
      </c>
    </row>
    <row r="110" spans="2:17" ht="15" customHeight="1" x14ac:dyDescent="0.45">
      <c r="B110" s="33"/>
      <c r="C110" s="30"/>
      <c r="D110" s="31"/>
      <c r="E110" s="31"/>
      <c r="F110" s="31"/>
      <c r="G110" s="32"/>
      <c r="H110" s="32"/>
      <c r="I110" s="32"/>
      <c r="J110" s="32"/>
      <c r="K110" s="31"/>
      <c r="L110" s="31"/>
      <c r="M110" s="29" cm="1">
        <f t="array" ref="M110">(K110-SUM(IF($B$9:$B$124=B110,$H$9:$H$124,0)*IF($B$9:$B$124=B110,$K$9:$K$124,0)))^2</f>
        <v>0</v>
      </c>
      <c r="N110" s="29" t="e" cm="1">
        <f t="array" ref="N110">ROUND((K110-SUM(IF($B$9:$B$124=B110,$H$9:$H$124,0)*IF($B$9:$B$124=B110,$K$9:$K$124,0)))/SQRT(SUM(IF($B$9:$B$124=B110,$H$9:$H$124,0)*IF($B$9:$B$124=B110,$M$9:$M$124,0)))*$N$6,2)</f>
        <v>#DIV/0!</v>
      </c>
      <c r="O110" s="27">
        <v>20.63</v>
      </c>
      <c r="P110" s="27" t="e" cm="1">
        <f t="array" ref="P110">(N110-SUM(IF($B$9:$B$124=B110,$H$9:$H$124,0)*IF($B$9:$B$124=B110,$N$9:$N$124,0)))^2</f>
        <v>#DIV/0!</v>
      </c>
      <c r="Q110" s="27" t="e" cm="1">
        <f t="array" ref="Q110">ROUND(SQRT(SUM(IF($B$9:$B$124=B110,$H$9:$H$124,0)*IF($B$9:$B$124=B110,$P$9:$P$124,0))),0)</f>
        <v>#DIV/0!</v>
      </c>
    </row>
    <row r="111" spans="2:17" ht="15" customHeight="1" x14ac:dyDescent="0.45">
      <c r="B111" s="33"/>
      <c r="C111" s="30"/>
      <c r="D111" s="31"/>
      <c r="E111" s="31"/>
      <c r="F111" s="31"/>
      <c r="G111" s="32"/>
      <c r="H111" s="32"/>
      <c r="I111" s="32"/>
      <c r="J111" s="32"/>
      <c r="K111" s="31"/>
      <c r="L111" s="31"/>
      <c r="M111" s="29" cm="1">
        <f t="array" ref="M111">(K111-SUM(IF($B$9:$B$124=B111,$H$9:$H$124,0)*IF($B$9:$B$124=B111,$K$9:$K$124,0)))^2</f>
        <v>0</v>
      </c>
      <c r="N111" s="29" t="e" cm="1">
        <f t="array" ref="N111">ROUND((K111-SUM(IF($B$9:$B$124=B111,$H$9:$H$124,0)*IF($B$9:$B$124=B111,$K$9:$K$124,0)))/SQRT(SUM(IF($B$9:$B$124=B111,$H$9:$H$124,0)*IF($B$9:$B$124=B111,$M$9:$M$124,0)))*$N$6,2)</f>
        <v>#DIV/0!</v>
      </c>
      <c r="O111" s="27">
        <v>-18.559999999999999</v>
      </c>
      <c r="P111" s="27" t="e" cm="1">
        <f t="array" ref="P111">(N111-SUM(IF($B$9:$B$124=B111,$H$9:$H$124,0)*IF($B$9:$B$124=B111,$N$9:$N$124,0)))^2</f>
        <v>#DIV/0!</v>
      </c>
      <c r="Q111" s="27" t="e" cm="1">
        <f t="array" ref="Q111">ROUND(SQRT(SUM(IF($B$9:$B$124=B111,$H$9:$H$124,0)*IF($B$9:$B$124=B111,$P$9:$P$124,0))),0)</f>
        <v>#DIV/0!</v>
      </c>
    </row>
    <row r="112" spans="2:17" ht="15" customHeight="1" x14ac:dyDescent="0.45">
      <c r="B112" s="33"/>
      <c r="C112" s="30"/>
      <c r="D112" s="31"/>
      <c r="E112" s="31"/>
      <c r="F112" s="31"/>
      <c r="G112" s="32"/>
      <c r="H112" s="32"/>
      <c r="I112" s="32"/>
      <c r="J112" s="32"/>
      <c r="K112" s="31"/>
      <c r="L112" s="31"/>
      <c r="M112" s="29" cm="1">
        <f t="array" ref="M112">(K112-SUM(IF($B$9:$B$124=B112,$H$9:$H$124,0)*IF($B$9:$B$124=B112,$K$9:$K$124,0)))^2</f>
        <v>0</v>
      </c>
      <c r="N112" s="29" t="e" cm="1">
        <f t="array" ref="N112">ROUND((K112-SUM(IF($B$9:$B$124=B112,$H$9:$H$124,0)*IF($B$9:$B$124=B112,$K$9:$K$124,0)))/SQRT(SUM(IF($B$9:$B$124=B112,$H$9:$H$124,0)*IF($B$9:$B$124=B112,$M$9:$M$124,0)))*$N$6,2)</f>
        <v>#DIV/0!</v>
      </c>
      <c r="O112" s="27">
        <v>-245.81</v>
      </c>
      <c r="P112" s="27" t="e" cm="1">
        <f t="array" ref="P112">(N112-SUM(IF($B$9:$B$124=B112,$H$9:$H$124,0)*IF($B$9:$B$124=B112,$N$9:$N$124,0)))^2</f>
        <v>#DIV/0!</v>
      </c>
      <c r="Q112" s="27" t="e" cm="1">
        <f t="array" ref="Q112">ROUND(SQRT(SUM(IF($B$9:$B$124=B112,$H$9:$H$124,0)*IF($B$9:$B$124=B112,$P$9:$P$124,0))),0)</f>
        <v>#DIV/0!</v>
      </c>
    </row>
    <row r="113" spans="2:17" ht="15" customHeight="1" x14ac:dyDescent="0.45">
      <c r="B113" s="33"/>
      <c r="C113" s="29"/>
      <c r="D113" s="31"/>
      <c r="E113" s="31"/>
      <c r="F113" s="31"/>
      <c r="G113" s="32"/>
      <c r="H113" s="32"/>
      <c r="I113" s="32"/>
      <c r="J113" s="32"/>
      <c r="K113" s="31"/>
      <c r="L113" s="31"/>
      <c r="M113" s="29" cm="1">
        <f t="array" ref="M113">(K113-SUM(IF($B$9:$B$124=B113,$H$9:$H$124,0)*IF($B$9:$B$124=B113,$K$9:$K$124,0)))^2</f>
        <v>0</v>
      </c>
      <c r="N113" s="29" t="e" cm="1">
        <f t="array" ref="N113">ROUND((K113-SUM(IF($B$9:$B$124=B113,$H$9:$H$124,0)*IF($B$9:$B$124=B113,$K$9:$K$124,0)))/SQRT(SUM(IF($B$9:$B$124=B113,$H$9:$H$124,0)*IF($B$9:$B$124=B113,$M$9:$M$124,0)))*$N$6,2)</f>
        <v>#DIV/0!</v>
      </c>
      <c r="O113" s="27">
        <v>-83.32</v>
      </c>
      <c r="P113" s="27" t="e" cm="1">
        <f t="array" ref="P113">(N113-SUM(IF($B$9:$B$124=B113,$H$9:$H$124,0)*IF($B$9:$B$124=B113,$N$9:$N$124,0)))^2</f>
        <v>#DIV/0!</v>
      </c>
      <c r="Q113" s="27" t="e" cm="1">
        <f t="array" ref="Q113">ROUND(SQRT(SUM(IF($B$9:$B$124=B113,$H$9:$H$124,0)*IF($B$9:$B$124=B113,$P$9:$P$124,0))),0)</f>
        <v>#DIV/0!</v>
      </c>
    </row>
    <row r="114" spans="2:17" ht="15" customHeight="1" x14ac:dyDescent="0.45">
      <c r="B114" s="33"/>
      <c r="C114" s="29"/>
      <c r="D114" s="31"/>
      <c r="E114" s="31"/>
      <c r="F114" s="31"/>
      <c r="G114" s="32"/>
      <c r="H114" s="32"/>
      <c r="I114" s="32"/>
      <c r="J114" s="32"/>
      <c r="K114" s="31"/>
      <c r="L114" s="31"/>
      <c r="M114" s="29" cm="1">
        <f t="array" ref="M114">(K114-SUM(IF($B$9:$B$124=B114,$H$9:$H$124,0)*IF($B$9:$B$124=B114,$K$9:$K$124,0)))^2</f>
        <v>0</v>
      </c>
      <c r="N114" s="29" t="e" cm="1">
        <f t="array" ref="N114">ROUND((K114-SUM(IF($B$9:$B$124=B114,$H$9:$H$124,0)*IF($B$9:$B$124=B114,$K$9:$K$124,0)))/SQRT(SUM(IF($B$9:$B$124=B114,$H$9:$H$124,0)*IF($B$9:$B$124=B114,$M$9:$M$124,0)))*$N$6,2)</f>
        <v>#DIV/0!</v>
      </c>
      <c r="O114" s="27">
        <v>-71.319999999999993</v>
      </c>
      <c r="P114" s="27" t="e" cm="1">
        <f t="array" ref="P114">(N114-SUM(IF($B$9:$B$124=B114,$H$9:$H$124,0)*IF($B$9:$B$124=B114,$N$9:$N$124,0)))^2</f>
        <v>#DIV/0!</v>
      </c>
      <c r="Q114" s="27" t="e" cm="1">
        <f t="array" ref="Q114">ROUND(SQRT(SUM(IF($B$9:$B$124=B114,$H$9:$H$124,0)*IF($B$9:$B$124=B114,$P$9:$P$124,0))),0)</f>
        <v>#DIV/0!</v>
      </c>
    </row>
    <row r="115" spans="2:17" ht="15" customHeight="1" x14ac:dyDescent="0.45">
      <c r="B115" s="33"/>
      <c r="C115" s="29"/>
      <c r="D115" s="31"/>
      <c r="E115" s="31"/>
      <c r="F115" s="31"/>
      <c r="G115" s="32"/>
      <c r="H115" s="32"/>
      <c r="I115" s="32"/>
      <c r="J115" s="32"/>
      <c r="K115" s="31"/>
      <c r="L115" s="31"/>
      <c r="M115" s="29" cm="1">
        <f t="array" ref="M115">(K115-SUM(IF($B$9:$B$124=B115,$H$9:$H$124,0)*IF($B$9:$B$124=B115,$K$9:$K$124,0)))^2</f>
        <v>0</v>
      </c>
      <c r="N115" s="29" t="e" cm="1">
        <f t="array" ref="N115">ROUND((K115-SUM(IF($B$9:$B$124=B115,$H$9:$H$124,0)*IF($B$9:$B$124=B115,$K$9:$K$124,0)))/SQRT(SUM(IF($B$9:$B$124=B115,$H$9:$H$124,0)*IF($B$9:$B$124=B115,$M$9:$M$124,0)))*$N$6,2)</f>
        <v>#DIV/0!</v>
      </c>
      <c r="O115" s="27">
        <v>-13.22</v>
      </c>
      <c r="P115" s="27" t="e" cm="1">
        <f t="array" ref="P115">(N115-SUM(IF($B$9:$B$124=B115,$H$9:$H$124,0)*IF($B$9:$B$124=B115,$N$9:$N$124,0)))^2</f>
        <v>#DIV/0!</v>
      </c>
      <c r="Q115" s="27" t="e" cm="1">
        <f t="array" ref="Q115">ROUND(SQRT(SUM(IF($B$9:$B$124=B115,$H$9:$H$124,0)*IF($B$9:$B$124=B115,$P$9:$P$124,0))),0)</f>
        <v>#DIV/0!</v>
      </c>
    </row>
    <row r="116" spans="2:17" ht="15" customHeight="1" x14ac:dyDescent="0.45">
      <c r="B116" s="33"/>
      <c r="C116" s="29"/>
      <c r="D116" s="31"/>
      <c r="E116" s="31"/>
      <c r="F116" s="31"/>
      <c r="G116" s="32"/>
      <c r="H116" s="32"/>
      <c r="I116" s="32"/>
      <c r="J116" s="32"/>
      <c r="K116" s="31"/>
      <c r="L116" s="31"/>
      <c r="M116" s="29" cm="1">
        <f t="array" ref="M116">(K116-SUM(IF($B$9:$B$124=B116,$H$9:$H$124,0)*IF($B$9:$B$124=B116,$K$9:$K$124,0)))^2</f>
        <v>0</v>
      </c>
      <c r="N116" s="29" t="e" cm="1">
        <f t="array" ref="N116">ROUND((K116-SUM(IF($B$9:$B$124=B116,$H$9:$H$124,0)*IF($B$9:$B$124=B116,$K$9:$K$124,0)))/SQRT(SUM(IF($B$9:$B$124=B116,$H$9:$H$124,0)*IF($B$9:$B$124=B116,$M$9:$M$124,0)))*$N$6,2)</f>
        <v>#DIV/0!</v>
      </c>
      <c r="O116" s="27">
        <v>89.15</v>
      </c>
      <c r="P116" s="27" t="e" cm="1">
        <f t="array" ref="P116">(N116-SUM(IF($B$9:$B$124=B116,$H$9:$H$124,0)*IF($B$9:$B$124=B116,$N$9:$N$124,0)))^2</f>
        <v>#DIV/0!</v>
      </c>
      <c r="Q116" s="27" t="e" cm="1">
        <f t="array" ref="Q116">ROUND(SQRT(SUM(IF($B$9:$B$124=B116,$H$9:$H$124,0)*IF($B$9:$B$124=B116,$P$9:$P$124,0))),0)</f>
        <v>#DIV/0!</v>
      </c>
    </row>
    <row r="117" spans="2:17" ht="15" customHeight="1" x14ac:dyDescent="0.45">
      <c r="B117" s="33"/>
      <c r="C117" s="29"/>
      <c r="D117" s="31"/>
      <c r="E117" s="31"/>
      <c r="F117" s="31"/>
      <c r="G117" s="32"/>
      <c r="H117" s="32"/>
      <c r="I117" s="32"/>
      <c r="J117" s="32"/>
      <c r="K117" s="31"/>
      <c r="L117" s="31"/>
      <c r="M117" s="29" cm="1">
        <f t="array" ref="M117">(K117-SUM(IF($B$9:$B$124=B117,$H$9:$H$124,0)*IF($B$9:$B$124=B117,$K$9:$K$124,0)))^2</f>
        <v>0</v>
      </c>
      <c r="N117" s="29" t="e" cm="1">
        <f t="array" ref="N117">ROUND((K117-SUM(IF($B$9:$B$124=B117,$H$9:$H$124,0)*IF($B$9:$B$124=B117,$K$9:$K$124,0)))/SQRT(SUM(IF($B$9:$B$124=B117,$H$9:$H$124,0)*IF($B$9:$B$124=B117,$M$9:$M$124,0)))*$N$6,2)</f>
        <v>#DIV/0!</v>
      </c>
      <c r="O117" s="27">
        <v>102.67</v>
      </c>
      <c r="P117" s="27" t="e" cm="1">
        <f t="array" ref="P117">(N117-SUM(IF($B$9:$B$124=B117,$H$9:$H$124,0)*IF($B$9:$B$124=B117,$N$9:$N$124,0)))^2</f>
        <v>#DIV/0!</v>
      </c>
      <c r="Q117" s="27" t="e" cm="1">
        <f t="array" ref="Q117">ROUND(SQRT(SUM(IF($B$9:$B$124=B117,$H$9:$H$124,0)*IF($B$9:$B$124=B117,$P$9:$P$124,0))),0)</f>
        <v>#DIV/0!</v>
      </c>
    </row>
    <row r="118" spans="2:17" ht="15" customHeight="1" x14ac:dyDescent="0.45">
      <c r="B118" s="33"/>
      <c r="C118" s="33"/>
      <c r="D118" s="31"/>
      <c r="E118" s="31"/>
      <c r="F118" s="31"/>
      <c r="G118" s="32"/>
      <c r="H118" s="32"/>
      <c r="I118" s="32"/>
      <c r="J118" s="32"/>
      <c r="K118" s="31"/>
      <c r="L118" s="31"/>
      <c r="M118" s="29" cm="1">
        <f t="array" ref="M118">(K118-SUM(IF($B$9:$B$124=B118,$H$9:$H$124,0)*IF($B$9:$B$124=B118,$K$9:$K$124,0)))^2</f>
        <v>0</v>
      </c>
      <c r="N118" s="29" t="e" cm="1">
        <f t="array" ref="N118">ROUND((K118-SUM(IF($B$9:$B$124=B118,$H$9:$H$124,0)*IF($B$9:$B$124=B118,$K$9:$K$124,0)))/SQRT(SUM(IF($B$9:$B$124=B118,$H$9:$H$124,0)*IF($B$9:$B$124=B118,$M$9:$M$124,0)))*$N$6,2)</f>
        <v>#DIV/0!</v>
      </c>
      <c r="O118" s="27">
        <v>-77.56</v>
      </c>
      <c r="P118" s="27" t="e" cm="1">
        <f t="array" ref="P118">(N118-SUM(IF($B$9:$B$124=B118,$H$9:$H$124,0)*IF($B$9:$B$124=B118,$N$9:$N$124,0)))^2</f>
        <v>#DIV/0!</v>
      </c>
      <c r="Q118" s="27" t="e" cm="1">
        <f t="array" ref="Q118">ROUND(SQRT(SUM(IF($B$9:$B$124=B118,$H$9:$H$124,0)*IF($B$9:$B$124=B118,$P$9:$P$124,0))),0)</f>
        <v>#DIV/0!</v>
      </c>
    </row>
    <row r="119" spans="2:17" ht="15" customHeight="1" x14ac:dyDescent="0.45">
      <c r="B119" s="33"/>
      <c r="C119" s="33"/>
      <c r="D119" s="31"/>
      <c r="E119" s="31"/>
      <c r="F119" s="31"/>
      <c r="G119" s="32"/>
      <c r="H119" s="32"/>
      <c r="I119" s="32"/>
      <c r="J119" s="32"/>
      <c r="K119" s="31"/>
      <c r="L119" s="31"/>
      <c r="M119" s="29" cm="1">
        <f t="array" ref="M119">(K119-SUM(IF($B$9:$B$124=B119,$H$9:$H$124,0)*IF($B$9:$B$124=B119,$K$9:$K$124,0)))^2</f>
        <v>0</v>
      </c>
      <c r="N119" s="29" t="e" cm="1">
        <f t="array" ref="N119">ROUND((K119-SUM(IF($B$9:$B$124=B119,$H$9:$H$124,0)*IF($B$9:$B$124=B119,$K$9:$K$124,0)))/SQRT(SUM(IF($B$9:$B$124=B119,$H$9:$H$124,0)*IF($B$9:$B$124=B119,$M$9:$M$124,0)))*$N$6,2)</f>
        <v>#DIV/0!</v>
      </c>
      <c r="O119" s="27">
        <v>-27.94</v>
      </c>
      <c r="P119" s="27" t="e" cm="1">
        <f t="array" ref="P119">(N119-SUM(IF($B$9:$B$124=B119,$H$9:$H$124,0)*IF($B$9:$B$124=B119,$N$9:$N$124,0)))^2</f>
        <v>#DIV/0!</v>
      </c>
      <c r="Q119" s="27" t="e" cm="1">
        <f t="array" ref="Q119">ROUND(SQRT(SUM(IF($B$9:$B$124=B119,$H$9:$H$124,0)*IF($B$9:$B$124=B119,$P$9:$P$124,0))),0)</f>
        <v>#DIV/0!</v>
      </c>
    </row>
    <row r="120" spans="2:17" ht="15" customHeight="1" x14ac:dyDescent="0.45">
      <c r="B120" s="33"/>
      <c r="C120" s="33"/>
      <c r="D120" s="31"/>
      <c r="E120" s="31"/>
      <c r="F120" s="31"/>
      <c r="G120" s="32"/>
      <c r="H120" s="32"/>
      <c r="I120" s="32"/>
      <c r="J120" s="32"/>
      <c r="K120" s="31"/>
      <c r="L120" s="31"/>
      <c r="M120" s="29" cm="1">
        <f t="array" ref="M120">(K120-SUM(IF($B$9:$B$124=B120,$H$9:$H$124,0)*IF($B$9:$B$124=B120,$K$9:$K$124,0)))^2</f>
        <v>0</v>
      </c>
      <c r="N120" s="29" t="e" cm="1">
        <f t="array" ref="N120">ROUND((K120-SUM(IF($B$9:$B$124=B120,$H$9:$H$124,0)*IF($B$9:$B$124=B120,$K$9:$K$124,0)))/SQRT(SUM(IF($B$9:$B$124=B120,$H$9:$H$124,0)*IF($B$9:$B$124=B120,$M$9:$M$124,0)))*$N$6,2)</f>
        <v>#DIV/0!</v>
      </c>
      <c r="O120" s="27">
        <v>-22.41</v>
      </c>
      <c r="P120" s="27" t="e" cm="1">
        <f t="array" ref="P120">(N120-SUM(IF($B$9:$B$124=B120,$H$9:$H$124,0)*IF($B$9:$B$124=B120,$N$9:$N$124,0)))^2</f>
        <v>#DIV/0!</v>
      </c>
      <c r="Q120" s="27" t="e" cm="1">
        <f t="array" ref="Q120">ROUND(SQRT(SUM(IF($B$9:$B$124=B120,$H$9:$H$124,0)*IF($B$9:$B$124=B120,$P$9:$P$124,0))),0)</f>
        <v>#DIV/0!</v>
      </c>
    </row>
    <row r="121" spans="2:17" ht="15" customHeight="1" x14ac:dyDescent="0.45">
      <c r="B121" s="33"/>
      <c r="C121" s="33"/>
      <c r="D121" s="31"/>
      <c r="E121" s="31"/>
      <c r="F121" s="31"/>
      <c r="G121" s="32"/>
      <c r="H121" s="32"/>
      <c r="I121" s="32"/>
      <c r="J121" s="32"/>
      <c r="K121" s="31"/>
      <c r="L121" s="34"/>
      <c r="M121" s="29" cm="1">
        <f t="array" ref="M121">(K121-SUM(IF($B$9:$B$124=B121,$H$9:$H$124,0)*IF($B$9:$B$124=B121,$K$9:$K$124,0)))^2</f>
        <v>0</v>
      </c>
      <c r="N121" s="29" t="e" cm="1">
        <f t="array" ref="N121">ROUND((K121-SUM(IF($B$9:$B$124=B121,$H$9:$H$124,0)*IF($B$9:$B$124=B121,$K$9:$K$124,0)))/SQRT(SUM(IF($B$9:$B$124=B121,$H$9:$H$124,0)*IF($B$9:$B$124=B121,$M$9:$M$124,0)))*$N$6,2)</f>
        <v>#DIV/0!</v>
      </c>
      <c r="O121" s="27">
        <v>-10.97</v>
      </c>
      <c r="P121" s="27" t="e" cm="1">
        <f t="array" ref="P121">(N121-SUM(IF($B$9:$B$124=B121,$H$9:$H$124,0)*IF($B$9:$B$124=B121,$N$9:$N$124,0)))^2</f>
        <v>#DIV/0!</v>
      </c>
      <c r="Q121" s="27" t="e" cm="1">
        <f t="array" ref="Q121">ROUND(SQRT(SUM(IF($B$9:$B$124=B121,$H$9:$H$124,0)*IF($B$9:$B$124=B121,$P$9:$P$124,0))),0)</f>
        <v>#DIV/0!</v>
      </c>
    </row>
    <row r="122" spans="2:17" ht="15" customHeight="1" x14ac:dyDescent="0.45">
      <c r="B122" s="33"/>
      <c r="C122" s="33"/>
      <c r="D122" s="31"/>
      <c r="E122" s="31"/>
      <c r="F122" s="31"/>
      <c r="G122" s="32"/>
      <c r="H122" s="32"/>
      <c r="I122" s="32"/>
      <c r="J122" s="32"/>
      <c r="K122" s="31"/>
      <c r="L122" s="31"/>
      <c r="M122" s="29" cm="1">
        <f t="array" ref="M122">(K122-SUM(IF($B$9:$B$124=B122,$H$9:$H$124,0)*IF($B$9:$B$124=B122,$K$9:$K$124,0)))^2</f>
        <v>0</v>
      </c>
      <c r="N122" s="29" t="e" cm="1">
        <f t="array" ref="N122">ROUND((K122-SUM(IF($B$9:$B$124=B122,$H$9:$H$124,0)*IF($B$9:$B$124=B122,$K$9:$K$124,0)))/SQRT(SUM(IF($B$9:$B$124=B122,$H$9:$H$124,0)*IF($B$9:$B$124=B122,$M$9:$M$124,0)))*$N$6,2)</f>
        <v>#DIV/0!</v>
      </c>
      <c r="O122" s="27">
        <v>20.98</v>
      </c>
      <c r="P122" s="27" t="e" cm="1">
        <f t="array" ref="P122">(N122-SUM(IF($B$9:$B$124=B122,$H$9:$H$124,0)*IF($B$9:$B$124=B122,$N$9:$N$124,0)))^2</f>
        <v>#DIV/0!</v>
      </c>
      <c r="Q122" s="27" t="e" cm="1">
        <f t="array" ref="Q122">ROUND(SQRT(SUM(IF($B$9:$B$124=B122,$H$9:$H$124,0)*IF($B$9:$B$124=B122,$P$9:$P$124,0))),0)</f>
        <v>#DIV/0!</v>
      </c>
    </row>
    <row r="123" spans="2:17" ht="15" customHeight="1" x14ac:dyDescent="0.45">
      <c r="B123" s="33"/>
      <c r="C123" s="33"/>
      <c r="D123" s="31"/>
      <c r="E123" s="31"/>
      <c r="F123" s="31"/>
      <c r="G123" s="32"/>
      <c r="H123" s="32"/>
      <c r="I123" s="32"/>
      <c r="J123" s="32"/>
      <c r="K123" s="31"/>
      <c r="L123" s="31"/>
      <c r="M123" s="29" cm="1">
        <f t="array" ref="M123">(K123-SUM(IF($B$9:$B$124=B123,$H$9:$H$124,0)*IF($B$9:$B$124=B123,$K$9:$K$124,0)))^2</f>
        <v>0</v>
      </c>
      <c r="N123" s="29" t="e" cm="1">
        <f t="array" ref="N123">ROUND((K123-SUM(IF($B$9:$B$124=B123,$H$9:$H$124,0)*IF($B$9:$B$124=B123,$K$9:$K$124,0)))/SQRT(SUM(IF($B$9:$B$124=B123,$H$9:$H$124,0)*IF($B$9:$B$124=B123,$M$9:$M$124,0)))*$N$6,2)</f>
        <v>#DIV/0!</v>
      </c>
      <c r="O123" s="27">
        <v>94.79</v>
      </c>
      <c r="P123" s="27" t="e" cm="1">
        <f t="array" ref="P123">(N123-SUM(IF($B$9:$B$124=B123,$H$9:$H$124,0)*IF($B$9:$B$124=B123,$N$9:$N$124,0)))^2</f>
        <v>#DIV/0!</v>
      </c>
      <c r="Q123" s="27" t="e" cm="1">
        <f t="array" ref="Q123">ROUND(SQRT(SUM(IF($B$9:$B$124=B123,$H$9:$H$124,0)*IF($B$9:$B$124=B123,$P$9:$P$124,0))),0)</f>
        <v>#DIV/0!</v>
      </c>
    </row>
    <row r="124" spans="2:17" ht="15" customHeight="1" x14ac:dyDescent="0.45">
      <c r="B124" s="33"/>
      <c r="C124" s="33"/>
      <c r="D124" s="31"/>
      <c r="E124" s="31"/>
      <c r="F124" s="31"/>
      <c r="G124" s="32"/>
      <c r="H124" s="32"/>
      <c r="I124" s="32"/>
      <c r="J124" s="32"/>
      <c r="K124" s="31"/>
      <c r="L124" s="31"/>
      <c r="M124" s="29" cm="1">
        <f t="array" ref="M124">(K124-SUM(IF($B$9:$B$124=B124,$H$9:$H$124,0)*IF($B$9:$B$124=B124,$K$9:$K$124,0)))^2</f>
        <v>0</v>
      </c>
      <c r="N124" s="29" t="e" cm="1">
        <f t="array" ref="N124">ROUND((K124-SUM(IF($B$9:$B$124=B124,$H$9:$H$124,0)*IF($B$9:$B$124=B124,$K$9:$K$124,0)))/SQRT(SUM(IF($B$9:$B$124=B124,$H$9:$H$124,0)*IF($B$9:$B$124=B124,$M$9:$M$124,0)))*$N$6,2)</f>
        <v>#DIV/0!</v>
      </c>
      <c r="O124" s="27">
        <v>115.68</v>
      </c>
      <c r="P124" s="27" t="e" cm="1">
        <f t="array" ref="P124">(N124-SUM(IF($B$9:$B$124=B124,$H$9:$H$124,0)*IF($B$9:$B$124=B124,$N$9:$N$124,0)))^2</f>
        <v>#DIV/0!</v>
      </c>
      <c r="Q124" s="27" t="e" cm="1">
        <f t="array" ref="Q124">ROUND(SQRT(SUM(IF($B$9:$B$124=B124,$H$9:$H$124,0)*IF($B$9:$B$124=B124,$P$9:$P$124,0))),0)</f>
        <v>#DIV/0!</v>
      </c>
    </row>
  </sheetData>
  <autoFilter ref="P8:Q124" xr:uid="{ADB604FB-AF7B-490D-B08A-7672BD34BE11}"/>
  <pageMargins left="0.7" right="0.7" top="0.75" bottom="0.75" header="0.3" footer="0.3"/>
  <pageSetup paperSize="9" scale="56" orientation="landscape" r:id="rId1"/>
  <colBreaks count="1" manualBreakCount="1">
    <brk id="1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1DCD-0838-44DE-A235-7377B3F2B89E}">
  <dimension ref="B2:H4"/>
  <sheetViews>
    <sheetView workbookViewId="0"/>
  </sheetViews>
  <sheetFormatPr defaultRowHeight="14.25" x14ac:dyDescent="0.45"/>
  <sheetData>
    <row r="2" spans="2:8" x14ac:dyDescent="0.45">
      <c r="C2" s="45" t="s">
        <v>54</v>
      </c>
      <c r="D2" s="45" t="s">
        <v>55</v>
      </c>
      <c r="E2" s="45" t="s">
        <v>56</v>
      </c>
      <c r="F2" s="45" t="s">
        <v>57</v>
      </c>
      <c r="G2" s="45" t="s">
        <v>58</v>
      </c>
      <c r="H2" s="45" t="s">
        <v>59</v>
      </c>
    </row>
    <row r="3" spans="2:8" x14ac:dyDescent="0.45">
      <c r="B3" s="46" t="s">
        <v>60</v>
      </c>
      <c r="C3" s="47">
        <v>-5.7564000000000002</v>
      </c>
      <c r="D3" s="47">
        <v>0.20399999999999999</v>
      </c>
      <c r="E3" s="47">
        <v>-28.222000000000001</v>
      </c>
      <c r="F3" s="47">
        <v>0</v>
      </c>
      <c r="G3" s="47">
        <v>-6.1559999999999997</v>
      </c>
      <c r="H3" s="47">
        <v>-5.3570000000000002</v>
      </c>
    </row>
    <row r="4" spans="2:8" ht="23.25" x14ac:dyDescent="0.45">
      <c r="B4" s="45" t="s">
        <v>61</v>
      </c>
      <c r="C4" s="48">
        <v>-4.2500000000000003E-2</v>
      </c>
      <c r="D4" s="48">
        <v>2E-3</v>
      </c>
      <c r="E4" s="48">
        <v>-21.917000000000002</v>
      </c>
      <c r="F4" s="48">
        <v>0</v>
      </c>
      <c r="G4" s="48">
        <v>-4.5999999999999999E-2</v>
      </c>
      <c r="H4" s="48">
        <v>-3.9E-2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005-8F98-43A3-9D61-25A33D9DC5D6}">
  <sheetPr>
    <tabColor theme="0" tint="-0.249977111117893"/>
  </sheetPr>
  <dimension ref="B3:V69"/>
  <sheetViews>
    <sheetView showGridLines="0" zoomScale="70" zoomScaleNormal="70" workbookViewId="0"/>
  </sheetViews>
  <sheetFormatPr defaultColWidth="8.86328125" defaultRowHeight="12.75" x14ac:dyDescent="0.35"/>
  <cols>
    <col min="1" max="1" width="8.86328125" style="1"/>
    <col min="2" max="2" width="20.265625" style="1" bestFit="1" customWidth="1"/>
    <col min="3" max="3" width="10.59765625" style="1" bestFit="1" customWidth="1"/>
    <col min="4" max="4" width="9" style="1" bestFit="1" customWidth="1"/>
    <col min="5" max="7" width="8.86328125" style="1"/>
    <col min="8" max="8" width="12.73046875" style="1" bestFit="1" customWidth="1"/>
    <col min="9" max="9" width="5.265625" style="1" customWidth="1"/>
    <col min="10" max="10" width="26.3984375" style="1" customWidth="1"/>
    <col min="11" max="11" width="5.1328125" style="1" bestFit="1" customWidth="1"/>
    <col min="12" max="12" width="5.3984375" style="1" bestFit="1" customWidth="1"/>
    <col min="13" max="13" width="4.265625" style="1" bestFit="1" customWidth="1"/>
    <col min="14" max="14" width="9.1328125" style="9" bestFit="1" customWidth="1"/>
    <col min="15" max="15" width="11.73046875" style="9" bestFit="1" customWidth="1"/>
    <col min="16" max="16" width="18.59765625" style="1" bestFit="1" customWidth="1"/>
    <col min="17" max="17" width="11.265625" style="1" bestFit="1" customWidth="1"/>
    <col min="18" max="18" width="10.59765625" style="1" bestFit="1" customWidth="1"/>
    <col min="19" max="19" width="8.86328125" style="1"/>
    <col min="20" max="20" width="12.73046875" style="1" bestFit="1" customWidth="1"/>
    <col min="21" max="21" width="10.59765625" style="1" bestFit="1" customWidth="1"/>
    <col min="22" max="22" width="10.265625" style="1" bestFit="1" customWidth="1"/>
    <col min="23" max="16384" width="8.86328125" style="1"/>
  </cols>
  <sheetData>
    <row r="3" spans="2:22" ht="14.25" x14ac:dyDescent="0.4">
      <c r="B3" s="55" t="s">
        <v>6</v>
      </c>
      <c r="C3" s="55"/>
      <c r="H3" s="2" t="s">
        <v>17</v>
      </c>
      <c r="I3" s="2" t="s">
        <v>18</v>
      </c>
      <c r="J3" s="2" t="s">
        <v>28</v>
      </c>
      <c r="K3" s="16" t="s">
        <v>0</v>
      </c>
      <c r="L3" s="16" t="s">
        <v>1</v>
      </c>
      <c r="M3" s="16" t="s">
        <v>2</v>
      </c>
      <c r="N3" s="17" t="s">
        <v>19</v>
      </c>
      <c r="O3" s="21" t="s">
        <v>4</v>
      </c>
      <c r="P3" s="2" t="s">
        <v>23</v>
      </c>
      <c r="Q3" s="2" t="s">
        <v>5</v>
      </c>
      <c r="T3" s="2" t="s">
        <v>17</v>
      </c>
      <c r="U3" s="3" t="s">
        <v>21</v>
      </c>
      <c r="V3" s="3" t="s">
        <v>22</v>
      </c>
    </row>
    <row r="4" spans="2:22" ht="14.25" x14ac:dyDescent="0.45">
      <c r="B4" s="49" t="s">
        <v>7</v>
      </c>
      <c r="C4" s="50">
        <v>1</v>
      </c>
      <c r="H4" s="14" t="s">
        <v>61</v>
      </c>
      <c r="I4" s="4">
        <v>1</v>
      </c>
      <c r="J4" s="12" t="s">
        <v>31</v>
      </c>
      <c r="K4" s="4">
        <v>4661</v>
      </c>
      <c r="L4" s="18">
        <v>4658</v>
      </c>
      <c r="M4" s="18">
        <v>3</v>
      </c>
      <c r="N4" s="20">
        <v>6.4363870414074233E-4</v>
      </c>
      <c r="O4" s="22">
        <v>0.46610000000000001</v>
      </c>
      <c r="P4" s="4">
        <v>40.99</v>
      </c>
      <c r="Q4" s="6">
        <f>-((P4*VLOOKUP(H4,$B$6:$C$20,2,FALSE) + $C$5/$C$4)*$C$29) +$C$30/$C$4</f>
        <v>1000.0000009999999</v>
      </c>
      <c r="T4" s="14" t="s">
        <v>61</v>
      </c>
      <c r="U4" s="8">
        <f>_xlfn.MAXIFS($Q:$Q,$H:$H,$T4)</f>
        <v>1000.0000009999999</v>
      </c>
      <c r="V4" s="8">
        <f t="shared" ref="V4:V18" si="0">_xlfn.MINIFS($Q:$Q,$H:$H,$T4)</f>
        <v>0</v>
      </c>
    </row>
    <row r="5" spans="2:22" ht="14.25" x14ac:dyDescent="0.45">
      <c r="B5" s="52" t="s">
        <v>8</v>
      </c>
      <c r="C5" s="53">
        <v>-5.7564000000000002</v>
      </c>
      <c r="H5" s="14" t="s">
        <v>61</v>
      </c>
      <c r="I5" s="4">
        <v>2</v>
      </c>
      <c r="J5" s="12" t="s">
        <v>32</v>
      </c>
      <c r="K5" s="4">
        <v>2424</v>
      </c>
      <c r="L5" s="18">
        <v>2417</v>
      </c>
      <c r="M5" s="18">
        <v>7</v>
      </c>
      <c r="N5" s="20">
        <v>2.8877887788778876E-3</v>
      </c>
      <c r="O5" s="22">
        <v>0.2424</v>
      </c>
      <c r="P5" s="4">
        <v>4.53</v>
      </c>
      <c r="Q5" s="6">
        <f t="shared" ref="Q4:Q35" si="1">-((P5*VLOOKUP(H5,$B$6:$C$20,2,FALSE) + $C$5/$C$4)*$C$29) +$C$30/$C$4</f>
        <v>784.78248115784186</v>
      </c>
      <c r="T5" s="7"/>
      <c r="U5" s="8">
        <f t="shared" ref="U5:U18" si="2">_xlfn.MAXIFS(Q:Q,H:H,T5)</f>
        <v>0</v>
      </c>
      <c r="V5" s="8">
        <f t="shared" si="0"/>
        <v>0</v>
      </c>
    </row>
    <row r="6" spans="2:22" ht="14.25" x14ac:dyDescent="0.45">
      <c r="B6" s="54" t="s">
        <v>61</v>
      </c>
      <c r="C6" s="53">
        <v>-4.2500000000000003E-2</v>
      </c>
      <c r="D6" s="9">
        <f t="shared" ref="D6:D20" si="3">C6/$C$21</f>
        <v>1</v>
      </c>
      <c r="H6" s="14" t="s">
        <v>61</v>
      </c>
      <c r="I6" s="4">
        <v>3</v>
      </c>
      <c r="J6" s="12" t="s">
        <v>33</v>
      </c>
      <c r="K6" s="4">
        <v>1069</v>
      </c>
      <c r="L6" s="18">
        <v>1052</v>
      </c>
      <c r="M6" s="18">
        <v>17</v>
      </c>
      <c r="N6" s="20">
        <v>1.5902712815715623E-2</v>
      </c>
      <c r="O6" s="22">
        <v>0.1069</v>
      </c>
      <c r="P6" s="4">
        <v>-37.159999999999997</v>
      </c>
      <c r="Q6" s="6">
        <f t="shared" si="1"/>
        <v>538.69311192527005</v>
      </c>
      <c r="T6" s="7"/>
      <c r="U6" s="8">
        <f t="shared" si="2"/>
        <v>0</v>
      </c>
      <c r="V6" s="8">
        <f t="shared" si="0"/>
        <v>0</v>
      </c>
    </row>
    <row r="7" spans="2:22" ht="14.25" x14ac:dyDescent="0.45">
      <c r="B7" s="51"/>
      <c r="C7" s="51"/>
      <c r="D7" s="9">
        <f t="shared" si="3"/>
        <v>0</v>
      </c>
      <c r="H7" s="14" t="s">
        <v>61</v>
      </c>
      <c r="I7" s="4">
        <v>4</v>
      </c>
      <c r="J7" s="12" t="s">
        <v>34</v>
      </c>
      <c r="K7" s="4">
        <v>844</v>
      </c>
      <c r="L7" s="18">
        <v>807</v>
      </c>
      <c r="M7" s="18">
        <v>37</v>
      </c>
      <c r="N7" s="20">
        <v>4.3838862559241708E-2</v>
      </c>
      <c r="O7" s="22">
        <v>8.4400000000000003E-2</v>
      </c>
      <c r="P7" s="4">
        <v>-62.46</v>
      </c>
      <c r="Q7" s="6">
        <f t="shared" si="1"/>
        <v>389.35127835405217</v>
      </c>
      <c r="T7" s="7"/>
      <c r="U7" s="8">
        <f t="shared" si="2"/>
        <v>0</v>
      </c>
      <c r="V7" s="8">
        <f t="shared" si="0"/>
        <v>0</v>
      </c>
    </row>
    <row r="8" spans="2:22" ht="14.25" x14ac:dyDescent="0.45">
      <c r="B8" s="4"/>
      <c r="C8" s="4"/>
      <c r="D8" s="9">
        <f t="shared" si="3"/>
        <v>0</v>
      </c>
      <c r="H8" s="14" t="s">
        <v>61</v>
      </c>
      <c r="I8" s="4">
        <v>5</v>
      </c>
      <c r="J8" s="12" t="s">
        <v>35</v>
      </c>
      <c r="K8" s="4">
        <v>500</v>
      </c>
      <c r="L8" s="18">
        <v>437</v>
      </c>
      <c r="M8" s="18">
        <v>63</v>
      </c>
      <c r="N8" s="20">
        <v>0.126</v>
      </c>
      <c r="O8" s="22">
        <v>0.05</v>
      </c>
      <c r="P8" s="4">
        <v>-90.24</v>
      </c>
      <c r="Q8" s="6">
        <f t="shared" si="1"/>
        <v>225.37040338929219</v>
      </c>
      <c r="T8" s="7"/>
      <c r="U8" s="8">
        <f t="shared" si="2"/>
        <v>0</v>
      </c>
      <c r="V8" s="8">
        <f t="shared" si="0"/>
        <v>0</v>
      </c>
    </row>
    <row r="9" spans="2:22" ht="14.25" x14ac:dyDescent="0.45">
      <c r="B9" s="4"/>
      <c r="C9" s="4"/>
      <c r="D9" s="9">
        <f t="shared" si="3"/>
        <v>0</v>
      </c>
      <c r="H9" s="14" t="s">
        <v>61</v>
      </c>
      <c r="I9" s="4">
        <v>6</v>
      </c>
      <c r="J9" s="12" t="s">
        <v>36</v>
      </c>
      <c r="K9" s="4">
        <v>502</v>
      </c>
      <c r="L9" s="18">
        <v>296</v>
      </c>
      <c r="M9" s="18">
        <v>206</v>
      </c>
      <c r="N9" s="20">
        <v>0.41035856573705182</v>
      </c>
      <c r="O9" s="22">
        <v>5.0200000000000002E-2</v>
      </c>
      <c r="P9" s="4">
        <v>-128.41999999999999</v>
      </c>
      <c r="Q9" s="6">
        <f t="shared" si="1"/>
        <v>0</v>
      </c>
      <c r="T9" s="7"/>
      <c r="U9" s="8">
        <f t="shared" si="2"/>
        <v>0</v>
      </c>
      <c r="V9" s="8">
        <f t="shared" si="0"/>
        <v>0</v>
      </c>
    </row>
    <row r="10" spans="2:22" ht="14.25" x14ac:dyDescent="0.45">
      <c r="B10" s="4"/>
      <c r="C10" s="4"/>
      <c r="D10" s="9">
        <f t="shared" si="3"/>
        <v>0</v>
      </c>
      <c r="H10" s="14"/>
      <c r="I10" s="12"/>
      <c r="J10" s="4"/>
      <c r="K10" s="18"/>
      <c r="L10" s="18"/>
      <c r="M10" s="19"/>
      <c r="N10" s="20"/>
      <c r="O10" s="22"/>
      <c r="P10" s="4"/>
      <c r="Q10" s="6" t="e">
        <f t="shared" si="1"/>
        <v>#N/A</v>
      </c>
      <c r="T10" s="7"/>
      <c r="U10" s="8">
        <f t="shared" si="2"/>
        <v>0</v>
      </c>
      <c r="V10" s="8">
        <f t="shared" si="0"/>
        <v>0</v>
      </c>
    </row>
    <row r="11" spans="2:22" ht="14.25" x14ac:dyDescent="0.45">
      <c r="B11" s="4"/>
      <c r="C11" s="4"/>
      <c r="D11" s="9">
        <f t="shared" si="3"/>
        <v>0</v>
      </c>
      <c r="H11" s="14"/>
      <c r="I11" s="12"/>
      <c r="J11" s="4"/>
      <c r="K11" s="18"/>
      <c r="L11" s="18"/>
      <c r="M11" s="19"/>
      <c r="N11" s="20"/>
      <c r="O11" s="22"/>
      <c r="P11" s="4"/>
      <c r="Q11" s="6" t="e">
        <f t="shared" si="1"/>
        <v>#N/A</v>
      </c>
      <c r="T11" s="7"/>
      <c r="U11" s="8">
        <f t="shared" si="2"/>
        <v>0</v>
      </c>
      <c r="V11" s="8">
        <f t="shared" si="0"/>
        <v>0</v>
      </c>
    </row>
    <row r="12" spans="2:22" ht="14.25" x14ac:dyDescent="0.45">
      <c r="B12" s="4"/>
      <c r="C12" s="4"/>
      <c r="D12" s="9">
        <f t="shared" si="3"/>
        <v>0</v>
      </c>
      <c r="H12" s="14"/>
      <c r="I12" s="12"/>
      <c r="J12" s="4"/>
      <c r="K12" s="18"/>
      <c r="L12" s="18"/>
      <c r="M12" s="19"/>
      <c r="N12" s="20"/>
      <c r="O12" s="22"/>
      <c r="P12" s="4"/>
      <c r="Q12" s="6" t="e">
        <f t="shared" si="1"/>
        <v>#N/A</v>
      </c>
      <c r="T12" s="7"/>
      <c r="U12" s="8">
        <f t="shared" si="2"/>
        <v>0</v>
      </c>
      <c r="V12" s="8">
        <f t="shared" si="0"/>
        <v>0</v>
      </c>
    </row>
    <row r="13" spans="2:22" ht="14.25" x14ac:dyDescent="0.45">
      <c r="B13" s="4"/>
      <c r="C13" s="4"/>
      <c r="D13" s="9">
        <f t="shared" si="3"/>
        <v>0</v>
      </c>
      <c r="H13" s="14"/>
      <c r="I13" s="12"/>
      <c r="J13" s="4"/>
      <c r="K13" s="18"/>
      <c r="L13" s="18"/>
      <c r="M13" s="19"/>
      <c r="N13" s="20"/>
      <c r="O13" s="22"/>
      <c r="P13" s="4"/>
      <c r="Q13" s="6" t="e">
        <f t="shared" si="1"/>
        <v>#N/A</v>
      </c>
      <c r="T13" s="7"/>
      <c r="U13" s="8">
        <f t="shared" si="2"/>
        <v>0</v>
      </c>
      <c r="V13" s="8">
        <f t="shared" si="0"/>
        <v>0</v>
      </c>
    </row>
    <row r="14" spans="2:22" ht="14.25" x14ac:dyDescent="0.45">
      <c r="B14" s="4"/>
      <c r="C14" s="4"/>
      <c r="D14" s="9">
        <f t="shared" si="3"/>
        <v>0</v>
      </c>
      <c r="H14" s="14"/>
      <c r="I14" s="12"/>
      <c r="J14" s="4"/>
      <c r="K14" s="18"/>
      <c r="L14" s="18"/>
      <c r="M14" s="19"/>
      <c r="N14" s="20"/>
      <c r="O14" s="22"/>
      <c r="P14" s="4"/>
      <c r="Q14" s="6" t="e">
        <f t="shared" si="1"/>
        <v>#N/A</v>
      </c>
      <c r="T14" s="7"/>
      <c r="U14" s="8">
        <f t="shared" si="2"/>
        <v>0</v>
      </c>
      <c r="V14" s="8">
        <f t="shared" si="0"/>
        <v>0</v>
      </c>
    </row>
    <row r="15" spans="2:22" ht="14.25" x14ac:dyDescent="0.45">
      <c r="B15" s="4"/>
      <c r="C15" s="4"/>
      <c r="D15" s="9">
        <f t="shared" si="3"/>
        <v>0</v>
      </c>
      <c r="H15" s="14"/>
      <c r="I15" s="12"/>
      <c r="J15" s="4"/>
      <c r="K15" s="18"/>
      <c r="L15" s="18"/>
      <c r="M15" s="19"/>
      <c r="N15" s="20"/>
      <c r="O15" s="22"/>
      <c r="P15" s="4"/>
      <c r="Q15" s="6" t="e">
        <f t="shared" si="1"/>
        <v>#N/A</v>
      </c>
      <c r="T15" s="7"/>
      <c r="U15" s="8">
        <f t="shared" si="2"/>
        <v>0</v>
      </c>
      <c r="V15" s="8">
        <f t="shared" si="0"/>
        <v>0</v>
      </c>
    </row>
    <row r="16" spans="2:22" ht="14.25" x14ac:dyDescent="0.45">
      <c r="B16" s="4"/>
      <c r="C16" s="4"/>
      <c r="D16" s="9">
        <f t="shared" si="3"/>
        <v>0</v>
      </c>
      <c r="H16" s="14"/>
      <c r="I16" s="12"/>
      <c r="J16" s="4"/>
      <c r="K16" s="18"/>
      <c r="L16" s="18"/>
      <c r="M16" s="19"/>
      <c r="N16" s="20"/>
      <c r="O16" s="22"/>
      <c r="P16" s="4"/>
      <c r="Q16" s="6" t="e">
        <f t="shared" si="1"/>
        <v>#N/A</v>
      </c>
      <c r="T16" s="7"/>
      <c r="U16" s="8">
        <f t="shared" si="2"/>
        <v>0</v>
      </c>
      <c r="V16" s="8">
        <f t="shared" si="0"/>
        <v>0</v>
      </c>
    </row>
    <row r="17" spans="2:22" ht="14.25" x14ac:dyDescent="0.45">
      <c r="B17" s="4"/>
      <c r="C17" s="4"/>
      <c r="D17" s="9">
        <f t="shared" si="3"/>
        <v>0</v>
      </c>
      <c r="H17" s="14"/>
      <c r="I17" s="12"/>
      <c r="J17" s="4"/>
      <c r="K17" s="18"/>
      <c r="L17" s="18"/>
      <c r="M17" s="19"/>
      <c r="N17" s="20"/>
      <c r="O17" s="22"/>
      <c r="P17" s="4"/>
      <c r="Q17" s="6" t="e">
        <f t="shared" si="1"/>
        <v>#N/A</v>
      </c>
      <c r="T17" s="7"/>
      <c r="U17" s="8">
        <f t="shared" si="2"/>
        <v>0</v>
      </c>
      <c r="V17" s="8">
        <f t="shared" si="0"/>
        <v>0</v>
      </c>
    </row>
    <row r="18" spans="2:22" ht="14.25" x14ac:dyDescent="0.45">
      <c r="B18" s="4"/>
      <c r="C18" s="4"/>
      <c r="D18" s="9">
        <f t="shared" si="3"/>
        <v>0</v>
      </c>
      <c r="H18" s="15"/>
      <c r="I18" s="13"/>
      <c r="J18" s="4"/>
      <c r="K18" s="13"/>
      <c r="L18" s="13"/>
      <c r="M18" s="13"/>
      <c r="N18" s="13"/>
      <c r="O18" s="13"/>
      <c r="P18" s="4"/>
      <c r="Q18" s="6" t="e">
        <f t="shared" si="1"/>
        <v>#N/A</v>
      </c>
      <c r="T18" s="7"/>
      <c r="U18" s="8">
        <f t="shared" si="2"/>
        <v>0</v>
      </c>
      <c r="V18" s="8">
        <f t="shared" si="0"/>
        <v>0</v>
      </c>
    </row>
    <row r="19" spans="2:22" ht="14.25" x14ac:dyDescent="0.45">
      <c r="B19" s="4"/>
      <c r="C19" s="4"/>
      <c r="D19" s="9">
        <f t="shared" si="3"/>
        <v>0</v>
      </c>
      <c r="H19" s="15"/>
      <c r="I19" s="13"/>
      <c r="J19" s="4"/>
      <c r="K19" s="13"/>
      <c r="L19" s="13"/>
      <c r="M19" s="13"/>
      <c r="N19" s="13"/>
      <c r="O19" s="13"/>
      <c r="P19" s="4"/>
      <c r="Q19" s="6" t="e">
        <f t="shared" si="1"/>
        <v>#N/A</v>
      </c>
      <c r="T19"/>
    </row>
    <row r="20" spans="2:22" ht="14.25" x14ac:dyDescent="0.45">
      <c r="B20" s="4"/>
      <c r="C20" s="4"/>
      <c r="D20" s="9">
        <f t="shared" si="3"/>
        <v>0</v>
      </c>
      <c r="H20" s="15"/>
      <c r="I20" s="13"/>
      <c r="J20" s="4"/>
      <c r="K20" s="13"/>
      <c r="L20" s="13"/>
      <c r="M20" s="13"/>
      <c r="N20" s="13"/>
      <c r="O20" s="13"/>
      <c r="P20" s="4"/>
      <c r="Q20" s="6" t="e">
        <f t="shared" si="1"/>
        <v>#N/A</v>
      </c>
      <c r="T20"/>
    </row>
    <row r="21" spans="2:22" ht="14.25" x14ac:dyDescent="0.45">
      <c r="C21" s="1">
        <f>SUM(C6:C20)</f>
        <v>-4.2500000000000003E-2</v>
      </c>
      <c r="H21" s="7"/>
      <c r="I21" s="4"/>
      <c r="J21" s="4"/>
      <c r="K21" s="4"/>
      <c r="L21" s="4"/>
      <c r="M21" s="4"/>
      <c r="N21" s="5"/>
      <c r="O21" s="5"/>
      <c r="P21" s="4"/>
      <c r="Q21" s="6" t="e">
        <f t="shared" si="1"/>
        <v>#N/A</v>
      </c>
      <c r="T21"/>
    </row>
    <row r="22" spans="2:22" ht="14.25" x14ac:dyDescent="0.45">
      <c r="H22" s="7"/>
      <c r="I22" s="4"/>
      <c r="J22" s="4"/>
      <c r="K22" s="4"/>
      <c r="L22" s="4"/>
      <c r="M22" s="4"/>
      <c r="N22" s="5"/>
      <c r="O22" s="5"/>
      <c r="P22" s="4"/>
      <c r="Q22" s="6" t="e">
        <f t="shared" si="1"/>
        <v>#N/A</v>
      </c>
      <c r="T22"/>
    </row>
    <row r="23" spans="2:22" ht="14.25" x14ac:dyDescent="0.45">
      <c r="B23" s="10" t="s">
        <v>9</v>
      </c>
      <c r="C23" s="4"/>
      <c r="H23" s="7"/>
      <c r="I23" s="4"/>
      <c r="J23" s="4"/>
      <c r="K23" s="4"/>
      <c r="L23" s="4"/>
      <c r="M23" s="4"/>
      <c r="N23" s="5"/>
      <c r="O23" s="5"/>
      <c r="P23" s="4"/>
      <c r="Q23" s="6" t="e">
        <f t="shared" si="1"/>
        <v>#N/A</v>
      </c>
      <c r="T23"/>
    </row>
    <row r="24" spans="2:22" ht="14.25" x14ac:dyDescent="0.45">
      <c r="B24" s="4" t="s">
        <v>63</v>
      </c>
      <c r="C24" s="4">
        <v>96.271444668255896</v>
      </c>
      <c r="H24" s="7"/>
      <c r="I24" s="4"/>
      <c r="J24" s="4"/>
      <c r="K24" s="4"/>
      <c r="L24" s="4"/>
      <c r="M24" s="4"/>
      <c r="N24" s="5"/>
      <c r="O24" s="5"/>
      <c r="P24" s="4"/>
      <c r="Q24" s="6" t="e">
        <f t="shared" si="1"/>
        <v>#N/A</v>
      </c>
      <c r="T24"/>
    </row>
    <row r="25" spans="2:22" ht="14.25" x14ac:dyDescent="0.45">
      <c r="B25" s="4" t="s">
        <v>10</v>
      </c>
      <c r="C25" s="4">
        <v>54.805734914536188</v>
      </c>
      <c r="H25" s="7"/>
      <c r="I25" s="4"/>
      <c r="J25" s="4"/>
      <c r="K25" s="4"/>
      <c r="L25" s="4"/>
      <c r="M25" s="4"/>
      <c r="N25" s="5"/>
      <c r="O25" s="5"/>
      <c r="P25" s="4"/>
      <c r="Q25" s="6" t="e">
        <f t="shared" si="1"/>
        <v>#N/A</v>
      </c>
      <c r="T25"/>
    </row>
    <row r="26" spans="2:22" ht="14.25" x14ac:dyDescent="0.45">
      <c r="B26" s="4" t="s">
        <v>11</v>
      </c>
      <c r="C26" s="4">
        <v>2</v>
      </c>
      <c r="H26" s="7"/>
      <c r="I26" s="4"/>
      <c r="J26" s="4"/>
      <c r="K26" s="4"/>
      <c r="L26" s="4"/>
      <c r="M26" s="4"/>
      <c r="N26" s="5"/>
      <c r="O26" s="5"/>
      <c r="P26" s="4"/>
      <c r="Q26" s="6" t="e">
        <f t="shared" si="1"/>
        <v>#N/A</v>
      </c>
      <c r="T26"/>
    </row>
    <row r="27" spans="2:22" ht="14.25" x14ac:dyDescent="0.45">
      <c r="H27" s="7"/>
      <c r="I27" s="4"/>
      <c r="J27" s="4"/>
      <c r="K27" s="4"/>
      <c r="L27" s="4"/>
      <c r="M27" s="4"/>
      <c r="N27" s="5"/>
      <c r="O27" s="5"/>
      <c r="P27" s="4"/>
      <c r="Q27" s="6" t="e">
        <f t="shared" si="1"/>
        <v>#N/A</v>
      </c>
      <c r="T27"/>
    </row>
    <row r="28" spans="2:22" ht="14.25" x14ac:dyDescent="0.45">
      <c r="B28" s="4" t="s">
        <v>12</v>
      </c>
      <c r="C28" s="4"/>
      <c r="H28" s="7"/>
      <c r="I28" s="4"/>
      <c r="J28" s="4"/>
      <c r="K28" s="4"/>
      <c r="L28" s="4"/>
      <c r="M28" s="4"/>
      <c r="N28" s="5"/>
      <c r="O28" s="5"/>
      <c r="P28" s="4"/>
      <c r="Q28" s="6" t="e">
        <f t="shared" si="1"/>
        <v>#N/A</v>
      </c>
      <c r="T28"/>
    </row>
    <row r="29" spans="2:22" ht="14.25" x14ac:dyDescent="0.45">
      <c r="B29" s="4" t="s">
        <v>13</v>
      </c>
      <c r="C29" s="4">
        <f>C24/LN(2)</f>
        <v>138.89033580210904</v>
      </c>
      <c r="H29" s="7"/>
      <c r="I29" s="4"/>
      <c r="J29" s="4"/>
      <c r="K29" s="4"/>
      <c r="L29" s="4"/>
      <c r="M29" s="4"/>
      <c r="N29" s="5"/>
      <c r="O29" s="5"/>
      <c r="P29" s="4"/>
      <c r="Q29" s="6" t="e">
        <f t="shared" si="1"/>
        <v>#N/A</v>
      </c>
      <c r="T29"/>
    </row>
    <row r="30" spans="2:22" ht="14.25" x14ac:dyDescent="0.45">
      <c r="B30" s="4" t="s">
        <v>14</v>
      </c>
      <c r="C30" s="4">
        <f>C25-C29*LN(C26)</f>
        <v>-41.465709753719722</v>
      </c>
      <c r="H30" s="7"/>
      <c r="I30" s="4"/>
      <c r="J30" s="4"/>
      <c r="K30" s="4"/>
      <c r="L30" s="4"/>
      <c r="M30" s="4"/>
      <c r="N30" s="5"/>
      <c r="O30" s="5"/>
      <c r="P30" s="4"/>
      <c r="Q30" s="6" t="e">
        <f t="shared" si="1"/>
        <v>#N/A</v>
      </c>
      <c r="T30"/>
    </row>
    <row r="31" spans="2:22" ht="14.25" x14ac:dyDescent="0.45">
      <c r="H31" s="7"/>
      <c r="I31" s="4"/>
      <c r="J31" s="4"/>
      <c r="K31" s="4"/>
      <c r="L31" s="4"/>
      <c r="M31" s="4"/>
      <c r="N31" s="5"/>
      <c r="O31" s="5"/>
      <c r="P31" s="4"/>
      <c r="Q31" s="6" t="e">
        <f t="shared" si="1"/>
        <v>#N/A</v>
      </c>
      <c r="T31"/>
    </row>
    <row r="32" spans="2:22" ht="14.25" x14ac:dyDescent="0.45">
      <c r="B32" s="4" t="s">
        <v>15</v>
      </c>
      <c r="C32" s="6">
        <f>SUM($U$4:$U$18)</f>
        <v>1000.0000009999999</v>
      </c>
      <c r="H32" s="7"/>
      <c r="I32" s="4"/>
      <c r="J32" s="4"/>
      <c r="K32" s="4"/>
      <c r="L32" s="4"/>
      <c r="M32" s="4"/>
      <c r="N32" s="5"/>
      <c r="O32" s="5"/>
      <c r="P32" s="4"/>
      <c r="Q32" s="6" t="e">
        <f t="shared" si="1"/>
        <v>#N/A</v>
      </c>
      <c r="T32"/>
    </row>
    <row r="33" spans="2:20" ht="14.25" x14ac:dyDescent="0.45">
      <c r="B33" s="4" t="s">
        <v>16</v>
      </c>
      <c r="C33" s="6">
        <f>SUM($V$4:$V$18)</f>
        <v>0</v>
      </c>
      <c r="H33" s="7"/>
      <c r="I33" s="4"/>
      <c r="J33" s="4"/>
      <c r="K33" s="4"/>
      <c r="L33" s="4"/>
      <c r="M33" s="4"/>
      <c r="N33" s="5"/>
      <c r="O33" s="5"/>
      <c r="P33" s="4"/>
      <c r="Q33" s="6" t="e">
        <f t="shared" si="1"/>
        <v>#N/A</v>
      </c>
      <c r="T33"/>
    </row>
    <row r="34" spans="2:20" ht="14.25" x14ac:dyDescent="0.45">
      <c r="H34" s="7"/>
      <c r="I34" s="4"/>
      <c r="J34" s="4"/>
      <c r="K34" s="4"/>
      <c r="L34" s="4"/>
      <c r="M34" s="4"/>
      <c r="N34" s="5"/>
      <c r="O34" s="5"/>
      <c r="P34" s="4"/>
      <c r="Q34" s="6" t="e">
        <f t="shared" si="1"/>
        <v>#N/A</v>
      </c>
      <c r="T34"/>
    </row>
    <row r="35" spans="2:20" ht="14.25" x14ac:dyDescent="0.45">
      <c r="H35" s="7"/>
      <c r="I35" s="4"/>
      <c r="J35" s="4"/>
      <c r="K35" s="4"/>
      <c r="L35" s="4"/>
      <c r="M35" s="4"/>
      <c r="N35" s="5"/>
      <c r="O35" s="5"/>
      <c r="P35" s="4"/>
      <c r="Q35" s="6" t="e">
        <f t="shared" si="1"/>
        <v>#N/A</v>
      </c>
      <c r="T35"/>
    </row>
    <row r="36" spans="2:20" ht="14.25" x14ac:dyDescent="0.45">
      <c r="H36" s="7"/>
      <c r="I36" s="4"/>
      <c r="J36" s="4"/>
      <c r="K36" s="4"/>
      <c r="L36" s="4"/>
      <c r="M36" s="4"/>
      <c r="N36" s="5"/>
      <c r="O36" s="5"/>
      <c r="P36" s="4"/>
      <c r="Q36" s="6" t="e">
        <f t="shared" ref="Q36:Q67" si="4">-((P36*VLOOKUP(H36,$B$6:$C$20,2,FALSE) + $C$5/$C$4)*$C$29) +$C$30/$C$4</f>
        <v>#N/A</v>
      </c>
      <c r="T36"/>
    </row>
    <row r="37" spans="2:20" ht="14.25" x14ac:dyDescent="0.45">
      <c r="H37" s="7"/>
      <c r="I37" s="4"/>
      <c r="J37" s="4"/>
      <c r="K37" s="4"/>
      <c r="L37" s="4"/>
      <c r="M37" s="4"/>
      <c r="N37" s="5"/>
      <c r="O37" s="5"/>
      <c r="P37" s="4"/>
      <c r="Q37" s="6" t="e">
        <f t="shared" si="4"/>
        <v>#N/A</v>
      </c>
      <c r="T37"/>
    </row>
    <row r="38" spans="2:20" ht="14.25" x14ac:dyDescent="0.45">
      <c r="H38" s="7"/>
      <c r="I38" s="4"/>
      <c r="J38" s="4"/>
      <c r="K38" s="4"/>
      <c r="L38" s="4"/>
      <c r="M38" s="4"/>
      <c r="N38" s="5"/>
      <c r="O38" s="5"/>
      <c r="P38" s="4"/>
      <c r="Q38" s="6" t="e">
        <f t="shared" si="4"/>
        <v>#N/A</v>
      </c>
      <c r="T38"/>
    </row>
    <row r="39" spans="2:20" ht="14.25" x14ac:dyDescent="0.45">
      <c r="H39" s="7"/>
      <c r="I39" s="4"/>
      <c r="J39" s="4"/>
      <c r="K39" s="4"/>
      <c r="L39" s="4"/>
      <c r="M39" s="4"/>
      <c r="N39" s="5"/>
      <c r="O39" s="5"/>
      <c r="P39" s="4"/>
      <c r="Q39" s="6" t="e">
        <f t="shared" si="4"/>
        <v>#N/A</v>
      </c>
      <c r="T39"/>
    </row>
    <row r="40" spans="2:20" ht="14.25" x14ac:dyDescent="0.45">
      <c r="H40" s="7"/>
      <c r="I40" s="4"/>
      <c r="J40" s="4"/>
      <c r="K40" s="4"/>
      <c r="L40" s="4"/>
      <c r="M40" s="4"/>
      <c r="N40" s="5"/>
      <c r="O40" s="5"/>
      <c r="P40" s="4"/>
      <c r="Q40" s="6" t="e">
        <f t="shared" si="4"/>
        <v>#N/A</v>
      </c>
      <c r="T40"/>
    </row>
    <row r="41" spans="2:20" ht="14.25" x14ac:dyDescent="0.45">
      <c r="H41" s="7"/>
      <c r="I41" s="4"/>
      <c r="J41" s="4"/>
      <c r="K41" s="4"/>
      <c r="L41" s="4"/>
      <c r="M41" s="4"/>
      <c r="N41" s="5"/>
      <c r="O41" s="5"/>
      <c r="P41" s="4"/>
      <c r="Q41" s="6" t="e">
        <f t="shared" si="4"/>
        <v>#N/A</v>
      </c>
      <c r="T41"/>
    </row>
    <row r="42" spans="2:20" ht="14.25" x14ac:dyDescent="0.45">
      <c r="H42" s="7"/>
      <c r="I42" s="4"/>
      <c r="J42" s="4"/>
      <c r="K42" s="4"/>
      <c r="L42" s="4"/>
      <c r="M42" s="4"/>
      <c r="N42" s="5"/>
      <c r="O42" s="5"/>
      <c r="P42" s="4"/>
      <c r="Q42" s="6" t="e">
        <f t="shared" si="4"/>
        <v>#N/A</v>
      </c>
      <c r="T42"/>
    </row>
    <row r="43" spans="2:20" ht="14.25" x14ac:dyDescent="0.45">
      <c r="H43" s="7"/>
      <c r="I43" s="4"/>
      <c r="J43" s="4"/>
      <c r="K43" s="4"/>
      <c r="L43" s="4"/>
      <c r="M43" s="4"/>
      <c r="N43" s="5"/>
      <c r="O43" s="5"/>
      <c r="P43" s="4"/>
      <c r="Q43" s="6" t="e">
        <f t="shared" si="4"/>
        <v>#N/A</v>
      </c>
      <c r="T43"/>
    </row>
    <row r="44" spans="2:20" ht="14.25" x14ac:dyDescent="0.45">
      <c r="H44" s="7"/>
      <c r="I44" s="4"/>
      <c r="J44" s="4"/>
      <c r="K44" s="4"/>
      <c r="L44" s="4"/>
      <c r="M44" s="4"/>
      <c r="N44" s="5"/>
      <c r="O44" s="5"/>
      <c r="P44" s="4"/>
      <c r="Q44" s="6" t="e">
        <f t="shared" si="4"/>
        <v>#N/A</v>
      </c>
      <c r="T44"/>
    </row>
    <row r="45" spans="2:20" ht="14.25" x14ac:dyDescent="0.45">
      <c r="H45" s="7"/>
      <c r="I45" s="4"/>
      <c r="J45" s="4"/>
      <c r="K45" s="4"/>
      <c r="L45" s="4"/>
      <c r="M45" s="4"/>
      <c r="N45" s="5"/>
      <c r="O45" s="5"/>
      <c r="P45" s="4"/>
      <c r="Q45" s="6" t="e">
        <f t="shared" si="4"/>
        <v>#N/A</v>
      </c>
      <c r="T45"/>
    </row>
    <row r="46" spans="2:20" ht="14.25" x14ac:dyDescent="0.45">
      <c r="H46" s="7"/>
      <c r="I46" s="4"/>
      <c r="J46" s="4"/>
      <c r="K46" s="4"/>
      <c r="L46" s="4"/>
      <c r="M46" s="4"/>
      <c r="N46" s="5"/>
      <c r="O46" s="5"/>
      <c r="P46" s="4"/>
      <c r="Q46" s="6" t="e">
        <f t="shared" si="4"/>
        <v>#N/A</v>
      </c>
      <c r="T46"/>
    </row>
    <row r="47" spans="2:20" ht="14.25" x14ac:dyDescent="0.45">
      <c r="H47" s="7"/>
      <c r="I47" s="4"/>
      <c r="J47" s="11"/>
      <c r="K47" s="4"/>
      <c r="L47" s="4"/>
      <c r="M47" s="4"/>
      <c r="N47" s="5"/>
      <c r="O47" s="5"/>
      <c r="P47" s="4"/>
      <c r="Q47" s="6" t="e">
        <f t="shared" si="4"/>
        <v>#N/A</v>
      </c>
      <c r="T47"/>
    </row>
    <row r="48" spans="2:20" ht="14.25" x14ac:dyDescent="0.45">
      <c r="H48" s="7"/>
      <c r="I48" s="4"/>
      <c r="J48" s="11"/>
      <c r="K48" s="4"/>
      <c r="L48" s="4"/>
      <c r="M48" s="4"/>
      <c r="N48" s="5"/>
      <c r="O48" s="5"/>
      <c r="P48" s="4"/>
      <c r="Q48" s="6" t="e">
        <f t="shared" si="4"/>
        <v>#N/A</v>
      </c>
      <c r="T48"/>
    </row>
    <row r="49" spans="8:20" ht="14.25" x14ac:dyDescent="0.45">
      <c r="H49" s="7"/>
      <c r="I49" s="4"/>
      <c r="J49" s="4"/>
      <c r="K49" s="4"/>
      <c r="L49" s="4"/>
      <c r="M49" s="4"/>
      <c r="N49" s="5"/>
      <c r="O49" s="5"/>
      <c r="P49" s="4"/>
      <c r="Q49" s="6" t="e">
        <f t="shared" si="4"/>
        <v>#N/A</v>
      </c>
      <c r="T49"/>
    </row>
    <row r="50" spans="8:20" ht="14.25" x14ac:dyDescent="0.45">
      <c r="H50" s="7"/>
      <c r="I50" s="4"/>
      <c r="J50" s="4"/>
      <c r="K50" s="4"/>
      <c r="L50" s="4"/>
      <c r="M50" s="4"/>
      <c r="N50" s="5"/>
      <c r="O50" s="5"/>
      <c r="P50" s="4"/>
      <c r="Q50" s="6" t="e">
        <f t="shared" si="4"/>
        <v>#N/A</v>
      </c>
      <c r="T50"/>
    </row>
    <row r="51" spans="8:20" ht="14.25" x14ac:dyDescent="0.45">
      <c r="H51" s="7"/>
      <c r="I51" s="4"/>
      <c r="J51" s="4"/>
      <c r="K51" s="4"/>
      <c r="L51" s="4"/>
      <c r="M51" s="4"/>
      <c r="N51" s="5"/>
      <c r="O51" s="5"/>
      <c r="P51" s="4"/>
      <c r="Q51" s="6" t="e">
        <f t="shared" si="4"/>
        <v>#N/A</v>
      </c>
      <c r="T51"/>
    </row>
    <row r="52" spans="8:20" ht="14.25" x14ac:dyDescent="0.45">
      <c r="H52" s="7"/>
      <c r="I52" s="4"/>
      <c r="J52" s="4"/>
      <c r="K52" s="4"/>
      <c r="L52" s="4"/>
      <c r="M52" s="4"/>
      <c r="N52" s="5"/>
      <c r="O52" s="5"/>
      <c r="P52" s="4"/>
      <c r="Q52" s="6" t="e">
        <f t="shared" si="4"/>
        <v>#N/A</v>
      </c>
      <c r="T52"/>
    </row>
    <row r="53" spans="8:20" ht="14.25" x14ac:dyDescent="0.45">
      <c r="H53" s="7"/>
      <c r="I53" s="4"/>
      <c r="J53" s="4"/>
      <c r="K53" s="4"/>
      <c r="L53" s="4"/>
      <c r="M53" s="4"/>
      <c r="N53" s="5"/>
      <c r="O53" s="5"/>
      <c r="P53" s="4"/>
      <c r="Q53" s="6" t="e">
        <f t="shared" si="4"/>
        <v>#N/A</v>
      </c>
      <c r="T53"/>
    </row>
    <row r="54" spans="8:20" ht="14.25" x14ac:dyDescent="0.45">
      <c r="H54" s="7"/>
      <c r="I54" s="4"/>
      <c r="J54" s="4"/>
      <c r="K54" s="4"/>
      <c r="L54" s="4"/>
      <c r="M54" s="4"/>
      <c r="N54" s="5"/>
      <c r="O54" s="5"/>
      <c r="P54" s="4"/>
      <c r="Q54" s="6" t="e">
        <f t="shared" si="4"/>
        <v>#N/A</v>
      </c>
      <c r="T54"/>
    </row>
    <row r="55" spans="8:20" ht="14.25" x14ac:dyDescent="0.45">
      <c r="H55" s="7"/>
      <c r="I55" s="4"/>
      <c r="J55" s="4"/>
      <c r="K55" s="4"/>
      <c r="L55" s="4"/>
      <c r="M55" s="4"/>
      <c r="N55" s="5"/>
      <c r="O55" s="5"/>
      <c r="P55" s="4"/>
      <c r="Q55" s="6" t="e">
        <f t="shared" si="4"/>
        <v>#N/A</v>
      </c>
      <c r="T55"/>
    </row>
    <row r="56" spans="8:20" ht="14.25" x14ac:dyDescent="0.45">
      <c r="H56" s="7"/>
      <c r="I56" s="4"/>
      <c r="J56" s="4"/>
      <c r="K56" s="4"/>
      <c r="L56" s="4"/>
      <c r="M56" s="4"/>
      <c r="N56" s="5"/>
      <c r="O56" s="5"/>
      <c r="P56" s="4"/>
      <c r="Q56" s="6" t="e">
        <f t="shared" si="4"/>
        <v>#N/A</v>
      </c>
      <c r="T56"/>
    </row>
    <row r="57" spans="8:20" ht="14.25" x14ac:dyDescent="0.45">
      <c r="H57" s="7"/>
      <c r="I57" s="4"/>
      <c r="J57" s="4"/>
      <c r="K57" s="4"/>
      <c r="L57" s="4"/>
      <c r="M57" s="4"/>
      <c r="N57" s="5"/>
      <c r="O57" s="5"/>
      <c r="P57" s="4"/>
      <c r="Q57" s="6" t="e">
        <f t="shared" si="4"/>
        <v>#N/A</v>
      </c>
      <c r="T57"/>
    </row>
    <row r="58" spans="8:20" ht="14.25" x14ac:dyDescent="0.45">
      <c r="H58" s="7"/>
      <c r="I58" s="4"/>
      <c r="J58" s="4"/>
      <c r="K58" s="4"/>
      <c r="L58" s="4"/>
      <c r="M58" s="4"/>
      <c r="N58" s="5"/>
      <c r="O58" s="5"/>
      <c r="P58" s="4"/>
      <c r="Q58" s="6" t="e">
        <f t="shared" si="4"/>
        <v>#N/A</v>
      </c>
      <c r="T58"/>
    </row>
    <row r="59" spans="8:20" ht="14.25" x14ac:dyDescent="0.45">
      <c r="H59" s="7"/>
      <c r="I59" s="4"/>
      <c r="J59" s="4"/>
      <c r="K59" s="4"/>
      <c r="L59" s="4"/>
      <c r="M59" s="4"/>
      <c r="N59" s="5"/>
      <c r="O59" s="5"/>
      <c r="P59" s="4"/>
      <c r="Q59" s="6" t="e">
        <f t="shared" si="4"/>
        <v>#N/A</v>
      </c>
      <c r="T59"/>
    </row>
    <row r="60" spans="8:20" ht="14.25" x14ac:dyDescent="0.45">
      <c r="H60" s="7"/>
      <c r="I60" s="4"/>
      <c r="J60" s="4"/>
      <c r="K60" s="4"/>
      <c r="L60" s="4"/>
      <c r="M60" s="4"/>
      <c r="N60" s="5"/>
      <c r="O60" s="5"/>
      <c r="P60" s="4"/>
      <c r="Q60" s="6" t="e">
        <f t="shared" si="4"/>
        <v>#N/A</v>
      </c>
      <c r="T60"/>
    </row>
    <row r="61" spans="8:20" ht="14.25" x14ac:dyDescent="0.45">
      <c r="H61" s="7"/>
      <c r="I61" s="4"/>
      <c r="J61" s="4"/>
      <c r="K61" s="4"/>
      <c r="L61" s="4"/>
      <c r="M61" s="4"/>
      <c r="N61" s="5"/>
      <c r="O61" s="5"/>
      <c r="P61" s="4"/>
      <c r="Q61" s="6" t="e">
        <f t="shared" si="4"/>
        <v>#N/A</v>
      </c>
      <c r="T61"/>
    </row>
    <row r="62" spans="8:20" ht="14.25" x14ac:dyDescent="0.45">
      <c r="H62" s="7"/>
      <c r="I62" s="4"/>
      <c r="J62" s="4"/>
      <c r="K62" s="4"/>
      <c r="L62" s="4"/>
      <c r="M62" s="4"/>
      <c r="N62" s="5"/>
      <c r="O62" s="5"/>
      <c r="P62" s="4"/>
      <c r="Q62" s="6" t="e">
        <f t="shared" si="4"/>
        <v>#N/A</v>
      </c>
      <c r="T62"/>
    </row>
    <row r="63" spans="8:20" ht="14.25" x14ac:dyDescent="0.45">
      <c r="H63" s="7"/>
      <c r="I63" s="4"/>
      <c r="J63" s="4"/>
      <c r="K63" s="4"/>
      <c r="L63" s="4"/>
      <c r="M63" s="4"/>
      <c r="N63" s="5"/>
      <c r="O63" s="5"/>
      <c r="P63" s="4"/>
      <c r="Q63" s="6" t="e">
        <f t="shared" si="4"/>
        <v>#N/A</v>
      </c>
      <c r="T63"/>
    </row>
    <row r="64" spans="8:20" ht="14.25" x14ac:dyDescent="0.45">
      <c r="H64" s="7"/>
      <c r="I64" s="4"/>
      <c r="J64" s="4"/>
      <c r="K64" s="4"/>
      <c r="L64" s="4"/>
      <c r="M64" s="4"/>
      <c r="N64" s="5"/>
      <c r="O64" s="5"/>
      <c r="P64" s="4"/>
      <c r="Q64" s="6" t="e">
        <f t="shared" si="4"/>
        <v>#N/A</v>
      </c>
      <c r="T64"/>
    </row>
    <row r="65" spans="8:20" ht="14.25" x14ac:dyDescent="0.45">
      <c r="H65" s="7"/>
      <c r="I65" s="4"/>
      <c r="J65" s="4"/>
      <c r="K65" s="4"/>
      <c r="L65" s="4"/>
      <c r="M65" s="4"/>
      <c r="N65" s="5"/>
      <c r="O65" s="5"/>
      <c r="P65" s="4"/>
      <c r="Q65" s="6" t="e">
        <f t="shared" si="4"/>
        <v>#N/A</v>
      </c>
      <c r="T65"/>
    </row>
    <row r="66" spans="8:20" ht="14.25" x14ac:dyDescent="0.45">
      <c r="H66" s="7"/>
      <c r="I66" s="4"/>
      <c r="J66" s="4"/>
      <c r="K66" s="4"/>
      <c r="L66" s="4"/>
      <c r="M66" s="4"/>
      <c r="N66" s="5"/>
      <c r="O66" s="5"/>
      <c r="P66" s="4"/>
      <c r="Q66" s="6" t="e">
        <f t="shared" si="4"/>
        <v>#N/A</v>
      </c>
      <c r="T66"/>
    </row>
    <row r="67" spans="8:20" ht="14.25" x14ac:dyDescent="0.45">
      <c r="H67" s="7"/>
      <c r="I67" s="4"/>
      <c r="J67" s="4"/>
      <c r="K67" s="4"/>
      <c r="L67" s="4"/>
      <c r="M67" s="4"/>
      <c r="N67" s="5"/>
      <c r="O67" s="5"/>
      <c r="P67" s="4"/>
      <c r="Q67" s="6" t="e">
        <f t="shared" si="4"/>
        <v>#N/A</v>
      </c>
      <c r="T67"/>
    </row>
    <row r="68" spans="8:20" ht="14.25" x14ac:dyDescent="0.45">
      <c r="H68" s="7"/>
      <c r="I68" s="4"/>
      <c r="J68" s="4"/>
      <c r="K68" s="4"/>
      <c r="L68" s="4"/>
      <c r="M68" s="4"/>
      <c r="N68" s="5"/>
      <c r="O68" s="5"/>
      <c r="P68" s="4"/>
      <c r="Q68" s="6" t="e">
        <f t="shared" ref="Q68:Q99" si="5">-((P68*VLOOKUP(H68,$B$6:$C$20,2,FALSE) + $C$5/$C$4)*$C$29) +$C$30/$C$4</f>
        <v>#N/A</v>
      </c>
      <c r="T68"/>
    </row>
    <row r="69" spans="8:20" ht="14.25" x14ac:dyDescent="0.45">
      <c r="H69" s="7"/>
      <c r="I69" s="4"/>
      <c r="J69" s="4"/>
      <c r="K69" s="4"/>
      <c r="L69" s="4"/>
      <c r="M69" s="4"/>
      <c r="N69" s="5"/>
      <c r="O69" s="5"/>
      <c r="P69" s="4"/>
      <c r="Q69" s="6" t="e">
        <f t="shared" si="5"/>
        <v>#N/A</v>
      </c>
      <c r="T69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AFA7-C4E8-4E04-A605-994D439815E4}">
  <dimension ref="B2:E8"/>
  <sheetViews>
    <sheetView workbookViewId="0"/>
  </sheetViews>
  <sheetFormatPr defaultRowHeight="14.25" x14ac:dyDescent="0.45"/>
  <cols>
    <col min="1" max="3" width="9.06640625" style="56"/>
    <col min="4" max="4" width="21" style="56" customWidth="1"/>
    <col min="5" max="16384" width="9.06640625" style="56"/>
  </cols>
  <sheetData>
    <row r="2" spans="2:5" x14ac:dyDescent="0.45">
      <c r="B2" s="2" t="s">
        <v>62</v>
      </c>
      <c r="C2" s="2" t="s">
        <v>18</v>
      </c>
      <c r="D2" s="2" t="s">
        <v>28</v>
      </c>
      <c r="E2" s="2" t="s">
        <v>5</v>
      </c>
    </row>
    <row r="3" spans="2:5" x14ac:dyDescent="0.45">
      <c r="B3" s="14" t="s">
        <v>61</v>
      </c>
      <c r="C3" s="4">
        <v>1</v>
      </c>
      <c r="D3" s="12" t="s">
        <v>31</v>
      </c>
      <c r="E3" s="6">
        <v>1000.0000009999999</v>
      </c>
    </row>
    <row r="4" spans="2:5" x14ac:dyDescent="0.45">
      <c r="B4" s="14" t="s">
        <v>61</v>
      </c>
      <c r="C4" s="4">
        <v>2</v>
      </c>
      <c r="D4" s="12" t="s">
        <v>32</v>
      </c>
      <c r="E4" s="6">
        <v>784.78248115784186</v>
      </c>
    </row>
    <row r="5" spans="2:5" x14ac:dyDescent="0.45">
      <c r="B5" s="14" t="s">
        <v>61</v>
      </c>
      <c r="C5" s="4">
        <v>3</v>
      </c>
      <c r="D5" s="12" t="s">
        <v>33</v>
      </c>
      <c r="E5" s="6">
        <v>538.69311192527005</v>
      </c>
    </row>
    <row r="6" spans="2:5" x14ac:dyDescent="0.45">
      <c r="B6" s="14" t="s">
        <v>61</v>
      </c>
      <c r="C6" s="4">
        <v>4</v>
      </c>
      <c r="D6" s="12" t="s">
        <v>34</v>
      </c>
      <c r="E6" s="6">
        <v>389.35127835405217</v>
      </c>
    </row>
    <row r="7" spans="2:5" x14ac:dyDescent="0.45">
      <c r="B7" s="14" t="s">
        <v>61</v>
      </c>
      <c r="C7" s="4">
        <v>5</v>
      </c>
      <c r="D7" s="12" t="s">
        <v>35</v>
      </c>
      <c r="E7" s="6">
        <v>225.37040338929219</v>
      </c>
    </row>
    <row r="8" spans="2:5" x14ac:dyDescent="0.45">
      <c r="B8" s="14" t="s">
        <v>61</v>
      </c>
      <c r="C8" s="4">
        <v>6</v>
      </c>
      <c r="D8" s="12" t="s">
        <v>36</v>
      </c>
      <c r="E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Normscore</vt:lpstr>
      <vt:lpstr>Regression results</vt:lpstr>
      <vt:lpstr>Scaling template</vt:lpstr>
      <vt:lpstr>Scorecard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Nam Thuy Linh</dc:creator>
  <cp:lastModifiedBy>Linh Nguyen</cp:lastModifiedBy>
  <dcterms:created xsi:type="dcterms:W3CDTF">2023-05-17T02:35:51Z</dcterms:created>
  <dcterms:modified xsi:type="dcterms:W3CDTF">2023-06-10T15:49:01Z</dcterms:modified>
</cp:coreProperties>
</file>