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データアナリティクス基礎\例題_データアナリティクス基礎\"/>
    </mc:Choice>
  </mc:AlternateContent>
  <xr:revisionPtr revIDLastSave="0" documentId="13_ncr:1_{2F892290-E723-43AD-93B2-7F5943F988B4}" xr6:coauthVersionLast="47" xr6:coauthVersionMax="47" xr10:uidLastSave="{00000000-0000-0000-0000-000000000000}"/>
  <bookViews>
    <workbookView xWindow="-120" yWindow="-120" windowWidth="29040" windowHeight="15720" xr2:uid="{0BD9F408-D9F7-401F-A404-107FC034E7E6}"/>
  </bookViews>
  <sheets>
    <sheet name="データ " sheetId="3" r:id="rId1"/>
  </sheets>
  <definedNames>
    <definedName name="_xlnm._FilterDatabase" localSheetId="0" hidden="1">'データ 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16" i="3"/>
  <c r="H15" i="3"/>
  <c r="H14" i="3"/>
  <c r="H13" i="3"/>
  <c r="H12" i="3"/>
  <c r="H11" i="3"/>
  <c r="H9" i="3"/>
  <c r="H8" i="3"/>
  <c r="H7" i="3"/>
  <c r="H6" i="3"/>
  <c r="H4" i="3"/>
  <c r="H3" i="3"/>
  <c r="H2" i="3"/>
</calcChain>
</file>

<file path=xl/sharedStrings.xml><?xml version="1.0" encoding="utf-8"?>
<sst xmlns="http://schemas.openxmlformats.org/spreadsheetml/2006/main" count="78" uniqueCount="12">
  <si>
    <t>ID</t>
    <phoneticPr fontId="1"/>
  </si>
  <si>
    <t>地区</t>
    <rPh sb="0" eb="2">
      <t>チク</t>
    </rPh>
    <phoneticPr fontId="1"/>
  </si>
  <si>
    <t>A-1</t>
    <phoneticPr fontId="1"/>
  </si>
  <si>
    <t>A-2</t>
    <phoneticPr fontId="1"/>
  </si>
  <si>
    <t>B-1</t>
    <phoneticPr fontId="1"/>
  </si>
  <si>
    <t>B-2</t>
    <phoneticPr fontId="1"/>
  </si>
  <si>
    <t>X</t>
    <phoneticPr fontId="1"/>
  </si>
  <si>
    <t>Y</t>
    <phoneticPr fontId="1"/>
  </si>
  <si>
    <t>Z</t>
    <phoneticPr fontId="1"/>
  </si>
  <si>
    <t>身長（cm)</t>
    <rPh sb="0" eb="2">
      <t>シンチョウ</t>
    </rPh>
    <phoneticPr fontId="1"/>
  </si>
  <si>
    <t>自転車のタイヤの
サイズ（インチ）</t>
    <rPh sb="0" eb="3">
      <t>ジテンシャ</t>
    </rPh>
    <phoneticPr fontId="1"/>
  </si>
  <si>
    <t>ヘルメット
のタイプ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</si>
</sst>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E7E-C3E8-4103-87C3-2E61677A5D05}">
  <dimension ref="A1:K31"/>
  <sheetViews>
    <sheetView tabSelected="1" workbookViewId="0">
      <selection activeCell="M14" sqref="M14"/>
    </sheetView>
  </sheetViews>
  <sheetFormatPr defaultRowHeight="18.75" x14ac:dyDescent="0.4"/>
  <cols>
    <col min="2" max="2" width="5.25" bestFit="1" customWidth="1"/>
    <col min="3" max="3" width="17.25" bestFit="1" customWidth="1"/>
    <col min="4" max="4" width="10.625" customWidth="1"/>
    <col min="5" max="5" width="11" bestFit="1" customWidth="1"/>
    <col min="6" max="6" width="11" customWidth="1"/>
    <col min="8" max="8" width="9.375" bestFit="1" customWidth="1"/>
  </cols>
  <sheetData>
    <row r="1" spans="1:11" ht="39" customHeight="1" x14ac:dyDescent="0.4">
      <c r="A1" s="1" t="s">
        <v>0</v>
      </c>
      <c r="B1" s="1" t="s">
        <v>1</v>
      </c>
      <c r="C1" s="2" t="s">
        <v>10</v>
      </c>
      <c r="D1" s="1" t="s">
        <v>9</v>
      </c>
      <c r="E1" s="2" t="s">
        <v>11</v>
      </c>
      <c r="F1" s="3"/>
    </row>
    <row r="2" spans="1:11" x14ac:dyDescent="0.4">
      <c r="A2" s="1">
        <v>1</v>
      </c>
      <c r="B2" s="1" t="s">
        <v>2</v>
      </c>
      <c r="C2" s="1">
        <v>26</v>
      </c>
      <c r="D2" s="1">
        <v>148</v>
      </c>
      <c r="E2" s="1" t="s">
        <v>6</v>
      </c>
      <c r="F2" s="4"/>
      <c r="G2" t="s">
        <v>6</v>
      </c>
      <c r="H2">
        <f>COUNTIF($E:$E,G2)</f>
        <v>14</v>
      </c>
      <c r="J2">
        <f>D2/(C2*2.54)</f>
        <v>2.2410660205935793</v>
      </c>
      <c r="K2">
        <f>SUMIF($E:$E,"X",$J:$J)/COUNTIF($E:$E,"x")</f>
        <v>2.3076814345093308</v>
      </c>
    </row>
    <row r="3" spans="1:11" x14ac:dyDescent="0.4">
      <c r="A3" s="1">
        <v>2</v>
      </c>
      <c r="B3" s="1" t="s">
        <v>2</v>
      </c>
      <c r="C3" s="1">
        <v>27</v>
      </c>
      <c r="D3" s="1">
        <v>165</v>
      </c>
      <c r="E3" s="1" t="s">
        <v>8</v>
      </c>
      <c r="F3" s="4"/>
      <c r="G3" t="s">
        <v>7</v>
      </c>
      <c r="H3">
        <f t="shared" ref="H3:H4" si="0">COUNTIF($E:$E,G3)</f>
        <v>6</v>
      </c>
      <c r="J3">
        <f t="shared" ref="J3:J31" si="1">D3/(C3*2.54)</f>
        <v>2.4059492563429572</v>
      </c>
      <c r="K3">
        <f>SUMIF($E:$E,"Y",$J:$J)/COUNTIF($E:$E,"Y")</f>
        <v>2.3755548533022002</v>
      </c>
    </row>
    <row r="4" spans="1:11" x14ac:dyDescent="0.4">
      <c r="A4" s="1">
        <v>3</v>
      </c>
      <c r="B4" s="1" t="s">
        <v>2</v>
      </c>
      <c r="C4" s="1">
        <v>26</v>
      </c>
      <c r="D4" s="1">
        <v>143</v>
      </c>
      <c r="E4" s="1" t="s">
        <v>6</v>
      </c>
      <c r="F4" s="4"/>
      <c r="G4" t="s">
        <v>8</v>
      </c>
      <c r="H4">
        <f t="shared" si="0"/>
        <v>10</v>
      </c>
      <c r="J4">
        <f t="shared" si="1"/>
        <v>2.1653543307086611</v>
      </c>
      <c r="K4">
        <f>SUMIF($E:$E,"Z",$J:$J)/COUNTIF($E:$E,"Z")</f>
        <v>2.4681233391863313</v>
      </c>
    </row>
    <row r="5" spans="1:11" x14ac:dyDescent="0.4">
      <c r="A5" s="1">
        <v>4</v>
      </c>
      <c r="B5" s="1" t="s">
        <v>2</v>
      </c>
      <c r="C5" s="1">
        <v>26</v>
      </c>
      <c r="D5" s="1">
        <v>157</v>
      </c>
      <c r="E5" s="1" t="s">
        <v>7</v>
      </c>
      <c r="F5" s="4"/>
      <c r="J5">
        <f t="shared" si="1"/>
        <v>2.3773470623864323</v>
      </c>
    </row>
    <row r="6" spans="1:11" x14ac:dyDescent="0.4">
      <c r="A6" s="1">
        <v>5</v>
      </c>
      <c r="B6" s="1" t="s">
        <v>2</v>
      </c>
      <c r="C6" s="1">
        <v>27</v>
      </c>
      <c r="D6" s="1">
        <v>160</v>
      </c>
      <c r="E6" s="1" t="s">
        <v>8</v>
      </c>
      <c r="F6" s="4"/>
      <c r="G6" t="s">
        <v>2</v>
      </c>
      <c r="H6">
        <f>SUMIF($B:$B,"A-1",$C:$C)/COUNTIF($B:$B,"A-1")</f>
        <v>26.333333333333332</v>
      </c>
      <c r="J6">
        <f t="shared" si="1"/>
        <v>2.3330417031204433</v>
      </c>
    </row>
    <row r="7" spans="1:11" x14ac:dyDescent="0.4">
      <c r="A7" s="1">
        <v>6</v>
      </c>
      <c r="B7" s="1" t="s">
        <v>2</v>
      </c>
      <c r="C7" s="1">
        <v>26</v>
      </c>
      <c r="D7" s="1">
        <v>143</v>
      </c>
      <c r="E7" s="1" t="s">
        <v>6</v>
      </c>
      <c r="F7" s="4"/>
      <c r="G7" t="s">
        <v>3</v>
      </c>
      <c r="H7">
        <f>SUMIF($B:$B,"A-2",$C:$C)/COUNTIF($B:$B,"A-2")</f>
        <v>26</v>
      </c>
      <c r="J7">
        <f t="shared" si="1"/>
        <v>2.1653543307086611</v>
      </c>
    </row>
    <row r="8" spans="1:11" x14ac:dyDescent="0.4">
      <c r="A8" s="1">
        <v>7</v>
      </c>
      <c r="B8" s="1" t="s">
        <v>3</v>
      </c>
      <c r="C8" s="1">
        <v>28</v>
      </c>
      <c r="D8" s="1">
        <v>178</v>
      </c>
      <c r="E8" s="1" t="s">
        <v>6</v>
      </c>
      <c r="F8" s="4"/>
      <c r="G8" t="s">
        <v>4</v>
      </c>
      <c r="H8">
        <f>SUMIF($B:$B,"B-1",$C:$C)/COUNTIF($B:$B,"B-1")</f>
        <v>25.666666666666668</v>
      </c>
      <c r="J8">
        <f t="shared" si="1"/>
        <v>2.5028121484814396</v>
      </c>
    </row>
    <row r="9" spans="1:11" x14ac:dyDescent="0.4">
      <c r="A9" s="1">
        <v>8</v>
      </c>
      <c r="B9" s="1" t="s">
        <v>3</v>
      </c>
      <c r="C9" s="1">
        <v>26</v>
      </c>
      <c r="D9" s="1">
        <v>162</v>
      </c>
      <c r="E9" s="1" t="s">
        <v>7</v>
      </c>
      <c r="F9" s="4"/>
      <c r="G9" t="s">
        <v>5</v>
      </c>
      <c r="H9">
        <f>SUMIF($B:$B,"B-2",$C:$C)/COUNTIF($B:$B,"B-2")</f>
        <v>26.3</v>
      </c>
      <c r="J9">
        <f t="shared" si="1"/>
        <v>2.4530587522713505</v>
      </c>
    </row>
    <row r="10" spans="1:11" x14ac:dyDescent="0.4">
      <c r="A10" s="1">
        <v>9</v>
      </c>
      <c r="B10" s="1" t="s">
        <v>3</v>
      </c>
      <c r="C10" s="1">
        <v>26</v>
      </c>
      <c r="D10" s="1">
        <v>154</v>
      </c>
      <c r="E10" s="1" t="s">
        <v>8</v>
      </c>
      <c r="F10" s="4"/>
      <c r="J10">
        <f t="shared" si="1"/>
        <v>2.3319200484554812</v>
      </c>
    </row>
    <row r="11" spans="1:11" x14ac:dyDescent="0.4">
      <c r="A11" s="1">
        <v>10</v>
      </c>
      <c r="B11" s="1" t="s">
        <v>3</v>
      </c>
      <c r="C11" s="1">
        <v>23</v>
      </c>
      <c r="D11" s="1">
        <v>153</v>
      </c>
      <c r="E11" s="1" t="s">
        <v>7</v>
      </c>
      <c r="F11" s="4"/>
      <c r="G11" t="s">
        <v>6</v>
      </c>
      <c r="H11">
        <f>COUNTIFS($B:$B,"=A-1",$E:$E,"=X")+COUNTIFS($B:$B,"=A-2",$E:$E,"=X")</f>
        <v>6</v>
      </c>
      <c r="J11">
        <f t="shared" si="1"/>
        <v>2.6189661074974322</v>
      </c>
    </row>
    <row r="12" spans="1:11" x14ac:dyDescent="0.4">
      <c r="A12" s="1">
        <v>11</v>
      </c>
      <c r="B12" s="1" t="s">
        <v>3</v>
      </c>
      <c r="C12" s="1">
        <v>26</v>
      </c>
      <c r="D12" s="1">
        <v>140</v>
      </c>
      <c r="E12" s="1" t="s">
        <v>6</v>
      </c>
      <c r="F12" s="4"/>
      <c r="G12" t="s">
        <v>7</v>
      </c>
      <c r="H12">
        <f>COUNTIFS($B:$B,"=A-1",$E:$E,"=Y")+COUNTIFS($B:$B,"=A-2",$E:$E,"=Y")</f>
        <v>4</v>
      </c>
      <c r="J12">
        <f t="shared" si="1"/>
        <v>2.1199273167777104</v>
      </c>
    </row>
    <row r="13" spans="1:11" x14ac:dyDescent="0.4">
      <c r="A13" s="1">
        <v>12</v>
      </c>
      <c r="B13" s="1" t="s">
        <v>3</v>
      </c>
      <c r="C13" s="1">
        <v>26</v>
      </c>
      <c r="D13" s="1">
        <v>153</v>
      </c>
      <c r="E13" s="1" t="s">
        <v>8</v>
      </c>
      <c r="F13" s="4"/>
      <c r="G13" t="s">
        <v>8</v>
      </c>
      <c r="H13">
        <f>COUNTIFS($B:$B,"=A-1",$E:$E,"=Z")+COUNTIFS($B:$B,"=A-2",$E:$E,"=Z")</f>
        <v>4</v>
      </c>
      <c r="J13">
        <f t="shared" si="1"/>
        <v>2.3167777104784975</v>
      </c>
    </row>
    <row r="14" spans="1:11" x14ac:dyDescent="0.4">
      <c r="A14" s="1">
        <v>13</v>
      </c>
      <c r="B14" s="1" t="s">
        <v>3</v>
      </c>
      <c r="C14" s="1">
        <v>26</v>
      </c>
      <c r="D14" s="1">
        <v>156</v>
      </c>
      <c r="E14" s="1" t="s">
        <v>6</v>
      </c>
      <c r="F14" s="4"/>
      <c r="G14" t="s">
        <v>6</v>
      </c>
      <c r="H14">
        <f>COUNTIFS($B:$B,"=B-1",$E:$E,"=X")+COUNTIFS($B:$B,"=B-2",$E:$E,"=X")</f>
        <v>8</v>
      </c>
      <c r="J14">
        <f t="shared" si="1"/>
        <v>2.3622047244094486</v>
      </c>
    </row>
    <row r="15" spans="1:11" x14ac:dyDescent="0.4">
      <c r="A15" s="1">
        <v>14</v>
      </c>
      <c r="B15" s="1" t="s">
        <v>3</v>
      </c>
      <c r="C15" s="1">
        <v>27</v>
      </c>
      <c r="D15" s="1">
        <v>153</v>
      </c>
      <c r="E15" s="1" t="s">
        <v>7</v>
      </c>
      <c r="F15" s="4"/>
      <c r="G15" t="s">
        <v>7</v>
      </c>
      <c r="H15">
        <f>COUNTIFS($B:$B,"=B-1",$E:$E,"=Y")+COUNTIFS($B:$B,"=B-2",$E:$E,"=Y")</f>
        <v>2</v>
      </c>
      <c r="J15">
        <f t="shared" si="1"/>
        <v>2.2309711286089238</v>
      </c>
    </row>
    <row r="16" spans="1:11" x14ac:dyDescent="0.4">
      <c r="A16" s="1">
        <v>15</v>
      </c>
      <c r="B16" s="1" t="s">
        <v>4</v>
      </c>
      <c r="C16" s="1">
        <v>27</v>
      </c>
      <c r="D16" s="1">
        <v>181</v>
      </c>
      <c r="E16" s="1" t="s">
        <v>8</v>
      </c>
      <c r="F16" s="4"/>
      <c r="G16" t="s">
        <v>8</v>
      </c>
      <c r="H16">
        <f>COUNTIFS($B:$B,"=B-1",$E:$E,"=Z")+COUNTIFS($B:$B,"=B-2",$E:$E,"=Z")</f>
        <v>6</v>
      </c>
      <c r="J16">
        <f t="shared" si="1"/>
        <v>2.6392534266550016</v>
      </c>
    </row>
    <row r="17" spans="1:10" x14ac:dyDescent="0.4">
      <c r="A17" s="1">
        <v>16</v>
      </c>
      <c r="B17" s="1" t="s">
        <v>4</v>
      </c>
      <c r="C17" s="1">
        <v>26</v>
      </c>
      <c r="D17" s="1">
        <v>153</v>
      </c>
      <c r="E17" s="1" t="s">
        <v>7</v>
      </c>
      <c r="F17" s="4"/>
      <c r="J17">
        <f t="shared" si="1"/>
        <v>2.3167777104784975</v>
      </c>
    </row>
    <row r="18" spans="1:10" x14ac:dyDescent="0.4">
      <c r="A18" s="1">
        <v>17</v>
      </c>
      <c r="B18" s="1" t="s">
        <v>4</v>
      </c>
      <c r="C18" s="1">
        <v>26</v>
      </c>
      <c r="D18" s="1">
        <v>164</v>
      </c>
      <c r="E18" s="1" t="s">
        <v>8</v>
      </c>
      <c r="F18" s="4"/>
      <c r="J18">
        <f t="shared" si="1"/>
        <v>2.483343428225318</v>
      </c>
    </row>
    <row r="19" spans="1:10" x14ac:dyDescent="0.4">
      <c r="A19" s="1">
        <v>18</v>
      </c>
      <c r="B19" s="1" t="s">
        <v>4</v>
      </c>
      <c r="C19" s="1">
        <v>27</v>
      </c>
      <c r="D19" s="1">
        <v>166</v>
      </c>
      <c r="E19" s="1" t="s">
        <v>6</v>
      </c>
      <c r="F19" s="4"/>
      <c r="J19">
        <f t="shared" si="1"/>
        <v>2.4205307669874601</v>
      </c>
    </row>
    <row r="20" spans="1:10" x14ac:dyDescent="0.4">
      <c r="A20" s="1">
        <v>19</v>
      </c>
      <c r="B20" s="1" t="s">
        <v>4</v>
      </c>
      <c r="C20" s="1">
        <v>26</v>
      </c>
      <c r="D20" s="1">
        <v>149</v>
      </c>
      <c r="E20" s="1" t="s">
        <v>7</v>
      </c>
      <c r="F20" s="4"/>
      <c r="J20">
        <f t="shared" si="1"/>
        <v>2.256208358570563</v>
      </c>
    </row>
    <row r="21" spans="1:10" x14ac:dyDescent="0.4">
      <c r="A21" s="1">
        <v>20</v>
      </c>
      <c r="B21" s="1" t="s">
        <v>4</v>
      </c>
      <c r="C21" s="1">
        <v>22</v>
      </c>
      <c r="D21" s="1">
        <v>172</v>
      </c>
      <c r="E21" s="1" t="s">
        <v>8</v>
      </c>
      <c r="F21" s="4"/>
      <c r="J21">
        <f t="shared" si="1"/>
        <v>3.0780243378668573</v>
      </c>
    </row>
    <row r="22" spans="1:10" x14ac:dyDescent="0.4">
      <c r="A22" s="1">
        <v>21</v>
      </c>
      <c r="B22" s="1" t="s">
        <v>5</v>
      </c>
      <c r="C22" s="1">
        <v>27</v>
      </c>
      <c r="D22" s="1">
        <v>175</v>
      </c>
      <c r="E22" s="1" t="s">
        <v>6</v>
      </c>
      <c r="F22" s="4"/>
      <c r="J22">
        <f t="shared" si="1"/>
        <v>2.5517643627879849</v>
      </c>
    </row>
    <row r="23" spans="1:10" x14ac:dyDescent="0.4">
      <c r="A23" s="1">
        <v>22</v>
      </c>
      <c r="B23" s="1" t="s">
        <v>5</v>
      </c>
      <c r="C23" s="1">
        <v>26</v>
      </c>
      <c r="D23" s="1">
        <v>145</v>
      </c>
      <c r="E23" s="1" t="s">
        <v>6</v>
      </c>
      <c r="F23" s="4"/>
      <c r="J23">
        <f t="shared" si="1"/>
        <v>2.1956390066626286</v>
      </c>
    </row>
    <row r="24" spans="1:10" x14ac:dyDescent="0.4">
      <c r="A24" s="1">
        <v>23</v>
      </c>
      <c r="B24" s="1" t="s">
        <v>5</v>
      </c>
      <c r="C24" s="1">
        <v>26</v>
      </c>
      <c r="D24" s="1">
        <v>152</v>
      </c>
      <c r="E24" s="1" t="s">
        <v>8</v>
      </c>
      <c r="F24" s="4"/>
      <c r="J24">
        <f t="shared" si="1"/>
        <v>2.3016353725015142</v>
      </c>
    </row>
    <row r="25" spans="1:10" x14ac:dyDescent="0.4">
      <c r="A25" s="1">
        <v>24</v>
      </c>
      <c r="B25" s="1" t="s">
        <v>5</v>
      </c>
      <c r="C25" s="1">
        <v>27</v>
      </c>
      <c r="D25" s="1">
        <v>156</v>
      </c>
      <c r="E25" s="1" t="s">
        <v>6</v>
      </c>
      <c r="F25" s="4"/>
      <c r="J25">
        <f t="shared" si="1"/>
        <v>2.2747156605424323</v>
      </c>
    </row>
    <row r="26" spans="1:10" x14ac:dyDescent="0.4">
      <c r="A26" s="1">
        <v>25</v>
      </c>
      <c r="B26" s="1" t="s">
        <v>5</v>
      </c>
      <c r="C26" s="1">
        <v>26</v>
      </c>
      <c r="D26" s="1">
        <v>145</v>
      </c>
      <c r="E26" s="1" t="s">
        <v>6</v>
      </c>
      <c r="F26" s="4"/>
      <c r="J26">
        <f t="shared" si="1"/>
        <v>2.1956390066626286</v>
      </c>
    </row>
    <row r="27" spans="1:10" x14ac:dyDescent="0.4">
      <c r="A27" s="1">
        <v>26</v>
      </c>
      <c r="B27" s="1" t="s">
        <v>5</v>
      </c>
      <c r="C27" s="1">
        <v>28</v>
      </c>
      <c r="D27" s="1">
        <v>171</v>
      </c>
      <c r="E27" s="1" t="s">
        <v>6</v>
      </c>
      <c r="F27" s="4"/>
      <c r="J27">
        <f t="shared" si="1"/>
        <v>2.4043869516310461</v>
      </c>
    </row>
    <row r="28" spans="1:10" x14ac:dyDescent="0.4">
      <c r="A28" s="1">
        <v>27</v>
      </c>
      <c r="B28" s="1" t="s">
        <v>5</v>
      </c>
      <c r="C28" s="1">
        <v>24</v>
      </c>
      <c r="D28" s="1">
        <v>161</v>
      </c>
      <c r="E28" s="1" t="s">
        <v>8</v>
      </c>
      <c r="F28" s="4"/>
      <c r="J28">
        <f t="shared" si="1"/>
        <v>2.6410761154855642</v>
      </c>
    </row>
    <row r="29" spans="1:10" x14ac:dyDescent="0.4">
      <c r="A29" s="1">
        <v>28</v>
      </c>
      <c r="B29" s="1" t="s">
        <v>5</v>
      </c>
      <c r="C29" s="1">
        <v>26</v>
      </c>
      <c r="D29" s="1">
        <v>153</v>
      </c>
      <c r="E29" s="1" t="s">
        <v>6</v>
      </c>
      <c r="F29" s="4"/>
      <c r="J29">
        <f t="shared" si="1"/>
        <v>2.3167777104784975</v>
      </c>
    </row>
    <row r="30" spans="1:10" x14ac:dyDescent="0.4">
      <c r="A30" s="1">
        <v>29</v>
      </c>
      <c r="B30" s="1" t="s">
        <v>5</v>
      </c>
      <c r="C30" s="1">
        <v>27</v>
      </c>
      <c r="D30" s="1">
        <v>164</v>
      </c>
      <c r="E30" s="1" t="s">
        <v>6</v>
      </c>
      <c r="F30" s="4"/>
      <c r="J30">
        <f t="shared" si="1"/>
        <v>2.3913677456984543</v>
      </c>
    </row>
    <row r="31" spans="1:10" x14ac:dyDescent="0.4">
      <c r="A31" s="1">
        <v>30</v>
      </c>
      <c r="B31" s="1" t="s">
        <v>5</v>
      </c>
      <c r="C31" s="1">
        <v>26</v>
      </c>
      <c r="D31" s="1">
        <v>142</v>
      </c>
      <c r="E31" s="1" t="s">
        <v>8</v>
      </c>
      <c r="F31" s="4"/>
      <c r="J31">
        <f t="shared" si="1"/>
        <v>2.1502119927316774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武雄 山崎</cp:lastModifiedBy>
  <dcterms:created xsi:type="dcterms:W3CDTF">2021-05-22T08:42:33Z</dcterms:created>
  <dcterms:modified xsi:type="dcterms:W3CDTF">2024-04-14T13:55:22Z</dcterms:modified>
</cp:coreProperties>
</file>