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 activeTab="1"/>
  </bookViews>
  <sheets>
    <sheet name="2017年商品一覧" sheetId="3" r:id="rId1"/>
    <sheet name="売上管理表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1" i="2"/>
  <c r="J19" i="3" l="1"/>
  <c r="J4" i="2" l="1"/>
  <c r="J5" i="2"/>
  <c r="J6" i="2"/>
  <c r="J7" i="2"/>
  <c r="J8" i="2"/>
  <c r="J9" i="2"/>
  <c r="J10" i="2"/>
  <c r="J3" i="2"/>
  <c r="E4" i="2" l="1"/>
  <c r="E5" i="2"/>
  <c r="E6" i="2"/>
  <c r="E7" i="2"/>
  <c r="E8" i="2"/>
  <c r="E9" i="2"/>
  <c r="E10" i="2"/>
  <c r="E3" i="2"/>
  <c r="J18" i="3"/>
  <c r="K4" i="2" l="1"/>
  <c r="K5" i="2"/>
  <c r="K6" i="2"/>
  <c r="K7" i="2"/>
  <c r="K8" i="2"/>
  <c r="K9" i="2"/>
  <c r="K10" i="2"/>
  <c r="K3" i="2"/>
  <c r="I4" i="2"/>
  <c r="I5" i="2"/>
  <c r="I6" i="2"/>
  <c r="I7" i="2"/>
  <c r="I8" i="2"/>
  <c r="I9" i="2"/>
  <c r="I10" i="2"/>
  <c r="I3" i="2"/>
  <c r="H4" i="2"/>
  <c r="H5" i="2"/>
  <c r="H6" i="2"/>
  <c r="H7" i="2"/>
  <c r="H8" i="2"/>
  <c r="H9" i="2"/>
  <c r="H10" i="2"/>
  <c r="H3" i="2"/>
  <c r="F4" i="2"/>
  <c r="F5" i="2"/>
  <c r="F6" i="2"/>
  <c r="F7" i="2"/>
  <c r="F8" i="2"/>
  <c r="F9" i="2"/>
  <c r="F10" i="2"/>
  <c r="F3" i="2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</calcChain>
</file>

<file path=xl/sharedStrings.xml><?xml version="1.0" encoding="utf-8"?>
<sst xmlns="http://schemas.openxmlformats.org/spreadsheetml/2006/main" count="157" uniqueCount="93">
  <si>
    <t>商品コード</t>
    <rPh sb="0" eb="2">
      <t>ショウヒン</t>
    </rPh>
    <phoneticPr fontId="1"/>
  </si>
  <si>
    <t>商品名</t>
    <rPh sb="0" eb="2">
      <t>ショウヒン</t>
    </rPh>
    <rPh sb="2" eb="3">
      <t>メイ</t>
    </rPh>
    <phoneticPr fontId="1"/>
  </si>
  <si>
    <t>A-1001</t>
  </si>
  <si>
    <t>A-1002</t>
  </si>
  <si>
    <t>A-1003</t>
  </si>
  <si>
    <t>A-1004</t>
  </si>
  <si>
    <t>A-1005</t>
  </si>
  <si>
    <t>B-2001</t>
  </si>
  <si>
    <t>B-2002</t>
  </si>
  <si>
    <t>B-2003</t>
  </si>
  <si>
    <t>B-2004</t>
  </si>
  <si>
    <t>B-2005</t>
  </si>
  <si>
    <t>C-3001</t>
  </si>
  <si>
    <t>C-3002</t>
  </si>
  <si>
    <t>C-3003</t>
  </si>
  <si>
    <t>C-3004</t>
  </si>
  <si>
    <t>C-3005</t>
  </si>
  <si>
    <t>日付</t>
    <rPh sb="0" eb="2">
      <t>ヒヅケ</t>
    </rPh>
    <phoneticPr fontId="1"/>
  </si>
  <si>
    <t>数量</t>
    <rPh sb="0" eb="2">
      <t>スウリョウ</t>
    </rPh>
    <phoneticPr fontId="1"/>
  </si>
  <si>
    <t>売上</t>
    <rPh sb="0" eb="2">
      <t>ウリアゲ</t>
    </rPh>
    <phoneticPr fontId="1"/>
  </si>
  <si>
    <t>担当</t>
    <rPh sb="0" eb="2">
      <t>タントウ</t>
    </rPh>
    <phoneticPr fontId="1"/>
  </si>
  <si>
    <t>藤本</t>
    <rPh sb="0" eb="2">
      <t>フジモト</t>
    </rPh>
    <phoneticPr fontId="1"/>
  </si>
  <si>
    <t>田中</t>
    <rPh sb="0" eb="2">
      <t>タナカ</t>
    </rPh>
    <phoneticPr fontId="1"/>
  </si>
  <si>
    <t>近藤</t>
    <rPh sb="0" eb="2">
      <t>コンドウ</t>
    </rPh>
    <phoneticPr fontId="1"/>
  </si>
  <si>
    <t>売価</t>
    <rPh sb="0" eb="2">
      <t>バイカ</t>
    </rPh>
    <phoneticPr fontId="1"/>
  </si>
  <si>
    <t>仕入原価</t>
    <rPh sb="0" eb="2">
      <t>シイ</t>
    </rPh>
    <rPh sb="2" eb="4">
      <t>ゲンカ</t>
    </rPh>
    <phoneticPr fontId="1"/>
  </si>
  <si>
    <t>（税込み）</t>
    <rPh sb="1" eb="3">
      <t>ゼイコ</t>
    </rPh>
    <phoneticPr fontId="1"/>
  </si>
  <si>
    <t>利益</t>
    <rPh sb="0" eb="2">
      <t>リエキ</t>
    </rPh>
    <phoneticPr fontId="1"/>
  </si>
  <si>
    <t>B-2003</t>
    <phoneticPr fontId="1"/>
  </si>
  <si>
    <t>ユニバーサルダウンライト　狭角</t>
    <rPh sb="13" eb="15">
      <t>キョウカク</t>
    </rPh>
    <phoneticPr fontId="1"/>
  </si>
  <si>
    <t>ユニバーサルダウンライト　広角</t>
    <rPh sb="13" eb="14">
      <t>ヒロ</t>
    </rPh>
    <rPh sb="14" eb="15">
      <t>カド</t>
    </rPh>
    <phoneticPr fontId="1"/>
  </si>
  <si>
    <t>ベースダウンライト　昼白色</t>
    <rPh sb="10" eb="13">
      <t>チュウハクショク</t>
    </rPh>
    <phoneticPr fontId="1"/>
  </si>
  <si>
    <t>ベースダウンライト　温白色</t>
    <rPh sb="10" eb="11">
      <t>アッタ</t>
    </rPh>
    <rPh sb="11" eb="12">
      <t>シロ</t>
    </rPh>
    <rPh sb="12" eb="13">
      <t>イロ</t>
    </rPh>
    <phoneticPr fontId="1"/>
  </si>
  <si>
    <t>ベースダウンライト　電球色</t>
    <rPh sb="10" eb="13">
      <t>デンキュウショク</t>
    </rPh>
    <phoneticPr fontId="1"/>
  </si>
  <si>
    <t>調光</t>
    <rPh sb="0" eb="2">
      <t>チョウコウ</t>
    </rPh>
    <phoneticPr fontId="1"/>
  </si>
  <si>
    <t>消費電力</t>
    <rPh sb="0" eb="2">
      <t>ショウヒ</t>
    </rPh>
    <rPh sb="2" eb="4">
      <t>デンリョク</t>
    </rPh>
    <phoneticPr fontId="1"/>
  </si>
  <si>
    <t>可</t>
    <rPh sb="0" eb="1">
      <t>カ</t>
    </rPh>
    <phoneticPr fontId="1"/>
  </si>
  <si>
    <t>8.4W</t>
    <phoneticPr fontId="1"/>
  </si>
  <si>
    <t>重量</t>
    <rPh sb="0" eb="2">
      <t>ジュウリョウ</t>
    </rPh>
    <phoneticPr fontId="1"/>
  </si>
  <si>
    <t>0.7kg</t>
    <phoneticPr fontId="1"/>
  </si>
  <si>
    <t>定格光束</t>
    <rPh sb="0" eb="1">
      <t>サダ</t>
    </rPh>
    <rPh sb="1" eb="2">
      <t>カク</t>
    </rPh>
    <rPh sb="2" eb="3">
      <t>ヒカリ</t>
    </rPh>
    <rPh sb="3" eb="4">
      <t>タバ</t>
    </rPh>
    <phoneticPr fontId="1"/>
  </si>
  <si>
    <t>650lm</t>
    <phoneticPr fontId="1"/>
  </si>
  <si>
    <t>360lm</t>
    <phoneticPr fontId="1"/>
  </si>
  <si>
    <t>340lm</t>
    <phoneticPr fontId="1"/>
  </si>
  <si>
    <t>5.6W</t>
    <phoneticPr fontId="1"/>
  </si>
  <si>
    <t>5.6W</t>
    <phoneticPr fontId="1"/>
  </si>
  <si>
    <t>不可</t>
    <rPh sb="0" eb="2">
      <t>フカ</t>
    </rPh>
    <phoneticPr fontId="1"/>
  </si>
  <si>
    <t>560lm</t>
    <phoneticPr fontId="1"/>
  </si>
  <si>
    <t>530lm</t>
    <phoneticPr fontId="1"/>
  </si>
  <si>
    <t>530lm</t>
    <phoneticPr fontId="1"/>
  </si>
  <si>
    <t>9.1W</t>
    <phoneticPr fontId="1"/>
  </si>
  <si>
    <t>0.5kg</t>
    <phoneticPr fontId="1"/>
  </si>
  <si>
    <t>シーリングライト</t>
    <phoneticPr fontId="1"/>
  </si>
  <si>
    <t>シーリングライト</t>
    <phoneticPr fontId="1"/>
  </si>
  <si>
    <t>調色</t>
    <rPh sb="0" eb="2">
      <t>チョウショク</t>
    </rPh>
    <phoneticPr fontId="1"/>
  </si>
  <si>
    <t>5100lm</t>
    <phoneticPr fontId="1"/>
  </si>
  <si>
    <t>5100lm</t>
    <phoneticPr fontId="1"/>
  </si>
  <si>
    <t>45W</t>
    <phoneticPr fontId="1"/>
  </si>
  <si>
    <t>45W</t>
    <phoneticPr fontId="1"/>
  </si>
  <si>
    <t>2.4kg</t>
    <phoneticPr fontId="1"/>
  </si>
  <si>
    <t>2.1kg</t>
    <phoneticPr fontId="1"/>
  </si>
  <si>
    <t>1.1kg</t>
    <phoneticPr fontId="1"/>
  </si>
  <si>
    <t>2500lm</t>
    <phoneticPr fontId="1"/>
  </si>
  <si>
    <t>1250lm</t>
    <phoneticPr fontId="1"/>
  </si>
  <si>
    <t>36W</t>
    <phoneticPr fontId="1"/>
  </si>
  <si>
    <t>18W</t>
    <phoneticPr fontId="1"/>
  </si>
  <si>
    <t>ブラケットライト　40W型</t>
    <rPh sb="12" eb="13">
      <t>ガタ</t>
    </rPh>
    <phoneticPr fontId="1"/>
  </si>
  <si>
    <t>ブラケットライト　20W型</t>
    <rPh sb="12" eb="13">
      <t>ガタ</t>
    </rPh>
    <phoneticPr fontId="1"/>
  </si>
  <si>
    <t>ペンダントライト</t>
    <phoneticPr fontId="1"/>
  </si>
  <si>
    <t>750lm</t>
    <phoneticPr fontId="1"/>
  </si>
  <si>
    <t>360lm</t>
    <phoneticPr fontId="1"/>
  </si>
  <si>
    <t>540lm</t>
    <phoneticPr fontId="1"/>
  </si>
  <si>
    <t>18.2W</t>
    <phoneticPr fontId="1"/>
  </si>
  <si>
    <t>15.9W</t>
    <phoneticPr fontId="1"/>
  </si>
  <si>
    <t>9.1W</t>
    <phoneticPr fontId="1"/>
  </si>
  <si>
    <t>2.2kg</t>
    <phoneticPr fontId="1"/>
  </si>
  <si>
    <t>1.5kg</t>
    <phoneticPr fontId="1"/>
  </si>
  <si>
    <t>0.9kg</t>
    <phoneticPr fontId="1"/>
  </si>
  <si>
    <t>No</t>
    <phoneticPr fontId="1"/>
  </si>
  <si>
    <t>LEDスポットライト　温白色</t>
    <rPh sb="11" eb="12">
      <t>オン</t>
    </rPh>
    <rPh sb="12" eb="13">
      <t>シロ</t>
    </rPh>
    <rPh sb="13" eb="14">
      <t>イロ</t>
    </rPh>
    <phoneticPr fontId="1"/>
  </si>
  <si>
    <t>LEDスポットライト　電球色</t>
    <rPh sb="11" eb="14">
      <t>デンキュウショク</t>
    </rPh>
    <phoneticPr fontId="1"/>
  </si>
  <si>
    <t>D-4001</t>
    <phoneticPr fontId="1"/>
  </si>
  <si>
    <t>4400lm</t>
    <phoneticPr fontId="1"/>
  </si>
  <si>
    <t>40W</t>
    <phoneticPr fontId="1"/>
  </si>
  <si>
    <t>1.8kg</t>
    <phoneticPr fontId="1"/>
  </si>
  <si>
    <t>間接照明　1500㎜</t>
    <rPh sb="0" eb="2">
      <t>カンセツ</t>
    </rPh>
    <rPh sb="2" eb="4">
      <t>ショウメイ</t>
    </rPh>
    <phoneticPr fontId="1"/>
  </si>
  <si>
    <t>D-4002</t>
    <phoneticPr fontId="1"/>
  </si>
  <si>
    <t>間接照明　2000㎜</t>
    <rPh sb="0" eb="2">
      <t>カンセツ</t>
    </rPh>
    <rPh sb="2" eb="4">
      <t>ショウメイ</t>
    </rPh>
    <phoneticPr fontId="1"/>
  </si>
  <si>
    <t>6200lm</t>
    <phoneticPr fontId="1"/>
  </si>
  <si>
    <t>56W</t>
    <phoneticPr fontId="1"/>
  </si>
  <si>
    <t>2.2kg</t>
    <phoneticPr fontId="1"/>
  </si>
  <si>
    <t>D-4001</t>
    <phoneticPr fontId="1"/>
  </si>
  <si>
    <t>D-4002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</si>
</sst>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&quot;¥&quot;#,##0_);[Red]\(&quot;¥&quot;#,##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6" fontId="0" fillId="0" borderId="0" xfId="1" applyFo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topLeftCell="A4" zoomScaleNormal="100" workbookViewId="0">
      <selection activeCell="B19" sqref="B19"/>
    </sheetView>
  </sheetViews>
  <sheetFormatPr defaultRowHeight="18.75" x14ac:dyDescent="0.4"/>
  <cols>
    <col min="1" max="1" width="2.625" customWidth="1"/>
    <col min="2" max="2" width="11" style="2" customWidth="1"/>
    <col min="3" max="3" width="31.5" style="2" bestFit="1" customWidth="1"/>
    <col min="4" max="5" width="5.25" style="1" bestFit="1" customWidth="1"/>
    <col min="6" max="7" width="9" style="1" bestFit="1" customWidth="1"/>
    <col min="8" max="8" width="6" style="1" bestFit="1" customWidth="1"/>
    <col min="9" max="9" width="11.125" style="3" customWidth="1"/>
    <col min="10" max="10" width="11.125" customWidth="1"/>
  </cols>
  <sheetData>
    <row r="2" spans="2:10" x14ac:dyDescent="0.4">
      <c r="B2" s="5" t="s">
        <v>0</v>
      </c>
      <c r="C2" s="5" t="s">
        <v>1</v>
      </c>
      <c r="D2" s="5" t="s">
        <v>34</v>
      </c>
      <c r="E2" s="5" t="s">
        <v>54</v>
      </c>
      <c r="F2" s="5" t="s">
        <v>40</v>
      </c>
      <c r="G2" s="5" t="s">
        <v>35</v>
      </c>
      <c r="H2" s="5" t="s">
        <v>38</v>
      </c>
      <c r="I2" s="5" t="s">
        <v>24</v>
      </c>
      <c r="J2" s="5" t="s">
        <v>25</v>
      </c>
    </row>
    <row r="3" spans="2:10" x14ac:dyDescent="0.4">
      <c r="B3" s="2" t="s">
        <v>2</v>
      </c>
      <c r="C3" s="2" t="s">
        <v>31</v>
      </c>
      <c r="D3" s="1" t="s">
        <v>36</v>
      </c>
      <c r="E3" s="1" t="s">
        <v>46</v>
      </c>
      <c r="F3" s="1" t="s">
        <v>41</v>
      </c>
      <c r="G3" s="1" t="s">
        <v>37</v>
      </c>
      <c r="H3" s="1" t="s">
        <v>39</v>
      </c>
      <c r="I3" s="4">
        <v>14400</v>
      </c>
      <c r="J3" s="7">
        <f>ROUND(I3*0.8,0)</f>
        <v>11520</v>
      </c>
    </row>
    <row r="4" spans="2:10" x14ac:dyDescent="0.4">
      <c r="B4" s="2" t="s">
        <v>3</v>
      </c>
      <c r="C4" s="2" t="s">
        <v>32</v>
      </c>
      <c r="D4" s="1" t="s">
        <v>36</v>
      </c>
      <c r="E4" s="1" t="s">
        <v>46</v>
      </c>
      <c r="F4" s="1" t="s">
        <v>41</v>
      </c>
      <c r="G4" s="1" t="s">
        <v>37</v>
      </c>
      <c r="H4" s="1" t="s">
        <v>39</v>
      </c>
      <c r="I4" s="4">
        <v>14400</v>
      </c>
      <c r="J4" s="7">
        <f t="shared" ref="J4:J17" si="0">ROUND(I4*0.8,0)</f>
        <v>11520</v>
      </c>
    </row>
    <row r="5" spans="2:10" x14ac:dyDescent="0.4">
      <c r="B5" s="2" t="s">
        <v>4</v>
      </c>
      <c r="C5" s="2" t="s">
        <v>33</v>
      </c>
      <c r="D5" s="1" t="s">
        <v>36</v>
      </c>
      <c r="E5" s="1" t="s">
        <v>46</v>
      </c>
      <c r="F5" s="1" t="s">
        <v>41</v>
      </c>
      <c r="G5" s="1" t="s">
        <v>37</v>
      </c>
      <c r="H5" s="1" t="s">
        <v>39</v>
      </c>
      <c r="I5" s="4">
        <v>14400</v>
      </c>
      <c r="J5" s="7">
        <f t="shared" si="0"/>
        <v>11520</v>
      </c>
    </row>
    <row r="6" spans="2:10" x14ac:dyDescent="0.4">
      <c r="B6" s="2" t="s">
        <v>5</v>
      </c>
      <c r="C6" s="2" t="s">
        <v>29</v>
      </c>
      <c r="D6" s="1" t="s">
        <v>36</v>
      </c>
      <c r="E6" s="1" t="s">
        <v>46</v>
      </c>
      <c r="F6" s="1" t="s">
        <v>42</v>
      </c>
      <c r="G6" s="1" t="s">
        <v>44</v>
      </c>
      <c r="H6" s="1" t="s">
        <v>39</v>
      </c>
      <c r="I6" s="4">
        <v>12700</v>
      </c>
      <c r="J6" s="7">
        <f t="shared" si="0"/>
        <v>10160</v>
      </c>
    </row>
    <row r="7" spans="2:10" x14ac:dyDescent="0.4">
      <c r="B7" s="2" t="s">
        <v>6</v>
      </c>
      <c r="C7" s="2" t="s">
        <v>30</v>
      </c>
      <c r="D7" s="1" t="s">
        <v>36</v>
      </c>
      <c r="E7" s="1" t="s">
        <v>46</v>
      </c>
      <c r="F7" s="1" t="s">
        <v>43</v>
      </c>
      <c r="G7" s="1" t="s">
        <v>45</v>
      </c>
      <c r="H7" s="1" t="s">
        <v>39</v>
      </c>
      <c r="I7" s="4">
        <v>12700</v>
      </c>
      <c r="J7" s="7">
        <f t="shared" si="0"/>
        <v>10160</v>
      </c>
    </row>
    <row r="8" spans="2:10" x14ac:dyDescent="0.4">
      <c r="B8" s="2" t="s">
        <v>7</v>
      </c>
      <c r="C8" s="2" t="s">
        <v>79</v>
      </c>
      <c r="D8" s="1" t="s">
        <v>46</v>
      </c>
      <c r="E8" s="1" t="s">
        <v>46</v>
      </c>
      <c r="F8" s="1" t="s">
        <v>47</v>
      </c>
      <c r="G8" s="1" t="s">
        <v>50</v>
      </c>
      <c r="H8" s="1" t="s">
        <v>51</v>
      </c>
      <c r="I8" s="4">
        <v>16200</v>
      </c>
      <c r="J8" s="7">
        <f t="shared" si="0"/>
        <v>12960</v>
      </c>
    </row>
    <row r="9" spans="2:10" x14ac:dyDescent="0.4">
      <c r="B9" s="2" t="s">
        <v>8</v>
      </c>
      <c r="C9" s="2" t="s">
        <v>80</v>
      </c>
      <c r="D9" s="1" t="s">
        <v>46</v>
      </c>
      <c r="E9" s="1" t="s">
        <v>46</v>
      </c>
      <c r="F9" s="1" t="s">
        <v>48</v>
      </c>
      <c r="G9" s="1" t="s">
        <v>50</v>
      </c>
      <c r="H9" s="1" t="s">
        <v>51</v>
      </c>
      <c r="I9" s="4">
        <v>16200</v>
      </c>
      <c r="J9" s="7">
        <f t="shared" si="0"/>
        <v>12960</v>
      </c>
    </row>
    <row r="10" spans="2:10" x14ac:dyDescent="0.4">
      <c r="B10" s="2" t="s">
        <v>9</v>
      </c>
      <c r="C10" s="2" t="s">
        <v>80</v>
      </c>
      <c r="D10" s="1" t="s">
        <v>36</v>
      </c>
      <c r="E10" s="1" t="s">
        <v>46</v>
      </c>
      <c r="F10" s="1" t="s">
        <v>49</v>
      </c>
      <c r="G10" s="1" t="s">
        <v>50</v>
      </c>
      <c r="H10" s="1" t="s">
        <v>51</v>
      </c>
      <c r="I10" s="4">
        <v>16200</v>
      </c>
      <c r="J10" s="7">
        <f t="shared" si="0"/>
        <v>12960</v>
      </c>
    </row>
    <row r="11" spans="2:10" x14ac:dyDescent="0.4">
      <c r="B11" s="2" t="s">
        <v>10</v>
      </c>
      <c r="C11" s="2" t="s">
        <v>52</v>
      </c>
      <c r="D11" s="1" t="s">
        <v>46</v>
      </c>
      <c r="E11" s="1" t="s">
        <v>46</v>
      </c>
      <c r="F11" s="1" t="s">
        <v>55</v>
      </c>
      <c r="G11" s="1" t="s">
        <v>57</v>
      </c>
      <c r="H11" s="1" t="s">
        <v>59</v>
      </c>
      <c r="I11" s="4">
        <v>28800</v>
      </c>
      <c r="J11" s="7">
        <f t="shared" si="0"/>
        <v>23040</v>
      </c>
    </row>
    <row r="12" spans="2:10" x14ac:dyDescent="0.4">
      <c r="B12" s="2" t="s">
        <v>11</v>
      </c>
      <c r="C12" s="2" t="s">
        <v>53</v>
      </c>
      <c r="D12" s="1" t="s">
        <v>36</v>
      </c>
      <c r="E12" s="1" t="s">
        <v>36</v>
      </c>
      <c r="F12" s="1" t="s">
        <v>56</v>
      </c>
      <c r="G12" s="1" t="s">
        <v>58</v>
      </c>
      <c r="H12" s="1" t="s">
        <v>59</v>
      </c>
      <c r="I12" s="4">
        <v>35500</v>
      </c>
      <c r="J12" s="7">
        <f t="shared" si="0"/>
        <v>28400</v>
      </c>
    </row>
    <row r="13" spans="2:10" x14ac:dyDescent="0.4">
      <c r="B13" s="2" t="s">
        <v>12</v>
      </c>
      <c r="C13" s="2" t="s">
        <v>68</v>
      </c>
      <c r="D13" s="1" t="s">
        <v>46</v>
      </c>
      <c r="E13" s="1" t="s">
        <v>46</v>
      </c>
      <c r="F13" s="1" t="s">
        <v>69</v>
      </c>
      <c r="G13" s="1" t="s">
        <v>72</v>
      </c>
      <c r="H13" s="1" t="s">
        <v>75</v>
      </c>
      <c r="I13" s="4">
        <v>41200</v>
      </c>
      <c r="J13" s="7">
        <f t="shared" si="0"/>
        <v>32960</v>
      </c>
    </row>
    <row r="14" spans="2:10" x14ac:dyDescent="0.4">
      <c r="B14" s="2" t="s">
        <v>13</v>
      </c>
      <c r="C14" s="2" t="s">
        <v>68</v>
      </c>
      <c r="D14" s="1" t="s">
        <v>46</v>
      </c>
      <c r="E14" s="1" t="s">
        <v>46</v>
      </c>
      <c r="F14" s="1" t="s">
        <v>70</v>
      </c>
      <c r="G14" s="1" t="s">
        <v>73</v>
      </c>
      <c r="H14" s="1" t="s">
        <v>76</v>
      </c>
      <c r="I14" s="4">
        <v>41200</v>
      </c>
      <c r="J14" s="7">
        <f t="shared" si="0"/>
        <v>32960</v>
      </c>
    </row>
    <row r="15" spans="2:10" x14ac:dyDescent="0.4">
      <c r="B15" s="2" t="s">
        <v>14</v>
      </c>
      <c r="C15" s="2" t="s">
        <v>68</v>
      </c>
      <c r="D15" s="1" t="s">
        <v>36</v>
      </c>
      <c r="E15" s="1" t="s">
        <v>46</v>
      </c>
      <c r="F15" s="1" t="s">
        <v>71</v>
      </c>
      <c r="G15" s="1" t="s">
        <v>74</v>
      </c>
      <c r="H15" s="1" t="s">
        <v>77</v>
      </c>
      <c r="I15" s="4">
        <v>23500</v>
      </c>
      <c r="J15" s="7">
        <f t="shared" si="0"/>
        <v>18800</v>
      </c>
    </row>
    <row r="16" spans="2:10" x14ac:dyDescent="0.4">
      <c r="B16" s="2" t="s">
        <v>15</v>
      </c>
      <c r="C16" s="2" t="s">
        <v>66</v>
      </c>
      <c r="D16" s="1" t="s">
        <v>46</v>
      </c>
      <c r="E16" s="1" t="s">
        <v>46</v>
      </c>
      <c r="F16" s="1" t="s">
        <v>62</v>
      </c>
      <c r="G16" s="1" t="s">
        <v>64</v>
      </c>
      <c r="H16" s="1" t="s">
        <v>60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67</v>
      </c>
      <c r="D17" s="1" t="s">
        <v>46</v>
      </c>
      <c r="E17" s="1" t="s">
        <v>46</v>
      </c>
      <c r="F17" s="1" t="s">
        <v>63</v>
      </c>
      <c r="G17" s="1" t="s">
        <v>65</v>
      </c>
      <c r="H17" s="1" t="s">
        <v>61</v>
      </c>
      <c r="I17" s="4">
        <v>21000</v>
      </c>
      <c r="J17" s="7">
        <f t="shared" si="0"/>
        <v>16800</v>
      </c>
    </row>
    <row r="18" spans="2:10" x14ac:dyDescent="0.4">
      <c r="B18" s="2" t="s">
        <v>81</v>
      </c>
      <c r="C18" s="2" t="s">
        <v>85</v>
      </c>
      <c r="D18" s="1" t="s">
        <v>36</v>
      </c>
      <c r="E18" s="1" t="s">
        <v>36</v>
      </c>
      <c r="F18" s="1" t="s">
        <v>82</v>
      </c>
      <c r="G18" s="1" t="s">
        <v>83</v>
      </c>
      <c r="H18" s="1" t="s">
        <v>84</v>
      </c>
      <c r="I18" s="4">
        <v>36000</v>
      </c>
      <c r="J18" s="7">
        <f t="shared" ref="J18" si="1">ROUND(I18*0.8,0)</f>
        <v>28800</v>
      </c>
    </row>
    <row r="19" spans="2:10" x14ac:dyDescent="0.4">
      <c r="B19" s="2" t="s">
        <v>86</v>
      </c>
      <c r="C19" s="2" t="s">
        <v>87</v>
      </c>
      <c r="D19" s="1" t="s">
        <v>36</v>
      </c>
      <c r="E19" s="1" t="s">
        <v>36</v>
      </c>
      <c r="F19" s="1" t="s">
        <v>88</v>
      </c>
      <c r="G19" s="1" t="s">
        <v>89</v>
      </c>
      <c r="H19" s="1" t="s">
        <v>90</v>
      </c>
      <c r="I19" s="4">
        <v>44000</v>
      </c>
      <c r="J19" s="7">
        <f t="shared" ref="J19" si="2">ROUND(I19*0.8,0)</f>
        <v>35200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12"/>
  <sheetViews>
    <sheetView tabSelected="1" zoomScale="90" zoomScaleNormal="90" workbookViewId="0">
      <selection activeCell="E11" sqref="E11:E12"/>
    </sheetView>
  </sheetViews>
  <sheetFormatPr defaultRowHeight="18.75" x14ac:dyDescent="0.4"/>
  <cols>
    <col min="1" max="1" width="2.625" customWidth="1"/>
    <col min="2" max="2" width="4" bestFit="1" customWidth="1"/>
    <col min="3" max="3" width="10.25" bestFit="1" customWidth="1"/>
    <col min="4" max="4" width="11" bestFit="1" customWidth="1"/>
    <col min="5" max="5" width="31.5" customWidth="1"/>
    <col min="6" max="6" width="11.125" customWidth="1"/>
    <col min="7" max="7" width="5.25" bestFit="1" customWidth="1"/>
    <col min="8" max="11" width="11.125" customWidth="1"/>
    <col min="12" max="12" width="5.25" bestFit="1" customWidth="1"/>
  </cols>
  <sheetData>
    <row r="2" spans="2:12" x14ac:dyDescent="0.4">
      <c r="B2" s="5" t="s">
        <v>78</v>
      </c>
      <c r="C2" s="5" t="s">
        <v>17</v>
      </c>
      <c r="D2" s="5" t="s">
        <v>0</v>
      </c>
      <c r="E2" s="5" t="s">
        <v>1</v>
      </c>
      <c r="F2" s="5" t="s">
        <v>24</v>
      </c>
      <c r="G2" s="5" t="s">
        <v>18</v>
      </c>
      <c r="H2" s="5" t="s">
        <v>19</v>
      </c>
      <c r="I2" s="5" t="s">
        <v>26</v>
      </c>
      <c r="J2" s="5" t="s">
        <v>25</v>
      </c>
      <c r="K2" s="5" t="s">
        <v>27</v>
      </c>
      <c r="L2" s="5" t="s">
        <v>20</v>
      </c>
    </row>
    <row r="3" spans="2:12" x14ac:dyDescent="0.4">
      <c r="B3">
        <v>1</v>
      </c>
      <c r="C3" s="6">
        <v>42838</v>
      </c>
      <c r="D3" t="s">
        <v>28</v>
      </c>
      <c r="E3" t="str">
        <f>VLOOKUP($D3,'2017年商品一覧'!$B$3:$J$17,2,FALSE)</f>
        <v>LEDスポットライト　電球色</v>
      </c>
      <c r="F3" s="8">
        <f>VLOOKUP(D3,'2017年商品一覧'!$B$3:$J$17,8,FALSE)</f>
        <v>16200</v>
      </c>
      <c r="G3">
        <v>12</v>
      </c>
      <c r="H3" s="8">
        <f>F3*G3</f>
        <v>194400</v>
      </c>
      <c r="I3" s="8">
        <f>ROUND(H3*1.08,0)</f>
        <v>209952</v>
      </c>
      <c r="J3" s="8">
        <f>VLOOKUP(D3,'2017年商品一覧'!$B$3:$J$17,9,FALSE)*G3</f>
        <v>155520</v>
      </c>
      <c r="K3" s="8">
        <f>I3-J3</f>
        <v>54432</v>
      </c>
      <c r="L3" t="s">
        <v>21</v>
      </c>
    </row>
    <row r="4" spans="2:12" x14ac:dyDescent="0.4">
      <c r="B4">
        <v>2</v>
      </c>
      <c r="C4" s="6">
        <v>42838</v>
      </c>
      <c r="D4" t="s">
        <v>13</v>
      </c>
      <c r="E4" t="str">
        <f>VLOOKUP($D4,'2017年商品一覧'!$B$3:$J$17,2,FALSE)</f>
        <v>ペンダントライト</v>
      </c>
      <c r="F4" s="8">
        <f>VLOOKUP(D4,'2017年商品一覧'!$B$3:$J$17,8,FALSE)</f>
        <v>41200</v>
      </c>
      <c r="G4">
        <v>2</v>
      </c>
      <c r="H4" s="8">
        <f t="shared" ref="H4:H10" si="0">F4*G4</f>
        <v>82400</v>
      </c>
      <c r="I4" s="8">
        <f t="shared" ref="I4:I10" si="1">ROUND(H4*1.08,0)</f>
        <v>88992</v>
      </c>
      <c r="J4" s="8">
        <f>VLOOKUP(D4,'2017年商品一覧'!$B$3:$J$17,9,FALSE)*G4</f>
        <v>65920</v>
      </c>
      <c r="K4" s="8">
        <f t="shared" ref="K4:K10" si="2">I4-J4</f>
        <v>23072</v>
      </c>
      <c r="L4" t="s">
        <v>22</v>
      </c>
    </row>
    <row r="5" spans="2:12" x14ac:dyDescent="0.4">
      <c r="B5">
        <v>3</v>
      </c>
      <c r="C5" s="6">
        <v>42838</v>
      </c>
      <c r="D5" t="s">
        <v>4</v>
      </c>
      <c r="E5" t="str">
        <f>VLOOKUP($D5,'2017年商品一覧'!$B$3:$J$17,2,FALSE)</f>
        <v>ベースダウンライト　電球色</v>
      </c>
      <c r="F5" s="8">
        <f>VLOOKUP(D5,'2017年商品一覧'!$B$3:$J$17,8,FALSE)</f>
        <v>14400</v>
      </c>
      <c r="G5">
        <v>16</v>
      </c>
      <c r="H5" s="8">
        <f t="shared" si="0"/>
        <v>230400</v>
      </c>
      <c r="I5" s="8">
        <f t="shared" si="1"/>
        <v>248832</v>
      </c>
      <c r="J5" s="8">
        <f>VLOOKUP(D5,'2017年商品一覧'!$B$3:$J$17,9,FALSE)*G5</f>
        <v>184320</v>
      </c>
      <c r="K5" s="8">
        <f t="shared" si="2"/>
        <v>64512</v>
      </c>
      <c r="L5" t="s">
        <v>22</v>
      </c>
    </row>
    <row r="6" spans="2:12" x14ac:dyDescent="0.4">
      <c r="B6">
        <v>4</v>
      </c>
      <c r="C6" s="6">
        <v>42847</v>
      </c>
      <c r="D6" t="s">
        <v>2</v>
      </c>
      <c r="E6" t="str">
        <f>VLOOKUP($D6,'2017年商品一覧'!$B$3:$J$17,2,FALSE)</f>
        <v>ベースダウンライト　昼白色</v>
      </c>
      <c r="F6" s="8">
        <f>VLOOKUP(D6,'2017年商品一覧'!$B$3:$J$17,8,FALSE)</f>
        <v>14400</v>
      </c>
      <c r="G6">
        <v>24</v>
      </c>
      <c r="H6" s="8">
        <f t="shared" si="0"/>
        <v>345600</v>
      </c>
      <c r="I6" s="8">
        <f t="shared" si="1"/>
        <v>373248</v>
      </c>
      <c r="J6" s="8">
        <f>VLOOKUP(D6,'2017年商品一覧'!$B$3:$J$17,9,FALSE)*G6</f>
        <v>276480</v>
      </c>
      <c r="K6" s="8">
        <f t="shared" si="2"/>
        <v>96768</v>
      </c>
      <c r="L6" t="s">
        <v>23</v>
      </c>
    </row>
    <row r="7" spans="2:12" x14ac:dyDescent="0.4">
      <c r="B7">
        <v>5</v>
      </c>
      <c r="C7" s="6">
        <v>42847</v>
      </c>
      <c r="D7" t="s">
        <v>7</v>
      </c>
      <c r="E7" t="str">
        <f>VLOOKUP($D7,'2017年商品一覧'!$B$3:$J$17,2,FALSE)</f>
        <v>LEDスポットライト　温白色</v>
      </c>
      <c r="F7" s="8">
        <f>VLOOKUP(D7,'2017年商品一覧'!$B$3:$J$17,8,FALSE)</f>
        <v>16200</v>
      </c>
      <c r="G7">
        <v>30</v>
      </c>
      <c r="H7" s="8">
        <f t="shared" si="0"/>
        <v>486000</v>
      </c>
      <c r="I7" s="8">
        <f t="shared" si="1"/>
        <v>524880</v>
      </c>
      <c r="J7" s="8">
        <f>VLOOKUP(D7,'2017年商品一覧'!$B$3:$J$17,9,FALSE)*G7</f>
        <v>388800</v>
      </c>
      <c r="K7" s="8">
        <f t="shared" si="2"/>
        <v>136080</v>
      </c>
      <c r="L7" t="s">
        <v>21</v>
      </c>
    </row>
    <row r="8" spans="2:12" x14ac:dyDescent="0.4">
      <c r="B8">
        <v>6</v>
      </c>
      <c r="C8" s="6">
        <v>42856</v>
      </c>
      <c r="D8" t="s">
        <v>11</v>
      </c>
      <c r="E8" t="str">
        <f>VLOOKUP($D8,'2017年商品一覧'!$B$3:$J$17,2,FALSE)</f>
        <v>シーリングライト</v>
      </c>
      <c r="F8" s="8">
        <f>VLOOKUP(D8,'2017年商品一覧'!$B$3:$J$17,8,FALSE)</f>
        <v>35500</v>
      </c>
      <c r="G8">
        <v>2</v>
      </c>
      <c r="H8" s="8">
        <f t="shared" si="0"/>
        <v>71000</v>
      </c>
      <c r="I8" s="8">
        <f t="shared" si="1"/>
        <v>76680</v>
      </c>
      <c r="J8" s="8">
        <f>VLOOKUP(D8,'2017年商品一覧'!$B$3:$J$17,9,FALSE)*G8</f>
        <v>56800</v>
      </c>
      <c r="K8" s="8">
        <f t="shared" si="2"/>
        <v>19880</v>
      </c>
      <c r="L8" t="s">
        <v>23</v>
      </c>
    </row>
    <row r="9" spans="2:12" x14ac:dyDescent="0.4">
      <c r="B9">
        <v>7</v>
      </c>
      <c r="C9" s="6">
        <v>42856</v>
      </c>
      <c r="D9" t="s">
        <v>6</v>
      </c>
      <c r="E9" t="str">
        <f>VLOOKUP($D9,'2017年商品一覧'!$B$3:$J$17,2,FALSE)</f>
        <v>ユニバーサルダウンライト　広角</v>
      </c>
      <c r="F9" s="8">
        <f>VLOOKUP(D9,'2017年商品一覧'!$B$3:$J$17,8,FALSE)</f>
        <v>12700</v>
      </c>
      <c r="G9">
        <v>22</v>
      </c>
      <c r="H9" s="8">
        <f t="shared" si="0"/>
        <v>279400</v>
      </c>
      <c r="I9" s="8">
        <f t="shared" si="1"/>
        <v>301752</v>
      </c>
      <c r="J9" s="8">
        <f>VLOOKUP(D9,'2017年商品一覧'!$B$3:$J$17,9,FALSE)*G9</f>
        <v>223520</v>
      </c>
      <c r="K9" s="8">
        <f t="shared" si="2"/>
        <v>78232</v>
      </c>
      <c r="L9" t="s">
        <v>22</v>
      </c>
    </row>
    <row r="10" spans="2:12" x14ac:dyDescent="0.4">
      <c r="B10">
        <v>8</v>
      </c>
      <c r="C10" s="6">
        <v>42856</v>
      </c>
      <c r="D10" t="s">
        <v>15</v>
      </c>
      <c r="E10" t="str">
        <f>VLOOKUP($D10,'2017年商品一覧'!$B$3:$J$17,2,FALSE)</f>
        <v>ブラケットライト　40W型</v>
      </c>
      <c r="F10" s="8">
        <f>VLOOKUP(D10,'2017年商品一覧'!$B$3:$J$17,8,FALSE)</f>
        <v>37000</v>
      </c>
      <c r="G10">
        <v>4</v>
      </c>
      <c r="H10" s="8">
        <f t="shared" si="0"/>
        <v>148000</v>
      </c>
      <c r="I10" s="8">
        <f t="shared" si="1"/>
        <v>159840</v>
      </c>
      <c r="J10" s="8">
        <f>VLOOKUP(D10,'2017年商品一覧'!$B$3:$J$17,9,FALSE)*G10</f>
        <v>118400</v>
      </c>
      <c r="K10" s="8">
        <f t="shared" si="2"/>
        <v>41440</v>
      </c>
      <c r="L10" t="s">
        <v>23</v>
      </c>
    </row>
    <row r="11" spans="2:12" x14ac:dyDescent="0.4">
      <c r="C11" s="6"/>
      <c r="D11" t="s">
        <v>91</v>
      </c>
      <c r="E11" t="str">
        <f>VLOOKUP($D11,'2017年商品一覧'!$B:$J,2,FALSE)</f>
        <v>間接照明　1500㎜</v>
      </c>
    </row>
    <row r="12" spans="2:12" x14ac:dyDescent="0.4">
      <c r="D12" t="s">
        <v>92</v>
      </c>
      <c r="E12" t="str">
        <f>VLOOKUP($D12,'2017年商品一覧'!$B:$J,2,FALSE)</f>
        <v>間接照明　2000㎜</v>
      </c>
    </row>
  </sheetData>
  <phoneticPr fontId="1"/>
  <dataValidations count="1">
    <dataValidation type="list" allowBlank="1" showInputMessage="1" showErrorMessage="1" sqref="C13:C14">
      <formula1>$C$13:$C$14</formula1>
    </dataValidation>
  </dataValidations>
  <pageMargins left="0.7" right="0.7" top="0.75" bottom="0.75" header="0.3" footer="0.3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2017年商品一覧</vt:lpstr>
      <vt:lpstr>売上管理表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2017-03-08T05:52:55Z</cp:lastPrinted>
  <dcterms:created xsi:type="dcterms:W3CDTF">2017-03-07T01:21:17Z</dcterms:created>
  <dcterms:modified xsi:type="dcterms:W3CDTF">2017-05-26T04:35:07Z</dcterms:modified>
</cp:coreProperties>
</file>