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2"/>
  </bookViews>
  <sheets>
    <sheet name="2017年商品一覧" sheetId="3" r:id="rId1"/>
    <sheet name="2016年商品一覧" sheetId="4" r:id="rId2"/>
    <sheet name="売上管理表" sheetId="2" r:id="rId3"/>
  </sheets>
  <definedNames>
    <definedName name="_2016年式">'2016年商品一覧'!$B:$J</definedName>
    <definedName name="_2017年式">'2017年商品一覧'!$B:$J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J18" i="3"/>
  <c r="G9" i="2"/>
  <c r="K11" i="2"/>
  <c r="G4" i="2"/>
  <c r="F7" i="2"/>
  <c r="K10" i="2"/>
  <c r="F4" i="2"/>
  <c r="F5" i="2"/>
  <c r="G5" i="2"/>
  <c r="G8" i="2"/>
  <c r="F10" i="2"/>
  <c r="K9" i="2"/>
  <c r="F8" i="2"/>
  <c r="F6" i="2"/>
  <c r="K4" i="2"/>
  <c r="G7" i="2"/>
  <c r="G10" i="2"/>
  <c r="G11" i="2"/>
  <c r="F3" i="2"/>
  <c r="K6" i="2"/>
  <c r="F11" i="2"/>
  <c r="K5" i="2"/>
  <c r="K8" i="2"/>
  <c r="G3" i="2"/>
  <c r="K7" i="2"/>
  <c r="K3" i="2"/>
  <c r="F9" i="2"/>
  <c r="G6" i="2"/>
  <c r="I11" i="2" l="1"/>
  <c r="J11" i="2" s="1"/>
  <c r="L11" i="2" s="1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4" i="2" l="1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L9" i="2" s="1"/>
  <c r="I10" i="2"/>
  <c r="J10" i="2" s="1"/>
  <c r="L10" i="2" s="1"/>
  <c r="I3" i="2"/>
  <c r="J3" i="2" s="1"/>
  <c r="L3" i="2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</calcChain>
</file>

<file path=xl/sharedStrings.xml><?xml version="1.0" encoding="utf-8"?>
<sst xmlns="http://schemas.openxmlformats.org/spreadsheetml/2006/main" count="286" uniqueCount="133">
  <si>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</si>
  <si>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</si>
  <si>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</si>
  <si>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</si>
  <si>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</si>
  <si>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</si>
  <si>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</si>
  <si>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</si>
  <si>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</si>
  <si>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</si>
  <si>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</si>
  <si>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</si>
  <si>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</si>
  <si>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</si>
  <si>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</si>
  <si>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</si>
  <si>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</si>
  <si>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</si>
  <si>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</si>
  <si>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</si>
  <si>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</si>
  <si>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</si>
  <si>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</si>
  <si>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</si>
  <si>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</si>
  <si>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</si>
  <si>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</si>
  <si>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</si>
  <si>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B-2003</t>
    <phoneticPr fontId="1"/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</si>
  <si>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</si>
  <si>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</si>
  <si>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</si>
  <si>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</si>
  <si>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</si>
  <si>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調光</t>
    <rPh sb="0" eb="2">
      <t>チョウコウ</t>
    </rPh>
    <phoneticPr fontId="1"/>
  </si>
  <si>
    <t>消費電力</t>
    <rPh sb="0" eb="2">
      <t>ショウヒ</t>
    </rPh>
    <rPh sb="2" eb="4">
      <t>デンリョク</t>
    </rPh>
    <phoneticPr fontId="1"/>
  </si>
  <si>
    <t>可</t>
    <rPh sb="0" eb="1">
      <t>カ</t>
    </rPh>
    <phoneticPr fontId="1"/>
  </si>
  <si>
    <t>8.4W</t>
    <phoneticPr fontId="1"/>
  </si>
  <si>
    <t>重量</t>
    <rPh sb="0" eb="2">
      <t>ジュウリョウ</t>
    </rPh>
    <phoneticPr fontId="1"/>
  </si>
  <si>
    <t>0.7kg</t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</si>
  <si>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</si>
  <si>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650lm</t>
    <phoneticPr fontId="1"/>
  </si>
  <si>
    <t>360lm</t>
    <phoneticPr fontId="1"/>
  </si>
  <si>
    <t>340lm</t>
    <phoneticPr fontId="1"/>
  </si>
  <si>
    <t>5.6W</t>
    <phoneticPr fontId="1"/>
  </si>
  <si>
    <t>5.6W</t>
    <phoneticPr fontId="1"/>
  </si>
  <si>
    <t>不可</t>
    <rPh sb="0" eb="2">
      <t>フカ</t>
    </rPh>
    <phoneticPr fontId="1"/>
  </si>
  <si>
    <t>560lm</t>
    <phoneticPr fontId="1"/>
  </si>
  <si>
    <t>530lm</t>
    <phoneticPr fontId="1"/>
  </si>
  <si>
    <t>530lm</t>
    <phoneticPr fontId="1"/>
  </si>
  <si>
    <t>9.1W</t>
    <phoneticPr fontId="1"/>
  </si>
  <si>
    <t>0.5kg</t>
    <phoneticPr fontId="1"/>
  </si>
  <si>
    <t>シーリングライト</t>
    <phoneticPr fontId="1"/>
  </si>
  <si>
    <t>シーリングライト</t>
    <phoneticPr fontId="1"/>
  </si>
  <si>
    <t>調色</t>
    <rPh sb="0" eb="2">
      <t>チョウショク</t>
    </rPh>
    <phoneticPr fontId="1"/>
  </si>
  <si>
    <t>5100lm</t>
    <phoneticPr fontId="1"/>
  </si>
  <si>
    <t>5100lm</t>
    <phoneticPr fontId="1"/>
  </si>
  <si>
    <t>45W</t>
    <phoneticPr fontId="1"/>
  </si>
  <si>
    <t>45W</t>
    <phoneticPr fontId="1"/>
  </si>
  <si>
    <t>2.4kg</t>
    <phoneticPr fontId="1"/>
  </si>
  <si>
    <t>2.1kg</t>
    <phoneticPr fontId="1"/>
  </si>
  <si>
    <t>1.1kg</t>
    <phoneticPr fontId="1"/>
  </si>
  <si>
    <t>2500lm</t>
    <phoneticPr fontId="1"/>
  </si>
  <si>
    <t>1250lm</t>
    <phoneticPr fontId="1"/>
  </si>
  <si>
    <t>36W</t>
    <phoneticPr fontId="1"/>
  </si>
  <si>
    <t>18W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</si>
  <si>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</si>
  <si>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</si>
  <si>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</si>
  <si>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750lm</t>
    <phoneticPr fontId="1"/>
  </si>
  <si>
    <t>360lm</t>
    <phoneticPr fontId="1"/>
  </si>
  <si>
    <t>540lm</t>
    <phoneticPr fontId="1"/>
  </si>
  <si>
    <t>18.2W</t>
    <phoneticPr fontId="1"/>
  </si>
  <si>
    <t>15.9W</t>
    <phoneticPr fontId="1"/>
  </si>
  <si>
    <t>9.1W</t>
    <phoneticPr fontId="1"/>
  </si>
  <si>
    <t>2.2kg</t>
    <phoneticPr fontId="1"/>
  </si>
  <si>
    <t>1.5kg</t>
    <phoneticPr fontId="1"/>
  </si>
  <si>
    <t>0.9kg</t>
    <phoneticPr fontId="1"/>
  </si>
  <si>
    <t>No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</si>
  <si>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</si>
  <si>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</si>
  <si>
    <t>650lm</t>
    <phoneticPr fontId="1"/>
  </si>
  <si>
    <t>0.7kg</t>
    <phoneticPr fontId="1"/>
  </si>
  <si>
    <t>0.7kg</t>
    <phoneticPr fontId="1"/>
  </si>
  <si>
    <t>650lm</t>
    <phoneticPr fontId="1"/>
  </si>
  <si>
    <t>8.4W</t>
    <phoneticPr fontId="1"/>
  </si>
  <si>
    <t>650lm</t>
    <phoneticPr fontId="1"/>
  </si>
  <si>
    <t>8.4W</t>
    <phoneticPr fontId="1"/>
  </si>
  <si>
    <t>0.7kg</t>
    <phoneticPr fontId="1"/>
  </si>
  <si>
    <t>360lm</t>
    <phoneticPr fontId="1"/>
  </si>
  <si>
    <t>5.6W</t>
    <phoneticPr fontId="1"/>
  </si>
  <si>
    <t>340lm</t>
    <phoneticPr fontId="1"/>
  </si>
  <si>
    <t>560lm</t>
    <phoneticPr fontId="1"/>
  </si>
  <si>
    <t>9.1W</t>
    <phoneticPr fontId="1"/>
  </si>
  <si>
    <t>9.1W</t>
    <phoneticPr fontId="1"/>
  </si>
  <si>
    <t>0.6kg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</si>
  <si>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</si>
  <si>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530lm</t>
    <phoneticPr fontId="1"/>
  </si>
  <si>
    <t>0.6kg</t>
    <phoneticPr fontId="1"/>
  </si>
  <si>
    <t>シーリングライト</t>
    <phoneticPr fontId="1"/>
  </si>
  <si>
    <t>4800lm</t>
    <phoneticPr fontId="1"/>
  </si>
  <si>
    <t>45W</t>
    <phoneticPr fontId="1"/>
  </si>
  <si>
    <t>2.4kg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</si>
  <si>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</si>
  <si>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45W</t>
    <phoneticPr fontId="1"/>
  </si>
  <si>
    <t>ペンダントライト</t>
    <phoneticPr fontId="1"/>
  </si>
  <si>
    <t>750lm</t>
    <phoneticPr fontId="1"/>
  </si>
  <si>
    <t>18.2W</t>
    <phoneticPr fontId="1"/>
  </si>
  <si>
    <t>2.2kg</t>
    <phoneticPr fontId="1"/>
  </si>
  <si>
    <t>ペンダントライト</t>
    <phoneticPr fontId="1"/>
  </si>
  <si>
    <t>360lm</t>
    <phoneticPr fontId="1"/>
  </si>
  <si>
    <t>15.9W</t>
    <phoneticPr fontId="1"/>
  </si>
  <si>
    <t>1.5kg</t>
    <phoneticPr fontId="1"/>
  </si>
  <si>
    <t>540lm</t>
    <phoneticPr fontId="1"/>
  </si>
  <si>
    <t>0.9kg</t>
    <phoneticPr fontId="1"/>
  </si>
  <si>
    <t>2500lm</t>
    <phoneticPr fontId="1"/>
  </si>
  <si>
    <t>36W</t>
    <phoneticPr fontId="1"/>
  </si>
  <si>
    <t>2.1kg</t>
    <phoneticPr fontId="1"/>
  </si>
  <si>
    <t>1250lm</t>
    <phoneticPr fontId="1"/>
  </si>
  <si>
    <t>18W</t>
    <phoneticPr fontId="1"/>
  </si>
  <si>
    <t>1.1kg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</si>
  <si>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</si>
  <si>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</si>
  <si>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</si>
  <si>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</si>
  <si>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</si>
  <si>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年式</t>
    <rPh sb="0" eb="2">
      <t>ネンシキ</t>
    </rPh>
    <phoneticPr fontId="1"/>
  </si>
  <si>
    <t>_2016年式</t>
    <rPh sb="5" eb="7">
      <t>ネンシキ</t>
    </rPh>
    <phoneticPr fontId="1"/>
  </si>
  <si>
    <t>_2016年式</t>
    <rPh sb="5" eb="7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</si>
  <si>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</si>
  <si>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</si>
  <si>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ハロゲンスポットライト　電球色</t>
    <rPh sb="12" eb="15">
      <t>デンキュウショク</t>
    </rPh>
    <phoneticPr fontId="1"/>
  </si>
  <si>
    <t>2017年式と商品名、調光、重量が異なる</t>
    <rPh sb="4" eb="5">
      <t>ネン</t>
    </rPh>
    <rPh sb="5" eb="6">
      <t>シキ</t>
    </rPh>
    <rPh sb="7" eb="10">
      <t>ショウヒンメイ</t>
    </rPh>
    <rPh sb="11" eb="13">
      <t>チョウコウ</t>
    </rPh>
    <rPh sb="14" eb="16">
      <t>ジュウリョウ</t>
    </rPh>
    <rPh sb="17" eb="18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</si>
</sst>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4" max="5" width="5.25" style="1" bestFit="1" customWidth="1"/>
    <col min="6" max="7" width="9" style="1" bestFit="1" customWidth="1"/>
    <col min="8" max="8" width="6" style="1" bestFit="1" customWidth="1"/>
    <col min="9" max="9" width="11.125" style="3" customWidth="1"/>
    <col min="10" max="10" width="11.125" customWidth="1"/>
  </cols>
  <sheetData>
    <row r="2" spans="2:10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0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41</v>
      </c>
      <c r="G3" s="1" t="s">
        <v>37</v>
      </c>
      <c r="H3" s="1" t="s">
        <v>39</v>
      </c>
      <c r="I3" s="4">
        <v>14400</v>
      </c>
      <c r="J3" s="7">
        <f>ROUND(I3*0.8,0)</f>
        <v>11520</v>
      </c>
    </row>
    <row r="4" spans="2:10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41</v>
      </c>
      <c r="G4" s="1" t="s">
        <v>37</v>
      </c>
      <c r="H4" s="1" t="s">
        <v>39</v>
      </c>
      <c r="I4" s="4">
        <v>14400</v>
      </c>
      <c r="J4" s="7">
        <f t="shared" ref="J4:J18" si="0">ROUND(I4*0.8,0)</f>
        <v>11520</v>
      </c>
    </row>
    <row r="5" spans="2:10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41</v>
      </c>
      <c r="G5" s="1" t="s">
        <v>37</v>
      </c>
      <c r="H5" s="1" t="s">
        <v>39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42</v>
      </c>
      <c r="G6" s="1" t="s">
        <v>44</v>
      </c>
      <c r="H6" s="1" t="s">
        <v>39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43</v>
      </c>
      <c r="G7" s="1" t="s">
        <v>45</v>
      </c>
      <c r="H7" s="1" t="s">
        <v>39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47</v>
      </c>
      <c r="G8" s="1" t="s">
        <v>50</v>
      </c>
      <c r="H8" s="1" t="s">
        <v>51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48</v>
      </c>
      <c r="G9" s="1" t="s">
        <v>50</v>
      </c>
      <c r="H9" s="1" t="s">
        <v>51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36</v>
      </c>
      <c r="E10" s="1" t="s">
        <v>46</v>
      </c>
      <c r="F10" s="1" t="s">
        <v>49</v>
      </c>
      <c r="G10" s="1" t="s">
        <v>50</v>
      </c>
      <c r="H10" s="1" t="s">
        <v>51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52</v>
      </c>
      <c r="D11" s="1" t="s">
        <v>46</v>
      </c>
      <c r="E11" s="1" t="s">
        <v>46</v>
      </c>
      <c r="F11" s="1" t="s">
        <v>55</v>
      </c>
      <c r="G11" s="1" t="s">
        <v>57</v>
      </c>
      <c r="H11" s="1" t="s">
        <v>59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53</v>
      </c>
      <c r="D12" s="1" t="s">
        <v>36</v>
      </c>
      <c r="E12" s="1" t="s">
        <v>36</v>
      </c>
      <c r="F12" s="1" t="s">
        <v>56</v>
      </c>
      <c r="G12" s="1" t="s">
        <v>58</v>
      </c>
      <c r="H12" s="1" t="s">
        <v>59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68</v>
      </c>
      <c r="D13" s="1" t="s">
        <v>46</v>
      </c>
      <c r="E13" s="1" t="s">
        <v>46</v>
      </c>
      <c r="F13" s="1" t="s">
        <v>69</v>
      </c>
      <c r="G13" s="1" t="s">
        <v>72</v>
      </c>
      <c r="H13" s="1" t="s">
        <v>75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68</v>
      </c>
      <c r="D14" s="1" t="s">
        <v>46</v>
      </c>
      <c r="E14" s="1" t="s">
        <v>46</v>
      </c>
      <c r="F14" s="1" t="s">
        <v>70</v>
      </c>
      <c r="G14" s="1" t="s">
        <v>73</v>
      </c>
      <c r="H14" s="1" t="s">
        <v>76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68</v>
      </c>
      <c r="D15" s="1" t="s">
        <v>36</v>
      </c>
      <c r="E15" s="1" t="s">
        <v>46</v>
      </c>
      <c r="F15" s="1" t="s">
        <v>71</v>
      </c>
      <c r="G15" s="1" t="s">
        <v>74</v>
      </c>
      <c r="H15" s="1" t="s">
        <v>77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62</v>
      </c>
      <c r="G16" s="1" t="s">
        <v>64</v>
      </c>
      <c r="H16" s="1" t="s">
        <v>60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63</v>
      </c>
      <c r="G17" s="1" t="s">
        <v>65</v>
      </c>
      <c r="H17" s="1" t="s">
        <v>61</v>
      </c>
      <c r="I17" s="4">
        <v>21000</v>
      </c>
      <c r="J17" s="7">
        <f t="shared" si="0"/>
        <v>16800</v>
      </c>
    </row>
    <row r="18" spans="2:10" x14ac:dyDescent="0.4">
      <c r="B18" s="2" t="s">
        <v>121</v>
      </c>
      <c r="C18" s="2" t="s">
        <v>122</v>
      </c>
      <c r="D18" s="1" t="s">
        <v>36</v>
      </c>
      <c r="E18" s="1" t="s">
        <v>36</v>
      </c>
      <c r="F18" s="1" t="s">
        <v>123</v>
      </c>
      <c r="G18" s="1" t="s">
        <v>124</v>
      </c>
      <c r="H18" s="1" t="s">
        <v>125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2" sqref="B2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customWidth="1"/>
    <col min="4" max="5" width="5.25" style="1" customWidth="1"/>
    <col min="6" max="7" width="9" style="1" customWidth="1"/>
    <col min="8" max="8" width="6" style="1" customWidth="1"/>
    <col min="9" max="9" width="11.125" style="3" customWidth="1"/>
    <col min="10" max="10" width="11.125" customWidth="1"/>
    <col min="11" max="11" width="2.625" customWidth="1"/>
  </cols>
  <sheetData>
    <row r="2" spans="2:12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2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81</v>
      </c>
      <c r="G3" s="1" t="s">
        <v>37</v>
      </c>
      <c r="H3" s="1" t="s">
        <v>83</v>
      </c>
      <c r="I3" s="4">
        <v>14400</v>
      </c>
      <c r="J3" s="7">
        <f>ROUND(I3*0.8,0)</f>
        <v>11520</v>
      </c>
    </row>
    <row r="4" spans="2:12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84</v>
      </c>
      <c r="G4" s="1" t="s">
        <v>85</v>
      </c>
      <c r="H4" s="1" t="s">
        <v>83</v>
      </c>
      <c r="I4" s="4">
        <v>14400</v>
      </c>
      <c r="J4" s="7">
        <f t="shared" ref="J4:J18" si="0">ROUND(I4*0.8,0)</f>
        <v>11520</v>
      </c>
    </row>
    <row r="5" spans="2:12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86</v>
      </c>
      <c r="G5" s="1" t="s">
        <v>87</v>
      </c>
      <c r="H5" s="1" t="s">
        <v>88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89</v>
      </c>
      <c r="G6" s="1" t="s">
        <v>90</v>
      </c>
      <c r="H6" s="1" t="s">
        <v>82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91</v>
      </c>
      <c r="G7" s="1" t="s">
        <v>90</v>
      </c>
      <c r="H7" s="1" t="s">
        <v>88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92</v>
      </c>
      <c r="G8" s="1" t="s">
        <v>94</v>
      </c>
      <c r="H8" s="1" t="s">
        <v>95</v>
      </c>
      <c r="I8" s="4">
        <v>16200</v>
      </c>
      <c r="J8" s="7">
        <f t="shared" si="0"/>
        <v>12960</v>
      </c>
      <c r="L8" t="s">
        <v>96</v>
      </c>
    </row>
    <row r="9" spans="2:12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97</v>
      </c>
      <c r="G9" s="1" t="s">
        <v>93</v>
      </c>
      <c r="H9" s="1" t="s">
        <v>98</v>
      </c>
      <c r="I9" s="4">
        <v>16200</v>
      </c>
      <c r="J9" s="7">
        <f t="shared" si="0"/>
        <v>12960</v>
      </c>
      <c r="L9" t="s">
        <v>96</v>
      </c>
    </row>
    <row r="10" spans="2:12" x14ac:dyDescent="0.4">
      <c r="B10" s="2" t="s">
        <v>9</v>
      </c>
      <c r="C10" s="2" t="s">
        <v>131</v>
      </c>
      <c r="D10" s="1" t="s">
        <v>46</v>
      </c>
      <c r="E10" s="1" t="s">
        <v>46</v>
      </c>
      <c r="F10" s="1" t="s">
        <v>97</v>
      </c>
      <c r="G10" s="1" t="s">
        <v>94</v>
      </c>
      <c r="H10" s="1" t="s">
        <v>95</v>
      </c>
      <c r="I10" s="4">
        <v>16200</v>
      </c>
      <c r="J10" s="7">
        <f t="shared" si="0"/>
        <v>12960</v>
      </c>
      <c r="L10" t="s">
        <v>132</v>
      </c>
    </row>
    <row r="11" spans="2:12" x14ac:dyDescent="0.4">
      <c r="B11" s="2" t="s">
        <v>10</v>
      </c>
      <c r="C11" s="2" t="s">
        <v>99</v>
      </c>
      <c r="D11" s="1" t="s">
        <v>46</v>
      </c>
      <c r="E11" s="1" t="s">
        <v>46</v>
      </c>
      <c r="F11" s="1" t="s">
        <v>100</v>
      </c>
      <c r="G11" s="1" t="s">
        <v>101</v>
      </c>
      <c r="H11" s="1" t="s">
        <v>102</v>
      </c>
      <c r="I11" s="4">
        <v>26600</v>
      </c>
      <c r="J11" s="7">
        <f t="shared" si="0"/>
        <v>21280</v>
      </c>
      <c r="L11" t="s">
        <v>103</v>
      </c>
    </row>
    <row r="12" spans="2:12" x14ac:dyDescent="0.4">
      <c r="B12" s="2" t="s">
        <v>11</v>
      </c>
      <c r="C12" s="2" t="s">
        <v>99</v>
      </c>
      <c r="D12" s="1" t="s">
        <v>36</v>
      </c>
      <c r="E12" s="1" t="s">
        <v>36</v>
      </c>
      <c r="F12" s="1" t="s">
        <v>100</v>
      </c>
      <c r="G12" s="1" t="s">
        <v>104</v>
      </c>
      <c r="H12" s="1" t="s">
        <v>102</v>
      </c>
      <c r="I12" s="4">
        <v>37200</v>
      </c>
      <c r="J12" s="7">
        <f t="shared" si="0"/>
        <v>29760</v>
      </c>
      <c r="L12" t="s">
        <v>103</v>
      </c>
    </row>
    <row r="13" spans="2:12" x14ac:dyDescent="0.4">
      <c r="B13" s="2" t="s">
        <v>12</v>
      </c>
      <c r="C13" s="2" t="s">
        <v>105</v>
      </c>
      <c r="D13" s="1" t="s">
        <v>46</v>
      </c>
      <c r="E13" s="1" t="s">
        <v>46</v>
      </c>
      <c r="F13" s="1" t="s">
        <v>106</v>
      </c>
      <c r="G13" s="1" t="s">
        <v>107</v>
      </c>
      <c r="H13" s="1" t="s">
        <v>108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109</v>
      </c>
      <c r="D14" s="1" t="s">
        <v>46</v>
      </c>
      <c r="E14" s="1" t="s">
        <v>46</v>
      </c>
      <c r="F14" s="1" t="s">
        <v>110</v>
      </c>
      <c r="G14" s="1" t="s">
        <v>111</v>
      </c>
      <c r="H14" s="1" t="s">
        <v>112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105</v>
      </c>
      <c r="D15" s="1" t="s">
        <v>36</v>
      </c>
      <c r="E15" s="1" t="s">
        <v>46</v>
      </c>
      <c r="F15" s="1" t="s">
        <v>113</v>
      </c>
      <c r="G15" s="1" t="s">
        <v>94</v>
      </c>
      <c r="H15" s="1" t="s">
        <v>114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115</v>
      </c>
      <c r="G16" s="1" t="s">
        <v>116</v>
      </c>
      <c r="H16" s="1" t="s">
        <v>117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118</v>
      </c>
      <c r="G17" s="1" t="s">
        <v>119</v>
      </c>
      <c r="H17" s="1" t="s">
        <v>120</v>
      </c>
      <c r="I17" s="4">
        <v>21000</v>
      </c>
      <c r="J17" s="7">
        <f t="shared" si="0"/>
        <v>16800</v>
      </c>
    </row>
    <row r="18" spans="2:10" x14ac:dyDescent="0.4">
      <c r="B18" s="2" t="s">
        <v>121</v>
      </c>
      <c r="C18" s="2" t="s">
        <v>122</v>
      </c>
      <c r="D18" s="1" t="s">
        <v>36</v>
      </c>
      <c r="E18" s="1" t="s">
        <v>36</v>
      </c>
      <c r="F18" s="1" t="s">
        <v>123</v>
      </c>
      <c r="G18" s="1" t="s">
        <v>124</v>
      </c>
      <c r="H18" s="1" t="s">
        <v>125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1"/>
  <sheetViews>
    <sheetView tabSelected="1" zoomScale="90" zoomScaleNormal="90" workbookViewId="0">
      <selection activeCell="K3" sqref="K3:K4"/>
    </sheetView>
  </sheetViews>
  <sheetFormatPr defaultRowHeight="18.75" x14ac:dyDescent="0.4"/>
  <cols>
    <col min="1" max="1" width="2.625" customWidth="1"/>
    <col min="2" max="2" width="4" bestFit="1" customWidth="1"/>
    <col min="3" max="3" width="10.25" bestFit="1" customWidth="1"/>
    <col min="4" max="4" width="10.25" customWidth="1"/>
    <col min="5" max="5" width="11" bestFit="1" customWidth="1"/>
    <col min="6" max="6" width="31.5" customWidth="1"/>
    <col min="7" max="7" width="11.125" customWidth="1"/>
    <col min="8" max="8" width="5.25" bestFit="1" customWidth="1"/>
    <col min="9" max="12" width="11.125" customWidth="1"/>
    <col min="13" max="13" width="5.25" bestFit="1" customWidth="1"/>
  </cols>
  <sheetData>
    <row r="2" spans="2:13" x14ac:dyDescent="0.4">
      <c r="B2" s="5" t="s">
        <v>78</v>
      </c>
      <c r="C2" s="5" t="s">
        <v>17</v>
      </c>
      <c r="D2" s="5" t="s">
        <v>126</v>
      </c>
      <c r="E2" s="5" t="s">
        <v>0</v>
      </c>
      <c r="F2" s="5" t="s">
        <v>1</v>
      </c>
      <c r="G2" s="5" t="s">
        <v>24</v>
      </c>
      <c r="H2" s="5" t="s">
        <v>18</v>
      </c>
      <c r="I2" s="5" t="s">
        <v>19</v>
      </c>
      <c r="J2" s="5" t="s">
        <v>26</v>
      </c>
      <c r="K2" s="5" t="s">
        <v>25</v>
      </c>
      <c r="L2" s="5" t="s">
        <v>27</v>
      </c>
      <c r="M2" s="5" t="s">
        <v>20</v>
      </c>
    </row>
    <row r="3" spans="2:13" x14ac:dyDescent="0.4">
      <c r="B3">
        <v>1</v>
      </c>
      <c r="C3" s="6">
        <v>42838</v>
      </c>
      <c r="D3" s="6" t="s">
        <v>128</v>
      </c>
      <c r="E3" t="s">
        <v>28</v>
      </c>
      <c r="F3" t="str">
        <f ca="1">VLOOKUP($E3,INDIRECT($D3),2,FALSE)</f>
        <v>ハロゲンスポットライト　電球色</v>
      </c>
      <c r="G3" s="8">
        <f ca="1">VLOOKUP($E3,INDIRECT($D3),8,FALSE)</f>
        <v>16200</v>
      </c>
      <c r="H3">
        <v>12</v>
      </c>
      <c r="I3" s="8">
        <f ca="1">G3*H3</f>
        <v>194400</v>
      </c>
      <c r="J3" s="8">
        <f ca="1">ROUND(I3*1.08,0)</f>
        <v>209952</v>
      </c>
      <c r="K3" s="8">
        <f ca="1">VLOOKUP($E3,INDIRECT($D3),9,FALSE)</f>
        <v>12960</v>
      </c>
      <c r="L3" s="8">
        <f ca="1">J3-K3</f>
        <v>196992</v>
      </c>
      <c r="M3" t="s">
        <v>21</v>
      </c>
    </row>
    <row r="4" spans="2:13" x14ac:dyDescent="0.4">
      <c r="B4">
        <v>2</v>
      </c>
      <c r="C4" s="6">
        <v>42838</v>
      </c>
      <c r="D4" s="6" t="s">
        <v>129</v>
      </c>
      <c r="E4" t="s">
        <v>13</v>
      </c>
      <c r="F4" t="str">
        <f t="shared" ref="F4:F11" ca="1" si="0">VLOOKUP($E4,INDIRECT($D4),2,FALSE)</f>
        <v>ペンダントライト</v>
      </c>
      <c r="G4" s="8">
        <f t="shared" ref="G4:G11" ca="1" si="1">VLOOKUP($E4,INDIRECT($D4),8,FALSE)</f>
        <v>41200</v>
      </c>
      <c r="H4">
        <v>2</v>
      </c>
      <c r="I4" s="8">
        <f t="shared" ref="I4:I11" ca="1" si="2">G4*H4</f>
        <v>82400</v>
      </c>
      <c r="J4" s="8">
        <f t="shared" ref="J4:J11" ca="1" si="3">ROUND(I4*1.08,0)</f>
        <v>88992</v>
      </c>
      <c r="K4" s="8">
        <f t="shared" ref="K4:K11" ca="1" si="4">VLOOKUP($E4,INDIRECT($D4),9,FALSE)</f>
        <v>32960</v>
      </c>
      <c r="L4" s="8">
        <f t="shared" ref="L4:L11" ca="1" si="5">J4-K4</f>
        <v>56032</v>
      </c>
      <c r="M4" t="s">
        <v>22</v>
      </c>
    </row>
    <row r="5" spans="2:13" x14ac:dyDescent="0.4">
      <c r="B5">
        <v>3</v>
      </c>
      <c r="C5" s="6">
        <v>42838</v>
      </c>
      <c r="D5" s="6" t="s">
        <v>129</v>
      </c>
      <c r="E5" t="s">
        <v>4</v>
      </c>
      <c r="F5" t="str">
        <f t="shared" ca="1" si="0"/>
        <v>ベースダウンライト　電球色</v>
      </c>
      <c r="G5" s="8">
        <f t="shared" ca="1" si="1"/>
        <v>14400</v>
      </c>
      <c r="H5">
        <v>16</v>
      </c>
      <c r="I5" s="8">
        <f t="shared" ca="1" si="2"/>
        <v>230400</v>
      </c>
      <c r="J5" s="8">
        <f t="shared" ca="1" si="3"/>
        <v>248832</v>
      </c>
      <c r="K5" s="8">
        <f t="shared" ca="1" si="4"/>
        <v>11520</v>
      </c>
      <c r="L5" s="8">
        <f t="shared" ca="1" si="5"/>
        <v>237312</v>
      </c>
      <c r="M5" t="s">
        <v>22</v>
      </c>
    </row>
    <row r="6" spans="2:13" x14ac:dyDescent="0.4">
      <c r="B6">
        <v>4</v>
      </c>
      <c r="C6" s="6">
        <v>42847</v>
      </c>
      <c r="D6" s="6" t="s">
        <v>129</v>
      </c>
      <c r="E6" t="s">
        <v>2</v>
      </c>
      <c r="F6" t="str">
        <f t="shared" ca="1" si="0"/>
        <v>ベースダウンライト　昼白色</v>
      </c>
      <c r="G6" s="8">
        <f t="shared" ca="1" si="1"/>
        <v>14400</v>
      </c>
      <c r="H6">
        <v>24</v>
      </c>
      <c r="I6" s="8">
        <f t="shared" ca="1" si="2"/>
        <v>345600</v>
      </c>
      <c r="J6" s="8">
        <f t="shared" ca="1" si="3"/>
        <v>373248</v>
      </c>
      <c r="K6" s="8">
        <f t="shared" ca="1" si="4"/>
        <v>11520</v>
      </c>
      <c r="L6" s="8">
        <f t="shared" ca="1" si="5"/>
        <v>361728</v>
      </c>
      <c r="M6" t="s">
        <v>23</v>
      </c>
    </row>
    <row r="7" spans="2:13" x14ac:dyDescent="0.4">
      <c r="B7">
        <v>5</v>
      </c>
      <c r="C7" s="6">
        <v>42847</v>
      </c>
      <c r="D7" s="6" t="s">
        <v>130</v>
      </c>
      <c r="E7" t="s">
        <v>7</v>
      </c>
      <c r="F7" t="str">
        <f t="shared" ca="1" si="0"/>
        <v>LEDスポットライト　温白色</v>
      </c>
      <c r="G7" s="8">
        <f t="shared" ca="1" si="1"/>
        <v>16200</v>
      </c>
      <c r="H7">
        <v>30</v>
      </c>
      <c r="I7" s="8">
        <f t="shared" ca="1" si="2"/>
        <v>486000</v>
      </c>
      <c r="J7" s="8">
        <f t="shared" ca="1" si="3"/>
        <v>524880</v>
      </c>
      <c r="K7" s="8">
        <f t="shared" ca="1" si="4"/>
        <v>12960</v>
      </c>
      <c r="L7" s="8">
        <f t="shared" ca="1" si="5"/>
        <v>511920</v>
      </c>
      <c r="M7" t="s">
        <v>21</v>
      </c>
    </row>
    <row r="8" spans="2:13" x14ac:dyDescent="0.4">
      <c r="B8">
        <v>6</v>
      </c>
      <c r="C8" s="6">
        <v>42856</v>
      </c>
      <c r="D8" s="6" t="s">
        <v>130</v>
      </c>
      <c r="E8" t="s">
        <v>11</v>
      </c>
      <c r="F8" t="str">
        <f t="shared" ca="1" si="0"/>
        <v>シーリングライト</v>
      </c>
      <c r="G8" s="8">
        <f t="shared" ca="1" si="1"/>
        <v>37200</v>
      </c>
      <c r="H8">
        <v>2</v>
      </c>
      <c r="I8" s="8">
        <f t="shared" ca="1" si="2"/>
        <v>74400</v>
      </c>
      <c r="J8" s="8">
        <f t="shared" ca="1" si="3"/>
        <v>80352</v>
      </c>
      <c r="K8" s="8">
        <f t="shared" ca="1" si="4"/>
        <v>29760</v>
      </c>
      <c r="L8" s="8">
        <f t="shared" ca="1" si="5"/>
        <v>50592</v>
      </c>
      <c r="M8" t="s">
        <v>23</v>
      </c>
    </row>
    <row r="9" spans="2:13" x14ac:dyDescent="0.4">
      <c r="B9">
        <v>7</v>
      </c>
      <c r="C9" s="6">
        <v>42856</v>
      </c>
      <c r="D9" s="6" t="s">
        <v>129</v>
      </c>
      <c r="E9" t="s">
        <v>6</v>
      </c>
      <c r="F9" t="str">
        <f t="shared" ca="1" si="0"/>
        <v>ユニバーサルダウンライト　広角</v>
      </c>
      <c r="G9" s="8">
        <f t="shared" ca="1" si="1"/>
        <v>12700</v>
      </c>
      <c r="H9">
        <v>22</v>
      </c>
      <c r="I9" s="8">
        <f t="shared" ca="1" si="2"/>
        <v>279400</v>
      </c>
      <c r="J9" s="8">
        <f t="shared" ca="1" si="3"/>
        <v>301752</v>
      </c>
      <c r="K9" s="8">
        <f t="shared" ca="1" si="4"/>
        <v>10160</v>
      </c>
      <c r="L9" s="8">
        <f t="shared" ca="1" si="5"/>
        <v>291592</v>
      </c>
      <c r="M9" t="s">
        <v>22</v>
      </c>
    </row>
    <row r="10" spans="2:13" x14ac:dyDescent="0.4">
      <c r="B10">
        <v>8</v>
      </c>
      <c r="C10" s="6">
        <v>42856</v>
      </c>
      <c r="D10" s="6" t="s">
        <v>129</v>
      </c>
      <c r="E10" t="s">
        <v>15</v>
      </c>
      <c r="F10" t="str">
        <f t="shared" ca="1" si="0"/>
        <v>ブラケットライト　40W型</v>
      </c>
      <c r="G10" s="8">
        <f t="shared" ca="1" si="1"/>
        <v>37000</v>
      </c>
      <c r="H10">
        <v>4</v>
      </c>
      <c r="I10" s="8">
        <f t="shared" ca="1" si="2"/>
        <v>148000</v>
      </c>
      <c r="J10" s="8">
        <f t="shared" ca="1" si="3"/>
        <v>159840</v>
      </c>
      <c r="K10" s="8">
        <f t="shared" ca="1" si="4"/>
        <v>29600</v>
      </c>
      <c r="L10" s="8">
        <f t="shared" ca="1" si="5"/>
        <v>130240</v>
      </c>
      <c r="M10" t="s">
        <v>23</v>
      </c>
    </row>
    <row r="11" spans="2:13" x14ac:dyDescent="0.4">
      <c r="B11">
        <v>9</v>
      </c>
      <c r="C11" s="6">
        <v>42858</v>
      </c>
      <c r="D11" s="6" t="s">
        <v>127</v>
      </c>
      <c r="E11" t="s">
        <v>121</v>
      </c>
      <c r="F11" t="str">
        <f t="shared" ca="1" si="0"/>
        <v>間接照明　1500㎜</v>
      </c>
      <c r="G11" s="8">
        <f t="shared" ca="1" si="1"/>
        <v>36000</v>
      </c>
      <c r="H11">
        <v>8</v>
      </c>
      <c r="I11" s="8">
        <f t="shared" ca="1" si="2"/>
        <v>288000</v>
      </c>
      <c r="J11" s="8">
        <f t="shared" ca="1" si="3"/>
        <v>311040</v>
      </c>
      <c r="K11" s="8">
        <f t="shared" ca="1" si="4"/>
        <v>28800</v>
      </c>
      <c r="L11" s="8">
        <f t="shared" ca="1" si="5"/>
        <v>282240</v>
      </c>
      <c r="M11" t="s">
        <v>23</v>
      </c>
    </row>
  </sheetData>
  <phoneticPr fontId="1"/>
  <dataValidations count="1">
    <dataValidation type="list" allowBlank="1" showInputMessage="1" showErrorMessage="1" sqref="C13:D14">
      <formula1>$C$13:$C$14</formula1>
    </dataValidation>
  </dataValidations>
  <pageMargins left="0.7" right="0.7" top="0.75" bottom="0.75" header="0.3" footer="0.3"/>
  <pageSetup paperSize="9" scale="9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'2017年商品一覧'!$B$3:$B$17</xm:f>
          </x14:formula1>
          <xm:sqref>E3:E11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2017年商品一覧</vt:lpstr>
      <vt:lpstr>2016年商品一覧</vt:lpstr>
      <vt:lpstr>売上管理表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2017-03-08T05:52:55Z</cp:lastPrinted>
  <dcterms:created xsi:type="dcterms:W3CDTF">2017-03-07T01:21:17Z</dcterms:created>
  <dcterms:modified xsi:type="dcterms:W3CDTF">2017-05-26T04:37:00Z</dcterms:modified>
</cp:coreProperties>
</file>