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0" yWindow="0" windowWidth="14370" windowHeight="12180"/>
  </bookViews>
  <sheets>
    <sheet name="第5章_コラム" sheetId="12" r:id="rId1"/>
    <sheet name="第5章_コラム_完成" sheetId="13" r:id="rId2"/>
    <sheet name="商品カタログ" sheetId="4" r:id="rId3"/>
  </sheets>
  <definedNames>
    <definedName name="_xlnm.Print_Area" localSheetId="0">第5章_コラム!$A$1:$E$20</definedName>
    <definedName name="_xlnm.Print_Area" localSheetId="1">第5章_コラム_完成!$A$1:$E$20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2" l="1"/>
  <c r="E14" i="12"/>
  <c r="E13" i="13" l="1"/>
  <c r="E14" i="13"/>
  <c r="E15" i="13"/>
  <c r="E16" i="13"/>
  <c r="E17" i="13"/>
  <c r="E12" i="13"/>
  <c r="E12" i="12"/>
  <c r="D12" i="13"/>
  <c r="D13" i="13"/>
  <c r="D14" i="13"/>
  <c r="E18" i="13"/>
  <c r="E19" i="13"/>
  <c r="E20" i="13"/>
  <c r="D17" i="13"/>
  <c r="B17" i="13"/>
  <c r="D16" i="13"/>
  <c r="B16" i="13"/>
  <c r="D15" i="13"/>
  <c r="B15" i="13"/>
  <c r="B14" i="13"/>
  <c r="B13" i="13"/>
  <c r="B12" i="13"/>
  <c r="B9" i="13"/>
  <c r="D13" i="12"/>
  <c r="D14" i="12"/>
  <c r="D15" i="12"/>
  <c r="D16" i="12"/>
  <c r="D17" i="12"/>
  <c r="D12" i="12"/>
  <c r="B13" i="12"/>
  <c r="B14" i="12"/>
  <c r="B15" i="12"/>
  <c r="B16" i="12"/>
  <c r="B17" i="12"/>
  <c r="B12" i="12"/>
  <c r="E18" i="12"/>
  <c r="E19" i="12"/>
  <c r="E20" i="12"/>
  <c r="B9" i="12"/>
</calcChain>
</file>

<file path=xl/sharedStrings.xml><?xml version="1.0" encoding="utf-8"?>
<sst xmlns="http://schemas.openxmlformats.org/spreadsheetml/2006/main" count="60" uniqueCount="37">
  <si>
    <t>株式会社XXXXX御中</t>
    <rPh sb="0" eb="4">
      <t>カブシキガイシャ</t>
    </rPh>
    <rPh sb="9" eb="11">
      <t>オンチュウ</t>
    </rPh>
    <phoneticPr fontId="2"/>
  </si>
  <si>
    <t>株式会社○○商会</t>
    <rPh sb="0" eb="4">
      <t>カブシキガイシャ</t>
    </rPh>
    <rPh sb="6" eb="8">
      <t>ショウカイ</t>
    </rPh>
    <phoneticPr fontId="2"/>
  </si>
  <si>
    <t>〒150-00XX</t>
    <phoneticPr fontId="2"/>
  </si>
  <si>
    <t>東京都渋谷区桜丘町X-XX</t>
    <rPh sb="0" eb="3">
      <t>トウキョウト</t>
    </rPh>
    <rPh sb="3" eb="6">
      <t>シブヤク</t>
    </rPh>
    <rPh sb="6" eb="9">
      <t>サクラガオカチョウ</t>
    </rPh>
    <phoneticPr fontId="2"/>
  </si>
  <si>
    <t>TEL/FAX 03-5457-XXXX</t>
    <phoneticPr fontId="2"/>
  </si>
  <si>
    <t>御見積書</t>
    <rPh sb="0" eb="1">
      <t>ゴ</t>
    </rPh>
    <rPh sb="1" eb="4">
      <t>ミツモリショ</t>
    </rPh>
    <phoneticPr fontId="2"/>
  </si>
  <si>
    <t>下記のとおり御見積申し上げます。</t>
    <rPh sb="0" eb="2">
      <t>カキ</t>
    </rPh>
    <rPh sb="6" eb="9">
      <t>オミツモ</t>
    </rPh>
    <rPh sb="9" eb="10">
      <t>モウ</t>
    </rPh>
    <rPh sb="11" eb="12">
      <t>ア</t>
    </rPh>
    <phoneticPr fontId="2"/>
  </si>
  <si>
    <r>
      <rPr>
        <b/>
        <sz val="11"/>
        <color theme="1"/>
        <rFont val="游ゴシック"/>
        <family val="3"/>
        <charset val="128"/>
        <scheme val="minor"/>
      </rPr>
      <t>合計金額</t>
    </r>
    <r>
      <rPr>
        <sz val="11"/>
        <color theme="1"/>
        <rFont val="游ゴシック"/>
        <family val="2"/>
        <charset val="128"/>
        <scheme val="minor"/>
      </rPr>
      <t>（税込）</t>
    </r>
    <rPh sb="0" eb="2">
      <t>ゴウケイ</t>
    </rPh>
    <rPh sb="2" eb="4">
      <t>キンガク</t>
    </rPh>
    <rPh sb="5" eb="7">
      <t>ゼイコ</t>
    </rPh>
    <phoneticPr fontId="2"/>
  </si>
  <si>
    <t>商品名</t>
    <rPh sb="0" eb="3">
      <t>ショウヒンメイ</t>
    </rPh>
    <phoneticPr fontId="2"/>
  </si>
  <si>
    <t>商 品 名</t>
    <rPh sb="0" eb="1">
      <t>ショウ</t>
    </rPh>
    <rPh sb="2" eb="3">
      <t>ヒン</t>
    </rPh>
    <rPh sb="4" eb="5">
      <t>メイ</t>
    </rPh>
    <phoneticPr fontId="2"/>
  </si>
  <si>
    <t>数 量</t>
    <rPh sb="0" eb="1">
      <t>カズ</t>
    </rPh>
    <rPh sb="2" eb="3">
      <t>リョウ</t>
    </rPh>
    <phoneticPr fontId="2"/>
  </si>
  <si>
    <t>単 価</t>
    <rPh sb="0" eb="1">
      <t>タン</t>
    </rPh>
    <rPh sb="2" eb="3">
      <t>アタイ</t>
    </rPh>
    <phoneticPr fontId="2"/>
  </si>
  <si>
    <t>金 額</t>
    <rPh sb="0" eb="1">
      <t>キン</t>
    </rPh>
    <rPh sb="2" eb="3">
      <t>ガク</t>
    </rPh>
    <phoneticPr fontId="2"/>
  </si>
  <si>
    <t>小 計</t>
    <rPh sb="0" eb="1">
      <t>ショウ</t>
    </rPh>
    <rPh sb="2" eb="3">
      <t>ケイ</t>
    </rPh>
    <phoneticPr fontId="2"/>
  </si>
  <si>
    <t>消 費 税</t>
    <rPh sb="0" eb="1">
      <t>ショウ</t>
    </rPh>
    <rPh sb="2" eb="3">
      <t>ヒ</t>
    </rPh>
    <rPh sb="4" eb="5">
      <t>ゼイ</t>
    </rPh>
    <phoneticPr fontId="2"/>
  </si>
  <si>
    <t>合 計</t>
    <rPh sb="0" eb="1">
      <t>ゴウ</t>
    </rPh>
    <rPh sb="2" eb="3">
      <t>ケイ</t>
    </rPh>
    <phoneticPr fontId="2"/>
  </si>
  <si>
    <t>商品カタログ</t>
    <rPh sb="0" eb="2">
      <t>ショウヒン</t>
    </rPh>
    <phoneticPr fontId="2"/>
  </si>
  <si>
    <t>単価（税抜）</t>
    <rPh sb="0" eb="2">
      <t>タンカ</t>
    </rPh>
    <rPh sb="3" eb="5">
      <t>ゼイヌ</t>
    </rPh>
    <phoneticPr fontId="2"/>
  </si>
  <si>
    <t>クラフト封筒 長形3号 100枚セット</t>
    <rPh sb="4" eb="6">
      <t>フウトウ</t>
    </rPh>
    <rPh sb="7" eb="9">
      <t>チョウケイ</t>
    </rPh>
    <rPh sb="10" eb="11">
      <t>ゴウ</t>
    </rPh>
    <rPh sb="15" eb="16">
      <t>マイ</t>
    </rPh>
    <phoneticPr fontId="2"/>
  </si>
  <si>
    <t>クラフト封筒 長形4号 100枚セット</t>
    <rPh sb="4" eb="6">
      <t>フウトウ</t>
    </rPh>
    <rPh sb="7" eb="9">
      <t>チョウケイ</t>
    </rPh>
    <rPh sb="10" eb="11">
      <t>ゴウ</t>
    </rPh>
    <rPh sb="15" eb="16">
      <t>マイ</t>
    </rPh>
    <phoneticPr fontId="2"/>
  </si>
  <si>
    <t>クラフト封筒 角形2号 100枚セット</t>
    <rPh sb="4" eb="6">
      <t>フウトウ</t>
    </rPh>
    <rPh sb="7" eb="9">
      <t>カクガタ</t>
    </rPh>
    <rPh sb="10" eb="11">
      <t>ゴウ</t>
    </rPh>
    <rPh sb="15" eb="16">
      <t>マイ</t>
    </rPh>
    <phoneticPr fontId="2"/>
  </si>
  <si>
    <t>クラフト封筒 角形3号 100枚セット</t>
    <rPh sb="4" eb="6">
      <t>フウトウ</t>
    </rPh>
    <rPh sb="7" eb="9">
      <t>カクガタ</t>
    </rPh>
    <rPh sb="10" eb="11">
      <t>ゴウ</t>
    </rPh>
    <rPh sb="15" eb="16">
      <t>マイ</t>
    </rPh>
    <phoneticPr fontId="2"/>
  </si>
  <si>
    <t>レバーファイル A4 10冊セット</t>
    <rPh sb="13" eb="14">
      <t>サツ</t>
    </rPh>
    <phoneticPr fontId="2"/>
  </si>
  <si>
    <t>レバーファイル B5 10冊セット</t>
    <rPh sb="13" eb="14">
      <t>サツ</t>
    </rPh>
    <phoneticPr fontId="2"/>
  </si>
  <si>
    <t>リングファイル A4 10冊セット</t>
    <rPh sb="13" eb="14">
      <t>サツ</t>
    </rPh>
    <phoneticPr fontId="2"/>
  </si>
  <si>
    <t>リングファイル B5 10冊セット</t>
    <rPh sb="13" eb="14">
      <t>サツ</t>
    </rPh>
    <phoneticPr fontId="2"/>
  </si>
  <si>
    <t>ファイルボックス A4 10個セット</t>
    <rPh sb="14" eb="15">
      <t>コ</t>
    </rPh>
    <phoneticPr fontId="2"/>
  </si>
  <si>
    <t>商品番号</t>
    <rPh sb="0" eb="2">
      <t>ショウヒン</t>
    </rPh>
    <rPh sb="2" eb="4">
      <t>バンゴウ</t>
    </rPh>
    <phoneticPr fontId="2"/>
  </si>
  <si>
    <t>A101</t>
    <phoneticPr fontId="2"/>
  </si>
  <si>
    <t>A102</t>
    <phoneticPr fontId="2"/>
  </si>
  <si>
    <t>A103</t>
    <phoneticPr fontId="2"/>
  </si>
  <si>
    <t>A104</t>
    <phoneticPr fontId="2"/>
  </si>
  <si>
    <t>B101</t>
    <phoneticPr fontId="2"/>
  </si>
  <si>
    <t>B102</t>
    <phoneticPr fontId="2"/>
  </si>
  <si>
    <t>B103</t>
    <phoneticPr fontId="2"/>
  </si>
  <si>
    <t>B104</t>
    <phoneticPr fontId="2"/>
  </si>
  <si>
    <t>C101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</si>
</sst>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¥&quot;#,##0;[Red]&quot;¥&quot;\-#,##0"/>
    <numFmt numFmtId="176" formatCode="[$-411]ggge&quot;年&quot;m&quot;月&quot;d&quot;日&quot;;@"/>
    <numFmt numFmtId="177" formatCode="&quot;¥&quot;#,##0_);[Red]\(&quot;¥&quot;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u/>
      <sz val="14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</font>
    <font>
      <sz val="12"/>
      <color theme="1"/>
      <name val="游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7" fillId="3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77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/>
    <xf numFmtId="0" fontId="9" fillId="0" borderId="0" xfId="0" applyFont="1" applyAlignment="1">
      <alignment vertical="center"/>
    </xf>
    <xf numFmtId="0" fontId="9" fillId="4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38" fontId="9" fillId="0" borderId="1" xfId="1" applyFont="1" applyBorder="1" applyAlignment="1">
      <alignment vertical="center"/>
    </xf>
    <xf numFmtId="6" fontId="0" fillId="0" borderId="1" xfId="3" applyFont="1" applyBorder="1">
      <alignment vertical="center"/>
    </xf>
    <xf numFmtId="6" fontId="0" fillId="0" borderId="4" xfId="3" applyFont="1" applyBorder="1">
      <alignment vertical="center"/>
    </xf>
    <xf numFmtId="6" fontId="0" fillId="0" borderId="5" xfId="3" applyFont="1" applyBorder="1">
      <alignment vertical="center"/>
    </xf>
    <xf numFmtId="38" fontId="0" fillId="0" borderId="1" xfId="1" applyFont="1" applyBorder="1">
      <alignment vertical="center"/>
    </xf>
    <xf numFmtId="0" fontId="0" fillId="0" borderId="0" xfId="0">
      <alignment vertical="center"/>
    </xf>
    <xf numFmtId="6" fontId="3" fillId="0" borderId="3" xfId="0" applyNumberFormat="1" applyFont="1" applyBorder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</cellXfs>
  <cellStyles count="4">
    <cellStyle name="桁区切り" xfId="1" builtinId="6"/>
    <cellStyle name="桁区切り 2" xfId="2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21"/>
  <sheetViews>
    <sheetView tabSelected="1" topLeftCell="A4" workbookViewId="0">
      <selection activeCell="E12" sqref="E12"/>
    </sheetView>
  </sheetViews>
  <sheetFormatPr defaultColWidth="8.875" defaultRowHeight="18.75" x14ac:dyDescent="0.4"/>
  <cols>
    <col min="1" max="1" width="10.625" style="21" customWidth="1"/>
    <col min="2" max="2" width="32.625" style="21" customWidth="1"/>
    <col min="3" max="4" width="10.625" style="21" customWidth="1"/>
    <col min="5" max="5" width="13.625" style="21" customWidth="1"/>
    <col min="6" max="16384" width="8.875" style="21"/>
  </cols>
  <sheetData>
    <row r="2" spans="1:5" x14ac:dyDescent="0.4">
      <c r="D2" s="24">
        <v>42628</v>
      </c>
      <c r="E2" s="24"/>
    </row>
    <row r="3" spans="1:5" ht="24" x14ac:dyDescent="0.4">
      <c r="A3" s="25" t="s">
        <v>5</v>
      </c>
      <c r="B3" s="25"/>
      <c r="C3" s="25"/>
      <c r="D3" s="25"/>
      <c r="E3" s="25"/>
    </row>
    <row r="4" spans="1:5" ht="37.5" customHeight="1" x14ac:dyDescent="0.5">
      <c r="A4" s="11" t="s">
        <v>0</v>
      </c>
      <c r="D4" s="26" t="s">
        <v>1</v>
      </c>
      <c r="E4" s="26"/>
    </row>
    <row r="5" spans="1:5" x14ac:dyDescent="0.4">
      <c r="D5" s="27" t="s">
        <v>2</v>
      </c>
      <c r="E5" s="27"/>
    </row>
    <row r="6" spans="1:5" x14ac:dyDescent="0.4">
      <c r="D6" s="23" t="s">
        <v>3</v>
      </c>
      <c r="E6" s="23"/>
    </row>
    <row r="7" spans="1:5" x14ac:dyDescent="0.4">
      <c r="A7" s="21" t="s">
        <v>6</v>
      </c>
      <c r="D7" s="23" t="s">
        <v>4</v>
      </c>
      <c r="E7" s="23"/>
    </row>
    <row r="8" spans="1:5" ht="19.5" thickBot="1" x14ac:dyDescent="0.45"/>
    <row r="9" spans="1:5" ht="38.25" customHeight="1" thickBot="1" x14ac:dyDescent="0.45">
      <c r="A9" s="2" t="s">
        <v>7</v>
      </c>
      <c r="B9" s="22">
        <f>E20</f>
        <v>13737</v>
      </c>
    </row>
    <row r="11" spans="1:5" x14ac:dyDescent="0.4">
      <c r="A11" s="3" t="s">
        <v>27</v>
      </c>
      <c r="B11" s="3" t="s">
        <v>9</v>
      </c>
      <c r="C11" s="3" t="s">
        <v>10</v>
      </c>
      <c r="D11" s="3" t="s">
        <v>11</v>
      </c>
      <c r="E11" s="3" t="s">
        <v>12</v>
      </c>
    </row>
    <row r="12" spans="1:5" x14ac:dyDescent="0.4">
      <c r="A12" s="1" t="s">
        <v>28</v>
      </c>
      <c r="B12" s="1" t="str">
        <f>IFERROR(VLOOKUP(A12,商品カタログ!$B$4:$D$12,2,FALSE),"")</f>
        <v>クラフト封筒 長形3号 100枚セット</v>
      </c>
      <c r="C12" s="8">
        <v>1</v>
      </c>
      <c r="D12" s="20">
        <f>IFERROR(VLOOKUP(A12,商品カタログ!$B$4:$D$12,3,FALSE),"")</f>
        <v>720</v>
      </c>
      <c r="E12" s="20">
        <f>C12*D12</f>
        <v>720</v>
      </c>
    </row>
    <row r="13" spans="1:5" x14ac:dyDescent="0.4">
      <c r="A13" s="1" t="s">
        <v>34</v>
      </c>
      <c r="B13" s="1" t="str">
        <f>IFERROR(VLOOKUP(A13,商品カタログ!$B$4:$D$12,2,FALSE),"")</f>
        <v>リングファイル A4 10冊セット</v>
      </c>
      <c r="C13" s="8">
        <v>4</v>
      </c>
      <c r="D13" s="20">
        <f>IFERROR(VLOOKUP(A13,商品カタログ!$B$4:$D$12,3,FALSE),"")</f>
        <v>2500</v>
      </c>
      <c r="E13" s="20">
        <f t="shared" ref="E13:E14" si="0">C13*D13</f>
        <v>10000</v>
      </c>
    </row>
    <row r="14" spans="1:5" x14ac:dyDescent="0.4">
      <c r="A14" s="1" t="s">
        <v>36</v>
      </c>
      <c r="B14" s="1" t="str">
        <f>IFERROR(VLOOKUP(A14,商品カタログ!$B$4:$D$12,2,FALSE),"")</f>
        <v>ファイルボックス A4 10個セット</v>
      </c>
      <c r="C14" s="8">
        <v>2</v>
      </c>
      <c r="D14" s="20">
        <f>IFERROR(VLOOKUP(A14,商品カタログ!$B$4:$D$12,3,FALSE),"")</f>
        <v>1000</v>
      </c>
      <c r="E14" s="20">
        <f t="shared" si="0"/>
        <v>2000</v>
      </c>
    </row>
    <row r="15" spans="1:5" x14ac:dyDescent="0.4">
      <c r="A15" s="1"/>
      <c r="B15" s="1" t="str">
        <f>IFERROR(VLOOKUP(A15,商品カタログ!$B$4:$D$12,2,FALSE),"")</f>
        <v/>
      </c>
      <c r="C15" s="7"/>
      <c r="D15" s="20" t="str">
        <f>IFERROR(VLOOKUP(A15,商品カタログ!$B$4:$D$12,3,FALSE),"")</f>
        <v/>
      </c>
      <c r="E15" s="20"/>
    </row>
    <row r="16" spans="1:5" x14ac:dyDescent="0.4">
      <c r="A16" s="1"/>
      <c r="B16" s="1" t="str">
        <f>IFERROR(VLOOKUP(A16,商品カタログ!$B$4:$D$12,2,FALSE),"")</f>
        <v/>
      </c>
      <c r="C16" s="7"/>
      <c r="D16" s="20" t="str">
        <f>IFERROR(VLOOKUP(A16,商品カタログ!$B$4:$D$12,3,FALSE),"")</f>
        <v/>
      </c>
      <c r="E16" s="20"/>
    </row>
    <row r="17" spans="1:5" x14ac:dyDescent="0.4">
      <c r="A17" s="1"/>
      <c r="B17" s="1" t="str">
        <f>IFERROR(VLOOKUP(A17,商品カタログ!$B$4:$D$12,2,FALSE),"")</f>
        <v/>
      </c>
      <c r="C17" s="7"/>
      <c r="D17" s="20" t="str">
        <f>IFERROR(VLOOKUP(A17,商品カタログ!$B$4:$D$12,3,FALSE),"")</f>
        <v/>
      </c>
      <c r="E17" s="20"/>
    </row>
    <row r="18" spans="1:5" x14ac:dyDescent="0.4">
      <c r="D18" s="3" t="s">
        <v>13</v>
      </c>
      <c r="E18" s="17">
        <f>SUM(E12:E17)</f>
        <v>12720</v>
      </c>
    </row>
    <row r="19" spans="1:5" ht="19.5" thickBot="1" x14ac:dyDescent="0.45">
      <c r="D19" s="4" t="s">
        <v>14</v>
      </c>
      <c r="E19" s="18">
        <f>ROUNDDOWN(E18*8%,0)</f>
        <v>1017</v>
      </c>
    </row>
    <row r="20" spans="1:5" ht="19.5" thickTop="1" x14ac:dyDescent="0.4">
      <c r="D20" s="5" t="s">
        <v>15</v>
      </c>
      <c r="E20" s="19">
        <f>SUM(E18:E19)</f>
        <v>13737</v>
      </c>
    </row>
    <row r="21" spans="1:5" x14ac:dyDescent="0.4">
      <c r="E21" s="10"/>
    </row>
  </sheetData>
  <mergeCells count="6">
    <mergeCell ref="D7:E7"/>
    <mergeCell ref="D2:E2"/>
    <mergeCell ref="A3:E3"/>
    <mergeCell ref="D4:E4"/>
    <mergeCell ref="D5:E5"/>
    <mergeCell ref="D6:E6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21"/>
  <sheetViews>
    <sheetView topLeftCell="A7" workbookViewId="0">
      <selection activeCell="E12" sqref="E12"/>
    </sheetView>
  </sheetViews>
  <sheetFormatPr defaultColWidth="8.875" defaultRowHeight="18.75" x14ac:dyDescent="0.4"/>
  <cols>
    <col min="1" max="1" width="10.625" style="21" customWidth="1"/>
    <col min="2" max="2" width="32.625" style="21" customWidth="1"/>
    <col min="3" max="4" width="10.625" style="21" customWidth="1"/>
    <col min="5" max="5" width="13.625" style="21" customWidth="1"/>
    <col min="6" max="16384" width="8.875" style="21"/>
  </cols>
  <sheetData>
    <row r="2" spans="1:5" x14ac:dyDescent="0.4">
      <c r="D2" s="24">
        <v>42628</v>
      </c>
      <c r="E2" s="24"/>
    </row>
    <row r="3" spans="1:5" ht="24" x14ac:dyDescent="0.4">
      <c r="A3" s="25" t="s">
        <v>5</v>
      </c>
      <c r="B3" s="25"/>
      <c r="C3" s="25"/>
      <c r="D3" s="25"/>
      <c r="E3" s="25"/>
    </row>
    <row r="4" spans="1:5" ht="37.5" customHeight="1" x14ac:dyDescent="0.5">
      <c r="A4" s="11" t="s">
        <v>0</v>
      </c>
      <c r="D4" s="26" t="s">
        <v>1</v>
      </c>
      <c r="E4" s="26"/>
    </row>
    <row r="5" spans="1:5" x14ac:dyDescent="0.4">
      <c r="D5" s="27" t="s">
        <v>2</v>
      </c>
      <c r="E5" s="27"/>
    </row>
    <row r="6" spans="1:5" x14ac:dyDescent="0.4">
      <c r="D6" s="23" t="s">
        <v>3</v>
      </c>
      <c r="E6" s="23"/>
    </row>
    <row r="7" spans="1:5" x14ac:dyDescent="0.4">
      <c r="A7" s="21" t="s">
        <v>6</v>
      </c>
      <c r="D7" s="23" t="s">
        <v>4</v>
      </c>
      <c r="E7" s="23"/>
    </row>
    <row r="8" spans="1:5" ht="19.5" thickBot="1" x14ac:dyDescent="0.45"/>
    <row r="9" spans="1:5" ht="38.25" customHeight="1" thickBot="1" x14ac:dyDescent="0.45">
      <c r="A9" s="2" t="s">
        <v>7</v>
      </c>
      <c r="B9" s="22">
        <f>E20</f>
        <v>13737</v>
      </c>
    </row>
    <row r="11" spans="1:5" x14ac:dyDescent="0.4">
      <c r="A11" s="3" t="s">
        <v>27</v>
      </c>
      <c r="B11" s="3" t="s">
        <v>9</v>
      </c>
      <c r="C11" s="3" t="s">
        <v>10</v>
      </c>
      <c r="D11" s="3" t="s">
        <v>11</v>
      </c>
      <c r="E11" s="3" t="s">
        <v>12</v>
      </c>
    </row>
    <row r="12" spans="1:5" x14ac:dyDescent="0.4">
      <c r="A12" s="1" t="s">
        <v>28</v>
      </c>
      <c r="B12" s="1" t="str">
        <f>IFERROR(VLOOKUP(A12,商品カタログ!$B$4:$D$12,2,FALSE),"")</f>
        <v>クラフト封筒 長形3号 100枚セット</v>
      </c>
      <c r="C12" s="8">
        <v>1</v>
      </c>
      <c r="D12" s="20">
        <f>IFERROR(VLOOKUP(A12,商品カタログ!$B$4:$D$12,3,FALSE),"")</f>
        <v>720</v>
      </c>
      <c r="E12" s="20">
        <f>IF(C12="","",C12*D12)</f>
        <v>720</v>
      </c>
    </row>
    <row r="13" spans="1:5" x14ac:dyDescent="0.4">
      <c r="A13" s="1" t="s">
        <v>34</v>
      </c>
      <c r="B13" s="1" t="str">
        <f>IFERROR(VLOOKUP(A13,商品カタログ!$B$4:$D$12,2,FALSE),"")</f>
        <v>リングファイル A4 10冊セット</v>
      </c>
      <c r="C13" s="8">
        <v>4</v>
      </c>
      <c r="D13" s="20">
        <f>IFERROR(VLOOKUP(A13,商品カタログ!$B$4:$D$12,3,FALSE),"")</f>
        <v>2500</v>
      </c>
      <c r="E13" s="20">
        <f t="shared" ref="E13:E17" si="0">IF(C13="","",C13*D13)</f>
        <v>10000</v>
      </c>
    </row>
    <row r="14" spans="1:5" x14ac:dyDescent="0.4">
      <c r="A14" s="1" t="s">
        <v>36</v>
      </c>
      <c r="B14" s="1" t="str">
        <f>IFERROR(VLOOKUP(A14,商品カタログ!$B$4:$D$12,2,FALSE),"")</f>
        <v>ファイルボックス A4 10個セット</v>
      </c>
      <c r="C14" s="8">
        <v>2</v>
      </c>
      <c r="D14" s="20">
        <f>IFERROR(VLOOKUP(A14,商品カタログ!$B$4:$D$12,3,FALSE),"")</f>
        <v>1000</v>
      </c>
      <c r="E14" s="20">
        <f t="shared" si="0"/>
        <v>2000</v>
      </c>
    </row>
    <row r="15" spans="1:5" x14ac:dyDescent="0.4">
      <c r="A15" s="1"/>
      <c r="B15" s="1" t="str">
        <f>IFERROR(VLOOKUP(A15,商品カタログ!$B$4:$D$12,2,FALSE),"")</f>
        <v/>
      </c>
      <c r="C15" s="7"/>
      <c r="D15" s="20" t="str">
        <f>IFERROR(VLOOKUP(A15,商品カタログ!$B$4:$D$12,3,FALSE),"")</f>
        <v/>
      </c>
      <c r="E15" s="20" t="str">
        <f t="shared" si="0"/>
        <v/>
      </c>
    </row>
    <row r="16" spans="1:5" x14ac:dyDescent="0.4">
      <c r="A16" s="1"/>
      <c r="B16" s="1" t="str">
        <f>IFERROR(VLOOKUP(A16,商品カタログ!$B$4:$D$12,2,FALSE),"")</f>
        <v/>
      </c>
      <c r="C16" s="7"/>
      <c r="D16" s="20" t="str">
        <f>IFERROR(VLOOKUP(A16,商品カタログ!$B$4:$D$12,3,FALSE),"")</f>
        <v/>
      </c>
      <c r="E16" s="20" t="str">
        <f t="shared" si="0"/>
        <v/>
      </c>
    </row>
    <row r="17" spans="1:5" x14ac:dyDescent="0.4">
      <c r="A17" s="1"/>
      <c r="B17" s="1" t="str">
        <f>IFERROR(VLOOKUP(A17,商品カタログ!$B$4:$D$12,2,FALSE),"")</f>
        <v/>
      </c>
      <c r="C17" s="7"/>
      <c r="D17" s="20" t="str">
        <f>IFERROR(VLOOKUP(A17,商品カタログ!$B$4:$D$12,3,FALSE),"")</f>
        <v/>
      </c>
      <c r="E17" s="20" t="str">
        <f t="shared" si="0"/>
        <v/>
      </c>
    </row>
    <row r="18" spans="1:5" x14ac:dyDescent="0.4">
      <c r="D18" s="3" t="s">
        <v>13</v>
      </c>
      <c r="E18" s="17">
        <f>SUM(E12:E17)</f>
        <v>12720</v>
      </c>
    </row>
    <row r="19" spans="1:5" ht="19.5" thickBot="1" x14ac:dyDescent="0.45">
      <c r="D19" s="4" t="s">
        <v>14</v>
      </c>
      <c r="E19" s="18">
        <f>ROUNDDOWN(E18*8%,0)</f>
        <v>1017</v>
      </c>
    </row>
    <row r="20" spans="1:5" ht="19.5" thickTop="1" x14ac:dyDescent="0.4">
      <c r="D20" s="5" t="s">
        <v>15</v>
      </c>
      <c r="E20" s="19">
        <f>SUM(E18:E19)</f>
        <v>13737</v>
      </c>
    </row>
    <row r="21" spans="1:5" x14ac:dyDescent="0.4">
      <c r="E21" s="10"/>
    </row>
  </sheetData>
  <mergeCells count="6">
    <mergeCell ref="D7:E7"/>
    <mergeCell ref="D2:E2"/>
    <mergeCell ref="A3:E3"/>
    <mergeCell ref="D4:E4"/>
    <mergeCell ref="D5:E5"/>
    <mergeCell ref="D6:E6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workbookViewId="0">
      <selection activeCell="E15" sqref="E15"/>
    </sheetView>
  </sheetViews>
  <sheetFormatPr defaultColWidth="8.875" defaultRowHeight="18.75" x14ac:dyDescent="0.4"/>
  <cols>
    <col min="1" max="1" width="8.875" style="9"/>
    <col min="2" max="2" width="9.125" style="9" customWidth="1"/>
    <col min="3" max="3" width="33.125" style="9" customWidth="1"/>
    <col min="4" max="4" width="13" style="9" customWidth="1"/>
    <col min="5" max="16384" width="8.875" style="9"/>
  </cols>
  <sheetData>
    <row r="1" spans="2:4" ht="19.5" x14ac:dyDescent="0.4">
      <c r="B1" s="6" t="s">
        <v>16</v>
      </c>
      <c r="C1" s="12"/>
      <c r="D1" s="12"/>
    </row>
    <row r="3" spans="2:4" ht="19.5" x14ac:dyDescent="0.4">
      <c r="B3" s="13" t="s">
        <v>27</v>
      </c>
      <c r="C3" s="13" t="s">
        <v>8</v>
      </c>
      <c r="D3" s="13" t="s">
        <v>17</v>
      </c>
    </row>
    <row r="4" spans="2:4" ht="19.5" x14ac:dyDescent="0.4">
      <c r="B4" s="14" t="s">
        <v>28</v>
      </c>
      <c r="C4" s="15" t="s">
        <v>18</v>
      </c>
      <c r="D4" s="16">
        <v>720</v>
      </c>
    </row>
    <row r="5" spans="2:4" ht="19.5" x14ac:dyDescent="0.4">
      <c r="B5" s="14" t="s">
        <v>29</v>
      </c>
      <c r="C5" s="15" t="s">
        <v>19</v>
      </c>
      <c r="D5" s="16">
        <v>600</v>
      </c>
    </row>
    <row r="6" spans="2:4" ht="19.5" x14ac:dyDescent="0.4">
      <c r="B6" s="14" t="s">
        <v>30</v>
      </c>
      <c r="C6" s="15" t="s">
        <v>20</v>
      </c>
      <c r="D6" s="16">
        <v>1000</v>
      </c>
    </row>
    <row r="7" spans="2:4" ht="19.5" x14ac:dyDescent="0.4">
      <c r="B7" s="14" t="s">
        <v>31</v>
      </c>
      <c r="C7" s="15" t="s">
        <v>21</v>
      </c>
      <c r="D7" s="16">
        <v>800</v>
      </c>
    </row>
    <row r="8" spans="2:4" ht="19.5" x14ac:dyDescent="0.4">
      <c r="B8" s="14" t="s">
        <v>32</v>
      </c>
      <c r="C8" s="15" t="s">
        <v>22</v>
      </c>
      <c r="D8" s="16">
        <v>2000</v>
      </c>
    </row>
    <row r="9" spans="2:4" ht="19.5" x14ac:dyDescent="0.4">
      <c r="B9" s="14" t="s">
        <v>33</v>
      </c>
      <c r="C9" s="15" t="s">
        <v>23</v>
      </c>
      <c r="D9" s="16">
        <v>1800</v>
      </c>
    </row>
    <row r="10" spans="2:4" ht="19.5" x14ac:dyDescent="0.4">
      <c r="B10" s="14" t="s">
        <v>34</v>
      </c>
      <c r="C10" s="15" t="s">
        <v>24</v>
      </c>
      <c r="D10" s="16">
        <v>2500</v>
      </c>
    </row>
    <row r="11" spans="2:4" ht="19.5" x14ac:dyDescent="0.4">
      <c r="B11" s="14" t="s">
        <v>35</v>
      </c>
      <c r="C11" s="15" t="s">
        <v>25</v>
      </c>
      <c r="D11" s="16">
        <v>2000</v>
      </c>
    </row>
    <row r="12" spans="2:4" ht="19.5" x14ac:dyDescent="0.4">
      <c r="B12" s="14" t="s">
        <v>36</v>
      </c>
      <c r="C12" s="15" t="s">
        <v>26</v>
      </c>
      <c r="D12" s="16">
        <v>1000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第5章_コラム</vt:lpstr>
      <vt:lpstr>第5章_コラム_完成</vt:lpstr>
      <vt:lpstr>商品カタログ</vt:lpstr>
      <vt:lpstr>第5章_コラム!Print_Area</vt:lpstr>
      <vt:lpstr>第5章_コラム_完成!Print_Area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Ogawa</dc:creator>
  <cp:keywords/>
  <dc:description/>
  <cp:lastModifiedBy>林　憲</cp:lastModifiedBy>
  <cp:lastPrinted>2016-07-29T05:42:41Z</cp:lastPrinted>
  <dcterms:created xsi:type="dcterms:W3CDTF">2016-06-09T06:38:49Z</dcterms:created>
  <dcterms:modified xsi:type="dcterms:W3CDTF">2017-05-26T06:13:50Z</dcterms:modified>
  <cp:category/>
</cp:coreProperties>
</file>