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J-DR-FS1\digitalplus\hayashi\超効率エクセル仕事術\20170519_excel_sample\"/>
    </mc:Choice>
  </mc:AlternateContent>
  <bookViews>
    <workbookView xWindow="0" yWindow="0" windowWidth="14370" windowHeight="12180"/>
  </bookViews>
  <sheets>
    <sheet name="付録1_テーブル機能とオートフィルター" sheetId="2" r:id="rId1"/>
    <sheet name="付録1_テーブル機能とオートフィルター_完成" sheetId="3" r:id="rId2"/>
    <sheet name="P.119Check!_集計行" sheetId="4" r:id="rId3"/>
    <sheet name="ゴールシーク" sheetId="5" r:id="rId4"/>
    <sheet name="予測機能" sheetId="6" r:id="rId5"/>
    <sheet name="予測機能_完成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5" l="1"/>
  <c r="D5" i="5" s="1"/>
  <c r="D3" i="5"/>
  <c r="D4" i="5"/>
  <c r="C11" i="8"/>
  <c r="C10" i="8"/>
  <c r="C12" i="8"/>
  <c r="G4" i="4" l="1"/>
  <c r="K4" i="4" s="1"/>
  <c r="G5" i="4"/>
  <c r="G6" i="4"/>
  <c r="K6" i="4" s="1"/>
  <c r="G7" i="4"/>
  <c r="L5" i="4" s="1"/>
  <c r="Q7" i="4"/>
  <c r="G8" i="4"/>
  <c r="R8" i="4" s="1"/>
  <c r="G9" i="4"/>
  <c r="Q6" i="4" s="1"/>
  <c r="Q9" i="4"/>
  <c r="BB9" i="4"/>
  <c r="G10" i="4"/>
  <c r="R4" i="4" s="1"/>
  <c r="R10" i="4"/>
  <c r="G11" i="4"/>
  <c r="BB11" i="4"/>
  <c r="G12" i="4"/>
  <c r="Q8" i="4" s="1"/>
  <c r="BC12" i="4"/>
  <c r="G13" i="4"/>
  <c r="R7" i="4" s="1"/>
  <c r="G14" i="4"/>
  <c r="Q12" i="4" s="1"/>
  <c r="BC14" i="4"/>
  <c r="G15" i="4"/>
  <c r="R5" i="4" s="1"/>
  <c r="G16" i="4"/>
  <c r="Q11" i="4" s="1"/>
  <c r="G17" i="4"/>
  <c r="R9" i="4" s="1"/>
  <c r="G18" i="4"/>
  <c r="Q5" i="4" s="1"/>
  <c r="G19" i="4"/>
  <c r="Q10" i="4" s="1"/>
  <c r="G20" i="4"/>
  <c r="D12" i="8"/>
  <c r="E11" i="8"/>
  <c r="E12" i="8"/>
  <c r="D11" i="8"/>
  <c r="E10" i="8"/>
  <c r="D10" i="8"/>
  <c r="BB13" i="4" l="1"/>
  <c r="R12" i="4"/>
  <c r="BC10" i="4"/>
  <c r="BB8" i="4"/>
  <c r="BB7" i="4"/>
  <c r="BC6" i="4"/>
  <c r="R6" i="4"/>
  <c r="L6" i="4"/>
  <c r="K5" i="4"/>
  <c r="K8" i="4" s="1"/>
  <c r="L4" i="4"/>
  <c r="BB14" i="4"/>
  <c r="BC13" i="4"/>
  <c r="BB12" i="4"/>
  <c r="BC11" i="4"/>
  <c r="R11" i="4"/>
  <c r="BB10" i="4"/>
  <c r="BC9" i="4"/>
  <c r="BC8" i="4"/>
  <c r="BC7" i="4"/>
  <c r="BB6" i="4"/>
  <c r="Q4" i="4"/>
  <c r="K9" i="4" l="1"/>
</calcChain>
</file>

<file path=xl/sharedStrings.xml><?xml version="1.0" encoding="utf-8"?>
<sst xmlns="http://schemas.openxmlformats.org/spreadsheetml/2006/main" count="347" uniqueCount="197">
  <si>
    <t>hikarukb@excample.com</t>
    <phoneticPr fontId="2"/>
  </si>
  <si>
    <t>0899XXXXXX</t>
    <phoneticPr fontId="2"/>
  </si>
  <si>
    <t>121-X</t>
    <phoneticPr fontId="2"/>
  </si>
  <si>
    <t>愛媛県松山市道後今市</t>
    <rPh sb="0" eb="3">
      <t>エヒメケン</t>
    </rPh>
    <rPh sb="3" eb="6">
      <t>マツヤマシ</t>
    </rPh>
    <rPh sb="6" eb="8">
      <t>ドウゴ</t>
    </rPh>
    <rPh sb="8" eb="10">
      <t>イマイチ</t>
    </rPh>
    <phoneticPr fontId="2"/>
  </si>
  <si>
    <t>790-0845</t>
    <phoneticPr fontId="2"/>
  </si>
  <si>
    <t>ひかる</t>
    <phoneticPr fontId="2"/>
  </si>
  <si>
    <t>蒲原</t>
    <rPh sb="0" eb="2">
      <t>カンバラ</t>
    </rPh>
    <phoneticPr fontId="2"/>
  </si>
  <si>
    <t>micchi@xxx.jp</t>
    <phoneticPr fontId="2"/>
  </si>
  <si>
    <t>022XXXXXXX</t>
    <phoneticPr fontId="2"/>
  </si>
  <si>
    <t>1-1-X</t>
    <phoneticPr fontId="2"/>
  </si>
  <si>
    <t>宮城県仙台市青葉区一番町</t>
    <rPh sb="0" eb="3">
      <t>ミヤギケン</t>
    </rPh>
    <rPh sb="3" eb="6">
      <t>センダイシ</t>
    </rPh>
    <rPh sb="6" eb="9">
      <t>アオバク</t>
    </rPh>
    <rPh sb="9" eb="12">
      <t>イチバンチョウ</t>
    </rPh>
    <phoneticPr fontId="2"/>
  </si>
  <si>
    <t>980-0811</t>
    <phoneticPr fontId="2"/>
  </si>
  <si>
    <t>美智代</t>
    <rPh sb="0" eb="3">
      <t>ミチヨ</t>
    </rPh>
    <phoneticPr fontId="2"/>
  </si>
  <si>
    <t>武田</t>
    <rPh sb="0" eb="2">
      <t>タケダ</t>
    </rPh>
    <phoneticPr fontId="2"/>
  </si>
  <si>
    <t>sadasawa@xxxx.com</t>
    <phoneticPr fontId="2"/>
  </si>
  <si>
    <t>045XXXXXXX</t>
    <phoneticPr fontId="2"/>
  </si>
  <si>
    <t>鶴見マンションＡ棟　203号</t>
    <rPh sb="0" eb="2">
      <t>ツルミ</t>
    </rPh>
    <rPh sb="8" eb="9">
      <t>トウ</t>
    </rPh>
    <rPh sb="13" eb="14">
      <t>ゴウ</t>
    </rPh>
    <phoneticPr fontId="2"/>
  </si>
  <si>
    <t>X-10-X</t>
    <phoneticPr fontId="2"/>
  </si>
  <si>
    <t>神奈川県横浜市鶴見区鶴見中央</t>
    <rPh sb="0" eb="4">
      <t>カナガワケン</t>
    </rPh>
    <rPh sb="4" eb="7">
      <t>ヨコハマシ</t>
    </rPh>
    <rPh sb="7" eb="10">
      <t>ツルミク</t>
    </rPh>
    <rPh sb="10" eb="14">
      <t>ツルミチュウオウ</t>
    </rPh>
    <phoneticPr fontId="2"/>
  </si>
  <si>
    <t>230-0051</t>
    <phoneticPr fontId="2"/>
  </si>
  <si>
    <t>佐和子</t>
    <rPh sb="0" eb="3">
      <t>サワコ</t>
    </rPh>
    <phoneticPr fontId="2"/>
  </si>
  <si>
    <t>太田</t>
    <rPh sb="0" eb="2">
      <t>オオタ</t>
    </rPh>
    <phoneticPr fontId="2"/>
  </si>
  <si>
    <t>akshun@example.com</t>
    <phoneticPr fontId="2"/>
  </si>
  <si>
    <t>0286XXXXXX</t>
    <phoneticPr fontId="2"/>
  </si>
  <si>
    <t>コーポSAKURA 1-000</t>
    <phoneticPr fontId="2"/>
  </si>
  <si>
    <t>1-X-20</t>
    <phoneticPr fontId="2"/>
  </si>
  <si>
    <t>栃木県宇都宮市桜</t>
    <rPh sb="0" eb="3">
      <t>トチギケン</t>
    </rPh>
    <rPh sb="3" eb="7">
      <t>ウツノミヤシ</t>
    </rPh>
    <rPh sb="7" eb="8">
      <t>サクラ</t>
    </rPh>
    <phoneticPr fontId="2"/>
  </si>
  <si>
    <t>320-0043</t>
    <phoneticPr fontId="2"/>
  </si>
  <si>
    <t>俊二</t>
    <rPh sb="0" eb="2">
      <t>シュンジ</t>
    </rPh>
    <phoneticPr fontId="2"/>
  </si>
  <si>
    <t>阿久津</t>
    <rPh sb="0" eb="3">
      <t>アクツ</t>
    </rPh>
    <phoneticPr fontId="2"/>
  </si>
  <si>
    <t>tuzukiyo@xxx.jp</t>
    <phoneticPr fontId="2"/>
  </si>
  <si>
    <t>0959XXXXXX</t>
    <phoneticPr fontId="2"/>
  </si>
  <si>
    <t>X-XXXX</t>
    <phoneticPr fontId="2"/>
  </si>
  <si>
    <t>長崎県長崎市五島町</t>
    <rPh sb="0" eb="3">
      <t>ナガサキケン</t>
    </rPh>
    <rPh sb="3" eb="6">
      <t>ナガサキシ</t>
    </rPh>
    <rPh sb="6" eb="8">
      <t>ゴトウ</t>
    </rPh>
    <rPh sb="8" eb="9">
      <t>マチ</t>
    </rPh>
    <phoneticPr fontId="2"/>
  </si>
  <si>
    <t>850-0036</t>
    <phoneticPr fontId="2"/>
  </si>
  <si>
    <t>洋平</t>
    <rPh sb="0" eb="2">
      <t>ヨウヘイ</t>
    </rPh>
    <phoneticPr fontId="2"/>
  </si>
  <si>
    <t>都築</t>
    <rPh sb="0" eb="2">
      <t>ツヅキ</t>
    </rPh>
    <phoneticPr fontId="2"/>
  </si>
  <si>
    <t>sachi-yo@example.com</t>
    <phoneticPr fontId="2"/>
  </si>
  <si>
    <t>0258XXXXXX</t>
    <phoneticPr fontId="2"/>
  </si>
  <si>
    <t>X-X-X</t>
    <phoneticPr fontId="2"/>
  </si>
  <si>
    <t>新潟県長岡市旭町</t>
    <rPh sb="0" eb="3">
      <t>ニイガタケン</t>
    </rPh>
    <rPh sb="3" eb="6">
      <t>ナガオカシ</t>
    </rPh>
    <rPh sb="6" eb="8">
      <t>アサヒチョウ</t>
    </rPh>
    <phoneticPr fontId="2"/>
  </si>
  <si>
    <t>940-0063</t>
    <phoneticPr fontId="2"/>
  </si>
  <si>
    <t>幸代</t>
    <rPh sb="0" eb="2">
      <t>サチヨ</t>
    </rPh>
    <phoneticPr fontId="2"/>
  </si>
  <si>
    <t>萩原</t>
    <rPh sb="0" eb="2">
      <t>ハギワラ</t>
    </rPh>
    <phoneticPr fontId="2"/>
  </si>
  <si>
    <t>junji@xxx.com</t>
    <phoneticPr fontId="2"/>
  </si>
  <si>
    <t>075XXXXXXX</t>
    <phoneticPr fontId="2"/>
  </si>
  <si>
    <t>XXXX-X</t>
    <phoneticPr fontId="2"/>
  </si>
  <si>
    <t>京都府京都市中京区西ノ京下合町</t>
    <rPh sb="0" eb="3">
      <t>キョウトフ</t>
    </rPh>
    <rPh sb="3" eb="6">
      <t>キョウトシ</t>
    </rPh>
    <rPh sb="6" eb="9">
      <t>ナカギョウク</t>
    </rPh>
    <rPh sb="9" eb="10">
      <t>ニシ</t>
    </rPh>
    <rPh sb="11" eb="12">
      <t>キョウ</t>
    </rPh>
    <rPh sb="12" eb="15">
      <t>シモアイチョウ</t>
    </rPh>
    <phoneticPr fontId="2"/>
  </si>
  <si>
    <t>604-8436</t>
    <phoneticPr fontId="2"/>
  </si>
  <si>
    <t>淳二</t>
    <rPh sb="0" eb="2">
      <t>ジュンジ</t>
    </rPh>
    <phoneticPr fontId="2"/>
  </si>
  <si>
    <t>山本</t>
    <rPh sb="0" eb="2">
      <t>ヤマモト</t>
    </rPh>
    <phoneticPr fontId="2"/>
  </si>
  <si>
    <t>heikichi11@xxxx.jp</t>
    <phoneticPr fontId="2"/>
  </si>
  <si>
    <t>0162XXXXXX</t>
    <phoneticPr fontId="2"/>
  </si>
  <si>
    <t>101-X</t>
    <phoneticPr fontId="2"/>
  </si>
  <si>
    <t>北海道稚内市宗谷岬</t>
    <rPh sb="0" eb="3">
      <t>ホッカイドウ</t>
    </rPh>
    <rPh sb="3" eb="6">
      <t>ワッカナイシ</t>
    </rPh>
    <rPh sb="6" eb="9">
      <t>ソウヤミサキ</t>
    </rPh>
    <phoneticPr fontId="2"/>
  </si>
  <si>
    <t>098-6758</t>
    <phoneticPr fontId="2"/>
  </si>
  <si>
    <t>平吉</t>
    <rPh sb="0" eb="2">
      <t>ヘイキチ</t>
    </rPh>
    <phoneticPr fontId="2"/>
  </si>
  <si>
    <t>西谷</t>
    <rPh sb="0" eb="2">
      <t>ニシタニ</t>
    </rPh>
    <phoneticPr fontId="2"/>
  </si>
  <si>
    <t>zumi_hi@xxxx.com</t>
    <phoneticPr fontId="2"/>
  </si>
  <si>
    <t>011XXXXXXX</t>
    <phoneticPr fontId="2"/>
  </si>
  <si>
    <t>ノースＢタワー401</t>
    <phoneticPr fontId="2"/>
  </si>
  <si>
    <t>X-X-X</t>
    <phoneticPr fontId="2"/>
  </si>
  <si>
    <t>北海道札幌市北区北十二条西</t>
    <rPh sb="0" eb="3">
      <t>ホッカイドウ</t>
    </rPh>
    <rPh sb="3" eb="6">
      <t>サッポロシ</t>
    </rPh>
    <rPh sb="6" eb="8">
      <t>キタク</t>
    </rPh>
    <rPh sb="8" eb="9">
      <t>キタ</t>
    </rPh>
    <rPh sb="9" eb="12">
      <t>ジュウニジョウ</t>
    </rPh>
    <rPh sb="12" eb="13">
      <t>ニシ</t>
    </rPh>
    <phoneticPr fontId="2"/>
  </si>
  <si>
    <t>060-0812</t>
    <phoneticPr fontId="2"/>
  </si>
  <si>
    <t>博光</t>
    <rPh sb="0" eb="2">
      <t>ヒロミツ</t>
    </rPh>
    <phoneticPr fontId="2"/>
  </si>
  <si>
    <t>泉</t>
    <rPh sb="0" eb="1">
      <t>イズミ</t>
    </rPh>
    <phoneticPr fontId="2"/>
  </si>
  <si>
    <t>yurinaka@example.com</t>
    <phoneticPr fontId="2"/>
  </si>
  <si>
    <t>092XXXXXXX</t>
    <phoneticPr fontId="2"/>
  </si>
  <si>
    <t>1-X-22</t>
    <phoneticPr fontId="2"/>
  </si>
  <si>
    <t>福岡県福岡市東区箱崎</t>
    <rPh sb="0" eb="3">
      <t>フクオカケン</t>
    </rPh>
    <rPh sb="3" eb="6">
      <t>フクオカシ</t>
    </rPh>
    <rPh sb="6" eb="8">
      <t>ヒガシク</t>
    </rPh>
    <rPh sb="8" eb="10">
      <t>ハコザキ</t>
    </rPh>
    <phoneticPr fontId="2"/>
  </si>
  <si>
    <t>812-0053</t>
    <phoneticPr fontId="2"/>
  </si>
  <si>
    <t>ゆりか</t>
    <phoneticPr fontId="2"/>
  </si>
  <si>
    <t>中村</t>
    <rPh sb="0" eb="2">
      <t>ナカムラ</t>
    </rPh>
    <phoneticPr fontId="2"/>
  </si>
  <si>
    <t>unomiya@xxxx.jp</t>
    <phoneticPr fontId="2"/>
  </si>
  <si>
    <t>0852XXXXXX</t>
    <phoneticPr fontId="2"/>
  </si>
  <si>
    <t>1-2X</t>
    <phoneticPr fontId="2"/>
  </si>
  <si>
    <t>島根県松江市内中原町</t>
    <rPh sb="0" eb="3">
      <t>シマネケン</t>
    </rPh>
    <rPh sb="3" eb="6">
      <t>マツエシ</t>
    </rPh>
    <rPh sb="6" eb="10">
      <t>ウチナカバラチョウ</t>
    </rPh>
    <phoneticPr fontId="2"/>
  </si>
  <si>
    <t>690-0873</t>
    <phoneticPr fontId="2"/>
  </si>
  <si>
    <t>みやこ</t>
    <phoneticPr fontId="2"/>
  </si>
  <si>
    <t>宇野</t>
    <rPh sb="0" eb="2">
      <t>ウノ</t>
    </rPh>
    <phoneticPr fontId="2"/>
  </si>
  <si>
    <t>dera_aki@example.com</t>
    <phoneticPr fontId="2"/>
  </si>
  <si>
    <t>042XXXXXXX</t>
    <phoneticPr fontId="2"/>
  </si>
  <si>
    <t>コスモハイツ１００</t>
    <phoneticPr fontId="2"/>
  </si>
  <si>
    <t>X-X-X</t>
    <phoneticPr fontId="2"/>
  </si>
  <si>
    <t>神奈川県相模原市中央区由野台</t>
    <rPh sb="0" eb="4">
      <t>カナガワケン</t>
    </rPh>
    <rPh sb="4" eb="8">
      <t>サガミハラシ</t>
    </rPh>
    <rPh sb="8" eb="11">
      <t>チュウオウク</t>
    </rPh>
    <rPh sb="11" eb="14">
      <t>ヨシノダイ</t>
    </rPh>
    <phoneticPr fontId="2"/>
  </si>
  <si>
    <t>252-0222</t>
    <phoneticPr fontId="2"/>
  </si>
  <si>
    <t>晃弘</t>
    <rPh sb="0" eb="2">
      <t>アキヒロ</t>
    </rPh>
    <phoneticPr fontId="2"/>
  </si>
  <si>
    <t>小野寺</t>
    <rPh sb="0" eb="3">
      <t>オノデラ</t>
    </rPh>
    <phoneticPr fontId="2"/>
  </si>
  <si>
    <t>goro@example.com</t>
    <phoneticPr fontId="2"/>
  </si>
  <si>
    <t>045XXXXXXX</t>
    <phoneticPr fontId="2"/>
  </si>
  <si>
    <t>エクセル長津田町103</t>
    <rPh sb="4" eb="7">
      <t>ナガツタ</t>
    </rPh>
    <rPh sb="7" eb="8">
      <t>マチ</t>
    </rPh>
    <phoneticPr fontId="2"/>
  </si>
  <si>
    <t>1-2-X</t>
    <phoneticPr fontId="2"/>
  </si>
  <si>
    <t>神奈川県横浜市緑区長津田町</t>
    <rPh sb="0" eb="4">
      <t>カナガワケン</t>
    </rPh>
    <rPh sb="4" eb="7">
      <t>ヨコハマシ</t>
    </rPh>
    <rPh sb="7" eb="9">
      <t>ミドリク</t>
    </rPh>
    <rPh sb="9" eb="13">
      <t>ナガツタチョウ</t>
    </rPh>
    <phoneticPr fontId="2"/>
  </si>
  <si>
    <t>226-0026</t>
    <phoneticPr fontId="2"/>
  </si>
  <si>
    <t>五郎</t>
    <rPh sb="0" eb="2">
      <t>ゴロウ</t>
    </rPh>
    <phoneticPr fontId="2"/>
  </si>
  <si>
    <t>松原</t>
    <rPh sb="0" eb="2">
      <t>マツバラ</t>
    </rPh>
    <phoneticPr fontId="2"/>
  </si>
  <si>
    <t>nozom@example.com</t>
    <phoneticPr fontId="2"/>
  </si>
  <si>
    <t>0354XXXXXX</t>
    <phoneticPr fontId="2"/>
  </si>
  <si>
    <t>ﾐﾉﾜｺｰﾎﾟ205</t>
    <phoneticPr fontId="2"/>
  </si>
  <si>
    <t>XXXX-1</t>
    <phoneticPr fontId="2"/>
  </si>
  <si>
    <t>東京都新宿区早稲田鶴巻町</t>
    <rPh sb="0" eb="3">
      <t>トウキョウト</t>
    </rPh>
    <rPh sb="3" eb="6">
      <t>シンジュクク</t>
    </rPh>
    <rPh sb="6" eb="12">
      <t>ワセダツルマキチョウ</t>
    </rPh>
    <phoneticPr fontId="2"/>
  </si>
  <si>
    <t>162-0041</t>
    <phoneticPr fontId="2"/>
  </si>
  <si>
    <t>望</t>
    <rPh sb="0" eb="1">
      <t>ノゾム</t>
    </rPh>
    <phoneticPr fontId="2"/>
  </si>
  <si>
    <t>岡本</t>
    <rPh sb="0" eb="2">
      <t>オカモト</t>
    </rPh>
    <phoneticPr fontId="2"/>
  </si>
  <si>
    <t>入会年月日</t>
    <rPh sb="0" eb="2">
      <t>ニュウカイ</t>
    </rPh>
    <rPh sb="2" eb="5">
      <t>ネンガッピ</t>
    </rPh>
    <phoneticPr fontId="2"/>
  </si>
  <si>
    <t>生年月日</t>
    <rPh sb="0" eb="2">
      <t>セイネン</t>
    </rPh>
    <rPh sb="2" eb="4">
      <t>ガッピ</t>
    </rPh>
    <phoneticPr fontId="2"/>
  </si>
  <si>
    <t>メールアドレス</t>
    <phoneticPr fontId="2"/>
  </si>
  <si>
    <t>電話番号</t>
    <rPh sb="0" eb="2">
      <t>デンワ</t>
    </rPh>
    <rPh sb="2" eb="4">
      <t>バンゴウ</t>
    </rPh>
    <phoneticPr fontId="2"/>
  </si>
  <si>
    <t>マンション・部屋番号</t>
    <rPh sb="6" eb="8">
      <t>ヘヤ</t>
    </rPh>
    <rPh sb="8" eb="10">
      <t>バンゴウ</t>
    </rPh>
    <phoneticPr fontId="2"/>
  </si>
  <si>
    <t>番地</t>
    <rPh sb="0" eb="2">
      <t>バンチ</t>
    </rPh>
    <phoneticPr fontId="2"/>
  </si>
  <si>
    <t>住所</t>
    <rPh sb="0" eb="2">
      <t>ジュウショ</t>
    </rPh>
    <phoneticPr fontId="2"/>
  </si>
  <si>
    <t>郵便番号</t>
    <rPh sb="0" eb="4">
      <t>ユウビンバンゴウ</t>
    </rPh>
    <phoneticPr fontId="2"/>
  </si>
  <si>
    <t>名</t>
    <rPh sb="0" eb="1">
      <t>メイ</t>
    </rPh>
    <phoneticPr fontId="2"/>
  </si>
  <si>
    <t>姓</t>
    <rPh sb="0" eb="1">
      <t>セイ</t>
    </rPh>
    <phoneticPr fontId="2"/>
  </si>
  <si>
    <t>会員番号</t>
    <rPh sb="0" eb="2">
      <t>カイイン</t>
    </rPh>
    <rPh sb="2" eb="4">
      <t>バンゴウ</t>
    </rPh>
    <phoneticPr fontId="2"/>
  </si>
  <si>
    <t>インプレスホームサービス会員名簿</t>
    <rPh sb="12" eb="14">
      <t>カイイン</t>
    </rPh>
    <rPh sb="14" eb="16">
      <t>メイボ</t>
    </rPh>
    <phoneticPr fontId="2"/>
  </si>
  <si>
    <t>hikarukb@excample.com</t>
    <phoneticPr fontId="2"/>
  </si>
  <si>
    <t>0899XXXXXX</t>
    <phoneticPr fontId="2"/>
  </si>
  <si>
    <t>121-X</t>
    <phoneticPr fontId="2"/>
  </si>
  <si>
    <t>790-0845</t>
    <phoneticPr fontId="2"/>
  </si>
  <si>
    <t>ひかる</t>
    <phoneticPr fontId="2"/>
  </si>
  <si>
    <t>micchi@xxx.jp</t>
    <phoneticPr fontId="2"/>
  </si>
  <si>
    <t>022XXXXXXX</t>
    <phoneticPr fontId="2"/>
  </si>
  <si>
    <t>1-1-X</t>
    <phoneticPr fontId="2"/>
  </si>
  <si>
    <t>980-0811</t>
    <phoneticPr fontId="2"/>
  </si>
  <si>
    <t>sadasawa@xxxx.com</t>
    <phoneticPr fontId="2"/>
  </si>
  <si>
    <t>045XXXXXXX</t>
    <phoneticPr fontId="2"/>
  </si>
  <si>
    <t>X-10-X</t>
    <phoneticPr fontId="2"/>
  </si>
  <si>
    <t>230-0051</t>
    <phoneticPr fontId="2"/>
  </si>
  <si>
    <t>nozom@example.com</t>
    <phoneticPr fontId="2"/>
  </si>
  <si>
    <t>0354XXXXXX</t>
    <phoneticPr fontId="2"/>
  </si>
  <si>
    <t>ﾐﾉﾜｺｰﾎﾟ205</t>
    <phoneticPr fontId="2"/>
  </si>
  <si>
    <t>XXXX-1</t>
    <phoneticPr fontId="2"/>
  </si>
  <si>
    <t>162-0041</t>
    <phoneticPr fontId="2"/>
  </si>
  <si>
    <t>メールアドレス</t>
    <phoneticPr fontId="2"/>
  </si>
  <si>
    <t>集計</t>
  </si>
  <si>
    <t>筆記具</t>
    <phoneticPr fontId="2"/>
  </si>
  <si>
    <t>ボールペン赤</t>
    <phoneticPr fontId="2"/>
  </si>
  <si>
    <t>先斗印刷</t>
    <phoneticPr fontId="2"/>
  </si>
  <si>
    <t>用紙</t>
  </si>
  <si>
    <t>コピー用紙A3</t>
  </si>
  <si>
    <t>東大路商事</t>
    <phoneticPr fontId="2"/>
  </si>
  <si>
    <t>封筒</t>
  </si>
  <si>
    <t>クラフト封筒角２</t>
    <rPh sb="4" eb="6">
      <t>フウトウ</t>
    </rPh>
    <rPh sb="6" eb="7">
      <t>カク</t>
    </rPh>
    <phoneticPr fontId="2"/>
  </si>
  <si>
    <t>えびす川産業</t>
    <phoneticPr fontId="2"/>
  </si>
  <si>
    <t>コピー用紙B4</t>
  </si>
  <si>
    <t>コピー用紙A4</t>
  </si>
  <si>
    <t>クラフト封筒長４</t>
    <rPh sb="4" eb="6">
      <t>フウトウ</t>
    </rPh>
    <rPh sb="6" eb="7">
      <t>ナガ</t>
    </rPh>
    <phoneticPr fontId="2"/>
  </si>
  <si>
    <t>筆記具</t>
  </si>
  <si>
    <t>ボールペン黒</t>
    <phoneticPr fontId="2"/>
  </si>
  <si>
    <t>封筒</t>
    <rPh sb="0" eb="2">
      <t>フウトウ</t>
    </rPh>
    <phoneticPr fontId="2"/>
  </si>
  <si>
    <t>用紙</t>
    <rPh sb="0" eb="2">
      <t>ヨウシ</t>
    </rPh>
    <phoneticPr fontId="2"/>
  </si>
  <si>
    <t>コピー用紙A4</t>
    <phoneticPr fontId="2"/>
  </si>
  <si>
    <t>先斗印刷</t>
    <phoneticPr fontId="2"/>
  </si>
  <si>
    <t>筆記具</t>
    <rPh sb="0" eb="3">
      <t>ヒッキグ</t>
    </rPh>
    <phoneticPr fontId="2"/>
  </si>
  <si>
    <t>先斗印刷</t>
    <rPh sb="0" eb="1">
      <t>サキ</t>
    </rPh>
    <rPh sb="1" eb="2">
      <t>ト</t>
    </rPh>
    <rPh sb="2" eb="4">
      <t>インサツ</t>
    </rPh>
    <phoneticPr fontId="2"/>
  </si>
  <si>
    <t>ボールペン赤</t>
    <phoneticPr fontId="2"/>
  </si>
  <si>
    <t>東大路商事</t>
    <phoneticPr fontId="2"/>
  </si>
  <si>
    <t>えびす川産業</t>
    <rPh sb="3" eb="4">
      <t>ホリカワ</t>
    </rPh>
    <rPh sb="4" eb="6">
      <t>サンギョウ</t>
    </rPh>
    <phoneticPr fontId="2"/>
  </si>
  <si>
    <t>平均</t>
    <rPh sb="0" eb="2">
      <t>ヘイキン</t>
    </rPh>
    <phoneticPr fontId="2"/>
  </si>
  <si>
    <t>東大路商事</t>
  </si>
  <si>
    <t>合計</t>
    <rPh sb="0" eb="2">
      <t>ゴウケイ</t>
    </rPh>
    <phoneticPr fontId="2"/>
  </si>
  <si>
    <t>えびす川産業</t>
    <phoneticPr fontId="2"/>
  </si>
  <si>
    <t>えびす川産業</t>
    <rPh sb="3" eb="4">
      <t>カワ</t>
    </rPh>
    <rPh sb="4" eb="6">
      <t>サンギョウ</t>
    </rPh>
    <phoneticPr fontId="2"/>
  </si>
  <si>
    <t>金額平均</t>
    <phoneticPr fontId="2"/>
  </si>
  <si>
    <t>合計金額</t>
    <rPh sb="0" eb="2">
      <t>ゴウケイ</t>
    </rPh>
    <rPh sb="2" eb="4">
      <t>キンガク</t>
    </rPh>
    <phoneticPr fontId="2"/>
  </si>
  <si>
    <t>商品分類</t>
    <rPh sb="0" eb="2">
      <t>ショウヒン</t>
    </rPh>
    <rPh sb="2" eb="4">
      <t>ブンルイ</t>
    </rPh>
    <phoneticPr fontId="2"/>
  </si>
  <si>
    <t>顧客名</t>
    <rPh sb="0" eb="2">
      <t>コキャク</t>
    </rPh>
    <rPh sb="2" eb="3">
      <t>メイ</t>
    </rPh>
    <phoneticPr fontId="2"/>
  </si>
  <si>
    <t>東大路商事</t>
    <rPh sb="0" eb="3">
      <t>ヒガシオオジ</t>
    </rPh>
    <rPh sb="3" eb="5">
      <t>ショウジ</t>
    </rPh>
    <phoneticPr fontId="2"/>
  </si>
  <si>
    <t>ボールペン黒</t>
    <phoneticPr fontId="2"/>
  </si>
  <si>
    <t>平均金額</t>
    <rPh sb="0" eb="2">
      <t>ヘイキン</t>
    </rPh>
    <rPh sb="2" eb="4">
      <t>キンガク</t>
    </rPh>
    <phoneticPr fontId="2"/>
  </si>
  <si>
    <t>金額</t>
    <phoneticPr fontId="2"/>
  </si>
  <si>
    <t>顧客名</t>
    <phoneticPr fontId="2"/>
  </si>
  <si>
    <t>売上金額</t>
    <rPh sb="0" eb="2">
      <t>ウリアゲ</t>
    </rPh>
    <rPh sb="2" eb="4">
      <t>キンガク</t>
    </rPh>
    <phoneticPr fontId="2"/>
  </si>
  <si>
    <t>数量</t>
  </si>
  <si>
    <t>単価</t>
  </si>
  <si>
    <t>商品分類</t>
    <rPh sb="2" eb="4">
      <t>ブンルイ</t>
    </rPh>
    <phoneticPr fontId="2"/>
  </si>
  <si>
    <t>商品名</t>
  </si>
  <si>
    <t>顧客名</t>
  </si>
  <si>
    <t>日付</t>
  </si>
  <si>
    <t>【集計結果：顧客別・商品分類別】</t>
    <rPh sb="1" eb="3">
      <t>シュウケイ</t>
    </rPh>
    <rPh sb="3" eb="5">
      <t>ケッカ</t>
    </rPh>
    <rPh sb="6" eb="8">
      <t>コキャク</t>
    </rPh>
    <rPh sb="8" eb="9">
      <t>ベツ</t>
    </rPh>
    <rPh sb="10" eb="12">
      <t>ショウヒン</t>
    </rPh>
    <rPh sb="12" eb="14">
      <t>ブンルイ</t>
    </rPh>
    <rPh sb="14" eb="15">
      <t>ベツ</t>
    </rPh>
    <phoneticPr fontId="2"/>
  </si>
  <si>
    <t>【集計結果：顧客別】</t>
    <rPh sb="1" eb="3">
      <t>シュウケイ</t>
    </rPh>
    <rPh sb="3" eb="5">
      <t>ケッカ</t>
    </rPh>
    <rPh sb="6" eb="8">
      <t>コキャク</t>
    </rPh>
    <rPh sb="8" eb="9">
      <t>ベツ</t>
    </rPh>
    <phoneticPr fontId="2"/>
  </si>
  <si>
    <t>売上一覧表</t>
    <phoneticPr fontId="2"/>
  </si>
  <si>
    <t>祖父母から</t>
    <rPh sb="0" eb="3">
      <t>ソフボ</t>
    </rPh>
    <phoneticPr fontId="2"/>
  </si>
  <si>
    <t>貯蓄から</t>
    <rPh sb="0" eb="2">
      <t>チョチク</t>
    </rPh>
    <phoneticPr fontId="2"/>
  </si>
  <si>
    <t>月々の貯金</t>
    <rPh sb="0" eb="2">
      <t>ツキヅキ</t>
    </rPh>
    <rPh sb="3" eb="5">
      <t>チョキン</t>
    </rPh>
    <phoneticPr fontId="2"/>
  </si>
  <si>
    <t>数</t>
    <rPh sb="0" eb="1">
      <t>カズ</t>
    </rPh>
    <phoneticPr fontId="2"/>
  </si>
  <si>
    <t>単価</t>
    <rPh sb="0" eb="2">
      <t>タンカ</t>
    </rPh>
    <phoneticPr fontId="2"/>
  </si>
  <si>
    <t>内容</t>
    <rPh sb="0" eb="2">
      <t>ナイヨウ</t>
    </rPh>
    <phoneticPr fontId="2"/>
  </si>
  <si>
    <t>合計金額（円）</t>
    <rPh sb="0" eb="2">
      <t>ゴウケイ</t>
    </rPh>
    <rPh sb="2" eb="4">
      <t>キンガク</t>
    </rPh>
    <rPh sb="5" eb="6">
      <t>エン</t>
    </rPh>
    <phoneticPr fontId="2"/>
  </si>
  <si>
    <t>月</t>
    <rPh sb="0" eb="1">
      <t>ツキ</t>
    </rPh>
    <phoneticPr fontId="2"/>
  </si>
  <si>
    <t>毎月1日の残高の記録</t>
    <rPh sb="0" eb="2">
      <t>マイツキ</t>
    </rPh>
    <rPh sb="3" eb="4">
      <t>ニチ</t>
    </rPh>
    <rPh sb="5" eb="7">
      <t>ザンダカ</t>
    </rPh>
    <rPh sb="8" eb="10">
      <t>キロク</t>
    </rPh>
    <phoneticPr fontId="2"/>
  </si>
  <si>
    <t>月</t>
  </si>
  <si>
    <t>合計金額（円）</t>
  </si>
  <si>
    <t>予測(合計金額（円）)</t>
  </si>
  <si>
    <t>信頼下限(合計金額（円）)</t>
  </si>
  <si>
    <t>信頼上限(合計金額（円）)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</si>
</sst>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3" fillId="0" borderId="1" xfId="2" applyNumberFormat="1" applyBorder="1">
      <alignment vertical="center"/>
    </xf>
    <xf numFmtId="0" fontId="0" fillId="0" borderId="1" xfId="0" applyBorder="1">
      <alignment vertical="center"/>
    </xf>
    <xf numFmtId="14" fontId="0" fillId="0" borderId="2" xfId="0" applyNumberFormat="1" applyBorder="1">
      <alignment vertical="center"/>
    </xf>
    <xf numFmtId="0" fontId="3" fillId="0" borderId="2" xfId="2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14" fontId="0" fillId="0" borderId="4" xfId="0" applyNumberFormat="1" applyFill="1" applyBorder="1">
      <alignment vertical="center"/>
    </xf>
    <xf numFmtId="14" fontId="0" fillId="0" borderId="5" xfId="0" applyNumberFormat="1" applyFill="1" applyBorder="1">
      <alignment vertical="center"/>
    </xf>
    <xf numFmtId="0" fontId="3" fillId="0" borderId="5" xfId="2" applyNumberForma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14" fontId="0" fillId="0" borderId="7" xfId="0" applyNumberFormat="1" applyFill="1" applyBorder="1">
      <alignment vertical="center"/>
    </xf>
    <xf numFmtId="14" fontId="0" fillId="0" borderId="1" xfId="0" applyNumberFormat="1" applyFill="1" applyBorder="1">
      <alignment vertical="center"/>
    </xf>
    <xf numFmtId="0" fontId="3" fillId="0" borderId="1" xfId="2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8" xfId="0" applyFill="1" applyBorder="1">
      <alignment vertical="center"/>
    </xf>
    <xf numFmtId="14" fontId="0" fillId="0" borderId="9" xfId="0" applyNumberFormat="1" applyFill="1" applyBorder="1">
      <alignment vertical="center"/>
    </xf>
    <xf numFmtId="14" fontId="0" fillId="0" borderId="2" xfId="0" applyNumberFormat="1" applyFill="1" applyBorder="1">
      <alignment vertical="center"/>
    </xf>
    <xf numFmtId="0" fontId="3" fillId="0" borderId="2" xfId="2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0" xfId="0" applyAlignment="1">
      <alignment vertical="center"/>
    </xf>
    <xf numFmtId="38" fontId="0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38" fontId="1" fillId="0" borderId="0" xfId="0" applyNumberFormat="1" applyFont="1" applyFill="1" applyAlignment="1">
      <alignment vertical="center"/>
    </xf>
    <xf numFmtId="14" fontId="0" fillId="0" borderId="0" xfId="0" applyNumberFormat="1" applyAlignment="1">
      <alignment horizontal="left" vertical="center"/>
    </xf>
    <xf numFmtId="38" fontId="0" fillId="0" borderId="0" xfId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horizontal="left" vertical="center"/>
    </xf>
    <xf numFmtId="38" fontId="0" fillId="0" borderId="0" xfId="3" applyFont="1" applyAlignment="1">
      <alignment vertical="center"/>
    </xf>
    <xf numFmtId="38" fontId="0" fillId="0" borderId="0" xfId="1" applyFont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38" fontId="0" fillId="0" borderId="15" xfId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8" fontId="0" fillId="0" borderId="0" xfId="1" applyFont="1">
      <alignment vertical="center"/>
    </xf>
    <xf numFmtId="38" fontId="0" fillId="0" borderId="0" xfId="1" applyFont="1" applyAlignment="1">
      <alignment horizontal="right" vertical="center"/>
    </xf>
    <xf numFmtId="0" fontId="0" fillId="6" borderId="14" xfId="0" applyFill="1" applyBorder="1">
      <alignment vertical="center"/>
    </xf>
    <xf numFmtId="14" fontId="0" fillId="0" borderId="0" xfId="0" applyNumberFormat="1">
      <alignment vertical="center"/>
    </xf>
    <xf numFmtId="0" fontId="0" fillId="7" borderId="14" xfId="0" applyFill="1" applyBorder="1">
      <alignment vertical="center"/>
    </xf>
    <xf numFmtId="14" fontId="0" fillId="0" borderId="0" xfId="0" applyNumberFormat="1" applyAlignment="1"/>
    <xf numFmtId="38" fontId="0" fillId="0" borderId="0" xfId="0" applyNumberFormat="1" applyAlignment="1"/>
  </cellXfs>
  <cellStyles count="4">
    <cellStyle name="ハイパーリンク" xfId="2" builtinId="8"/>
    <cellStyle name="桁区切り" xfId="1" builtinId="6"/>
    <cellStyle name="桁区切り 2" xfId="3"/>
    <cellStyle name="標準" xfId="0" builtinId="0"/>
  </cellStyles>
  <dxfs count="38">
    <dxf>
      <alignment horizontal="general" vertical="bottom" textRotation="0" wrapText="0" indent="0" justifyLastLine="0" shrinkToFit="0" readingOrder="0"/>
    </dxf>
    <dxf>
      <numFmt numFmtId="6" formatCode="#,##0;[Red]\-#,##0"/>
      <alignment horizontal="general" vertical="bottom" textRotation="0" wrapText="0" indent="0" justifyLastLine="0" shrinkToFit="0" readingOrder="0"/>
    </dxf>
    <dxf>
      <numFmt numFmtId="6" formatCode="#,##0;[Red]\-#,##0"/>
      <alignment horizontal="general" vertical="bottom" textRotation="0" wrapText="0" indent="0" justifyLastLine="0" shrinkToFit="0" readingOrder="0"/>
    </dxf>
    <dxf>
      <numFmt numFmtId="6" formatCode="#,##0;[Red]\-#,##0"/>
      <alignment horizontal="general" vertical="bottom" textRotation="0" wrapText="0" indent="0" justifyLastLine="0" shrinkToFit="0" readingOrder="0"/>
    </dxf>
    <dxf>
      <numFmt numFmtId="19" formatCode="yyyy/m/d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9" formatCode="yyyy/m/d"/>
      <alignment horizontal="left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general" vertical="center" textRotation="0" wrapText="0" indent="0" justifyLastLine="0" shrinkToFit="0" readingOrder="0"/>
    </dxf>
    <dxf>
      <border outline="0">
        <bottom style="double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9" formatCode="yyyy/m/d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double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予測機能_完成!$B$1</c:f>
              <c:strCache>
                <c:ptCount val="1"/>
                <c:pt idx="0">
                  <c:v>合計金額（円）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予測機能_完成!$B$2:$B$12</c:f>
              <c:numCache>
                <c:formatCode>#,##0_);[Red]\(#,##0\)</c:formatCode>
                <c:ptCount val="11"/>
                <c:pt idx="0">
                  <c:v>120000</c:v>
                </c:pt>
                <c:pt idx="1">
                  <c:v>140000</c:v>
                </c:pt>
                <c:pt idx="2">
                  <c:v>117000</c:v>
                </c:pt>
                <c:pt idx="3">
                  <c:v>135000</c:v>
                </c:pt>
                <c:pt idx="4">
                  <c:v>192000</c:v>
                </c:pt>
                <c:pt idx="5">
                  <c:v>201000</c:v>
                </c:pt>
                <c:pt idx="6">
                  <c:v>214000</c:v>
                </c:pt>
                <c:pt idx="7">
                  <c:v>256000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65-4C4D-9EF5-757DE914A02F}"/>
            </c:ext>
          </c:extLst>
        </c:ser>
        <c:ser>
          <c:idx val="1"/>
          <c:order val="1"/>
          <c:tx>
            <c:strRef>
              <c:f>予測機能_完成!$C$1</c:f>
              <c:strCache>
                <c:ptCount val="1"/>
                <c:pt idx="0">
                  <c:v>予測(合計金額（円）)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予測機能_完成!$A$2:$A$12</c:f>
              <c:numCache>
                <c:formatCode>m/d/yyyy</c:formatCode>
                <c:ptCount val="11"/>
                <c:pt idx="0">
                  <c:v>42795</c:v>
                </c:pt>
                <c:pt idx="1">
                  <c:v>42826</c:v>
                </c:pt>
                <c:pt idx="2">
                  <c:v>42856</c:v>
                </c:pt>
                <c:pt idx="3">
                  <c:v>42887</c:v>
                </c:pt>
                <c:pt idx="4">
                  <c:v>42917</c:v>
                </c:pt>
                <c:pt idx="5">
                  <c:v>42948</c:v>
                </c:pt>
                <c:pt idx="6">
                  <c:v>42979</c:v>
                </c:pt>
                <c:pt idx="7">
                  <c:v>43009</c:v>
                </c:pt>
                <c:pt idx="8">
                  <c:v>43040</c:v>
                </c:pt>
                <c:pt idx="9">
                  <c:v>43070</c:v>
                </c:pt>
                <c:pt idx="10">
                  <c:v>43100</c:v>
                </c:pt>
              </c:numCache>
            </c:numRef>
          </c:cat>
          <c:val>
            <c:numRef>
              <c:f>予測機能_完成!$C$2:$C$12</c:f>
              <c:numCache>
                <c:formatCode>General</c:formatCode>
                <c:ptCount val="11"/>
                <c:pt idx="7" formatCode="#,##0_);[Red]\(#,##0\)">
                  <c:v>256000</c:v>
                </c:pt>
                <c:pt idx="8" formatCode="#,##0_);[Red]\(#,##0\)">
                  <c:v>262202.63286289165</c:v>
                </c:pt>
                <c:pt idx="9" formatCode="#,##0_);[Red]\(#,##0\)">
                  <c:v>281568.20827429055</c:v>
                </c:pt>
                <c:pt idx="10" formatCode="#,##0_);[Red]\(#,##0\)">
                  <c:v>300309.08770467661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65-4C4D-9EF5-757DE914A02F}"/>
            </c:ext>
          </c:extLst>
        </c:ser>
        <c:ser>
          <c:idx val="2"/>
          <c:order val="2"/>
          <c:tx>
            <c:strRef>
              <c:f>予測機能_完成!$D$1</c:f>
              <c:strCache>
                <c:ptCount val="1"/>
                <c:pt idx="0">
                  <c:v>信頼下限(合計金額（円）)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予測機能_完成!$A$2:$A$12</c:f>
              <c:numCache>
                <c:formatCode>m/d/yyyy</c:formatCode>
                <c:ptCount val="11"/>
                <c:pt idx="0">
                  <c:v>42795</c:v>
                </c:pt>
                <c:pt idx="1">
                  <c:v>42826</c:v>
                </c:pt>
                <c:pt idx="2">
                  <c:v>42856</c:v>
                </c:pt>
                <c:pt idx="3">
                  <c:v>42887</c:v>
                </c:pt>
                <c:pt idx="4">
                  <c:v>42917</c:v>
                </c:pt>
                <c:pt idx="5">
                  <c:v>42948</c:v>
                </c:pt>
                <c:pt idx="6">
                  <c:v>42979</c:v>
                </c:pt>
                <c:pt idx="7">
                  <c:v>43009</c:v>
                </c:pt>
                <c:pt idx="8">
                  <c:v>43040</c:v>
                </c:pt>
                <c:pt idx="9">
                  <c:v>43070</c:v>
                </c:pt>
                <c:pt idx="10">
                  <c:v>43100</c:v>
                </c:pt>
              </c:numCache>
            </c:numRef>
          </c:cat>
          <c:val>
            <c:numRef>
              <c:f>予測機能_完成!$D$2:$D$12</c:f>
              <c:numCache>
                <c:formatCode>General</c:formatCode>
                <c:ptCount val="11"/>
                <c:pt idx="7" formatCode="#,##0_);[Red]\(#,##0\)">
                  <c:v>256000</c:v>
                </c:pt>
                <c:pt idx="8" formatCode="#,##0_);[Red]\(#,##0\)">
                  <c:v>221997.12230205038</c:v>
                </c:pt>
                <c:pt idx="9" formatCode="#,##0_);[Red]\(#,##0\)">
                  <c:v>240115.54696109079</c:v>
                </c:pt>
                <c:pt idx="10" formatCode="#,##0_);[Red]\(#,##0\)">
                  <c:v>257675.00650472383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65-4C4D-9EF5-757DE914A02F}"/>
            </c:ext>
          </c:extLst>
        </c:ser>
        <c:ser>
          <c:idx val="3"/>
          <c:order val="3"/>
          <c:tx>
            <c:strRef>
              <c:f>予測機能_完成!$E$1</c:f>
              <c:strCache>
                <c:ptCount val="1"/>
                <c:pt idx="0">
                  <c:v>信頼上限(合計金額（円）)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予測機能_完成!$A$2:$A$12</c:f>
              <c:numCache>
                <c:formatCode>m/d/yyyy</c:formatCode>
                <c:ptCount val="11"/>
                <c:pt idx="0">
                  <c:v>42795</c:v>
                </c:pt>
                <c:pt idx="1">
                  <c:v>42826</c:v>
                </c:pt>
                <c:pt idx="2">
                  <c:v>42856</c:v>
                </c:pt>
                <c:pt idx="3">
                  <c:v>42887</c:v>
                </c:pt>
                <c:pt idx="4">
                  <c:v>42917</c:v>
                </c:pt>
                <c:pt idx="5">
                  <c:v>42948</c:v>
                </c:pt>
                <c:pt idx="6">
                  <c:v>42979</c:v>
                </c:pt>
                <c:pt idx="7">
                  <c:v>43009</c:v>
                </c:pt>
                <c:pt idx="8">
                  <c:v>43040</c:v>
                </c:pt>
                <c:pt idx="9">
                  <c:v>43070</c:v>
                </c:pt>
                <c:pt idx="10">
                  <c:v>43100</c:v>
                </c:pt>
              </c:numCache>
            </c:numRef>
          </c:cat>
          <c:val>
            <c:numRef>
              <c:f>予測機能_完成!$E$2:$E$12</c:f>
              <c:numCache>
                <c:formatCode>General</c:formatCode>
                <c:ptCount val="11"/>
                <c:pt idx="7" formatCode="#,##0_);[Red]\(#,##0\)">
                  <c:v>256000</c:v>
                </c:pt>
                <c:pt idx="8" formatCode="#,##0_);[Red]\(#,##0\)">
                  <c:v>302408.14342373295</c:v>
                </c:pt>
                <c:pt idx="9" formatCode="#,##0_);[Red]\(#,##0\)">
                  <c:v>323020.86958749028</c:v>
                </c:pt>
                <c:pt idx="10" formatCode="#,##0_);[Red]\(#,##0\)">
                  <c:v>342943.16890462936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65-4C4D-9EF5-757DE914A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624479"/>
        <c:axId val="827630303"/>
      </c:lineChart>
      <c:catAx>
        <c:axId val="82762447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7630303"/>
        <c:crosses val="autoZero"/>
        <c:auto val="1"/>
        <c:lblAlgn val="ctr"/>
        <c:lblOffset val="100"/>
        <c:noMultiLvlLbl val="0"/>
      </c:catAx>
      <c:valAx>
        <c:axId val="82763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762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12</xdr:row>
      <xdr:rowOff>209550</xdr:rowOff>
    </xdr:from>
    <xdr:to>
      <xdr:col>5</xdr:col>
      <xdr:colOff>142875</xdr:colOff>
      <xdr:row>25</xdr:row>
      <xdr:rowOff>47625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テーブル1" displayName="テーブル1" ref="A3:K17" totalsRowShown="0" headerRowDxfId="37" dataDxfId="35" headerRowBorderDxfId="36" tableBorderDxfId="34">
  <autoFilter ref="A3:K17"/>
  <tableColumns count="11">
    <tableColumn id="1" name="会員番号" dataDxfId="33"/>
    <tableColumn id="2" name="姓" dataDxfId="32"/>
    <tableColumn id="3" name="名" dataDxfId="31"/>
    <tableColumn id="4" name="郵便番号" dataDxfId="30"/>
    <tableColumn id="5" name="住所" dataDxfId="29"/>
    <tableColumn id="6" name="番地" dataDxfId="28"/>
    <tableColumn id="7" name="マンション・部屋番号" dataDxfId="27"/>
    <tableColumn id="8" name="電話番号" dataDxfId="26"/>
    <tableColumn id="9" name="メールアドレス" dataDxfId="25" dataCellStyle="ハイパーリンク"/>
    <tableColumn id="10" name="生年月日" dataDxfId="24"/>
    <tableColumn id="11" name="入会年月日" dataDxfId="23"/>
  </tableColumns>
  <tableStyleInfo name="TableStyleMedium7" showFirstColumn="0" showLastColumn="0" showRowStripes="0" showColumnStripes="1"/>
</table>
</file>

<file path=xl/tables/table2.xml><?xml version="1.0" encoding="utf-8"?>
<table xmlns="http://schemas.openxmlformats.org/spreadsheetml/2006/main" id="2" name="テーブル3" displayName="テーブル3" ref="A3:G20" totalsRowCount="1" headerRowDxfId="22" dataDxfId="20" headerRowBorderDxfId="21" tableBorderDxfId="19">
  <autoFilter ref="A3:G19"/>
  <tableColumns count="7">
    <tableColumn id="1" name="日付" totalsRowLabel="集計" dataDxfId="18" totalsRowDxfId="17"/>
    <tableColumn id="2" name="顧客名" dataDxfId="16" totalsRowDxfId="15"/>
    <tableColumn id="3" name="商品名" dataDxfId="14" totalsRowDxfId="13"/>
    <tableColumn id="4" name="商品分類" dataDxfId="12" totalsRowDxfId="11"/>
    <tableColumn id="5" name="単価" dataDxfId="10" totalsRowDxfId="9"/>
    <tableColumn id="6" name="数量" dataDxfId="8" totalsRowDxfId="7"/>
    <tableColumn id="7" name="売上金額" totalsRowFunction="sum" dataDxfId="6" totalsRowDxfId="5">
      <calculatedColumnFormula>E4*F4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テーブル4" displayName="テーブル4" ref="A1:E12" totalsRowShown="0" dataDxfId="0">
  <autoFilter ref="A1:E12"/>
  <tableColumns count="5">
    <tableColumn id="1" name="月" dataDxfId="4"/>
    <tableColumn id="2" name="合計金額（円）"/>
    <tableColumn id="3" name="予測(合計金額（円）)" dataDxfId="3"/>
    <tableColumn id="4" name="信頼下限(合計金額（円）)" dataDxfId="2"/>
    <tableColumn id="5" name="信頼上限(合計金額（円）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-yo@example.com" TargetMode="External"/><Relationship Id="rId13" Type="http://schemas.openxmlformats.org/officeDocument/2006/relationships/hyperlink" Target="mailto:zumi_hi@xxxx.com" TargetMode="External"/><Relationship Id="rId3" Type="http://schemas.openxmlformats.org/officeDocument/2006/relationships/hyperlink" Target="mailto:dera_aki@example.com" TargetMode="External"/><Relationship Id="rId7" Type="http://schemas.openxmlformats.org/officeDocument/2006/relationships/hyperlink" Target="mailto:junji@xxx.com" TargetMode="External"/><Relationship Id="rId12" Type="http://schemas.openxmlformats.org/officeDocument/2006/relationships/hyperlink" Target="mailto:micchi@xxx.jp" TargetMode="External"/><Relationship Id="rId2" Type="http://schemas.openxmlformats.org/officeDocument/2006/relationships/hyperlink" Target="mailto:goro@example.com" TargetMode="External"/><Relationship Id="rId1" Type="http://schemas.openxmlformats.org/officeDocument/2006/relationships/hyperlink" Target="mailto:nozom@example.com" TargetMode="External"/><Relationship Id="rId6" Type="http://schemas.openxmlformats.org/officeDocument/2006/relationships/hyperlink" Target="mailto:heikichi11@xxxx.jp" TargetMode="External"/><Relationship Id="rId11" Type="http://schemas.openxmlformats.org/officeDocument/2006/relationships/hyperlink" Target="mailto:sadasawa@xxxx.com" TargetMode="External"/><Relationship Id="rId5" Type="http://schemas.openxmlformats.org/officeDocument/2006/relationships/hyperlink" Target="mailto:yurinaka@exampl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kshun@example.com" TargetMode="External"/><Relationship Id="rId4" Type="http://schemas.openxmlformats.org/officeDocument/2006/relationships/hyperlink" Target="mailto:unomiya@xxxx.jp" TargetMode="External"/><Relationship Id="rId9" Type="http://schemas.openxmlformats.org/officeDocument/2006/relationships/hyperlink" Target="mailto:tuzukiyo@xxx.jp" TargetMode="External"/><Relationship Id="rId14" Type="http://schemas.openxmlformats.org/officeDocument/2006/relationships/hyperlink" Target="mailto:hikarukb@exc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-yo@example.com" TargetMode="External"/><Relationship Id="rId13" Type="http://schemas.openxmlformats.org/officeDocument/2006/relationships/hyperlink" Target="mailto:zumi_hi@xxxx.com" TargetMode="External"/><Relationship Id="rId3" Type="http://schemas.openxmlformats.org/officeDocument/2006/relationships/hyperlink" Target="mailto:dera_aki@example.com" TargetMode="External"/><Relationship Id="rId7" Type="http://schemas.openxmlformats.org/officeDocument/2006/relationships/hyperlink" Target="mailto:junji@xxx.com" TargetMode="External"/><Relationship Id="rId12" Type="http://schemas.openxmlformats.org/officeDocument/2006/relationships/hyperlink" Target="mailto:micchi@xxx.jp" TargetMode="External"/><Relationship Id="rId2" Type="http://schemas.openxmlformats.org/officeDocument/2006/relationships/hyperlink" Target="mailto:goro@example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nozom@example.com" TargetMode="External"/><Relationship Id="rId6" Type="http://schemas.openxmlformats.org/officeDocument/2006/relationships/hyperlink" Target="mailto:heikichi11@xxxx.jp" TargetMode="External"/><Relationship Id="rId11" Type="http://schemas.openxmlformats.org/officeDocument/2006/relationships/hyperlink" Target="mailto:sadasawa@xxxx.com" TargetMode="External"/><Relationship Id="rId5" Type="http://schemas.openxmlformats.org/officeDocument/2006/relationships/hyperlink" Target="mailto:yurinaka@example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akshun@example.com" TargetMode="External"/><Relationship Id="rId4" Type="http://schemas.openxmlformats.org/officeDocument/2006/relationships/hyperlink" Target="mailto:unomiya@xxxx.jp" TargetMode="External"/><Relationship Id="rId9" Type="http://schemas.openxmlformats.org/officeDocument/2006/relationships/hyperlink" Target="mailto:tuzukiyo@xxx.jp" TargetMode="External"/><Relationship Id="rId14" Type="http://schemas.openxmlformats.org/officeDocument/2006/relationships/hyperlink" Target="mailto:hikarukb@exc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4" sqref="A4"/>
    </sheetView>
  </sheetViews>
  <sheetFormatPr defaultColWidth="8.875" defaultRowHeight="18.75" x14ac:dyDescent="0.4"/>
  <cols>
    <col min="1" max="1" width="9" bestFit="1" customWidth="1"/>
    <col min="2" max="3" width="9.125" customWidth="1"/>
    <col min="4" max="4" width="9.375" bestFit="1" customWidth="1"/>
    <col min="5" max="5" width="31.625" bestFit="1" customWidth="1"/>
    <col min="6" max="6" width="9.375" customWidth="1"/>
    <col min="7" max="7" width="26.625" bestFit="1" customWidth="1"/>
    <col min="8" max="8" width="13.625" bestFit="1" customWidth="1"/>
    <col min="9" max="9" width="24.125" bestFit="1" customWidth="1"/>
    <col min="10" max="11" width="11.375" bestFit="1" customWidth="1"/>
  </cols>
  <sheetData>
    <row r="1" spans="1:11" x14ac:dyDescent="0.4">
      <c r="A1" s="45" t="s">
        <v>115</v>
      </c>
      <c r="B1" s="45"/>
      <c r="C1" s="45"/>
      <c r="D1" s="45"/>
    </row>
    <row r="3" spans="1:11" ht="19.5" thickBot="1" x14ac:dyDescent="0.45">
      <c r="A3" s="8" t="s">
        <v>114</v>
      </c>
      <c r="B3" s="8" t="s">
        <v>113</v>
      </c>
      <c r="C3" s="8" t="s">
        <v>112</v>
      </c>
      <c r="D3" s="8" t="s">
        <v>111</v>
      </c>
      <c r="E3" s="8" t="s">
        <v>110</v>
      </c>
      <c r="F3" s="8" t="s">
        <v>109</v>
      </c>
      <c r="G3" s="8" t="s">
        <v>108</v>
      </c>
      <c r="H3" s="8" t="s">
        <v>107</v>
      </c>
      <c r="I3" s="8" t="s">
        <v>106</v>
      </c>
      <c r="J3" s="8" t="s">
        <v>105</v>
      </c>
      <c r="K3" s="8" t="s">
        <v>104</v>
      </c>
    </row>
    <row r="4" spans="1:11" ht="19.5" thickTop="1" x14ac:dyDescent="0.4">
      <c r="A4" s="7">
        <v>1001</v>
      </c>
      <c r="B4" s="7" t="s">
        <v>103</v>
      </c>
      <c r="C4" s="7" t="s">
        <v>102</v>
      </c>
      <c r="D4" s="7" t="s">
        <v>101</v>
      </c>
      <c r="E4" s="7" t="s">
        <v>100</v>
      </c>
      <c r="F4" s="7" t="s">
        <v>99</v>
      </c>
      <c r="G4" s="7" t="s">
        <v>98</v>
      </c>
      <c r="H4" s="7" t="s">
        <v>97</v>
      </c>
      <c r="I4" s="6" t="s">
        <v>96</v>
      </c>
      <c r="J4" s="5">
        <v>21256</v>
      </c>
      <c r="K4" s="5">
        <v>42592</v>
      </c>
    </row>
    <row r="5" spans="1:11" x14ac:dyDescent="0.4">
      <c r="A5" s="4">
        <v>1002</v>
      </c>
      <c r="B5" s="4" t="s">
        <v>95</v>
      </c>
      <c r="C5" s="4" t="s">
        <v>94</v>
      </c>
      <c r="D5" s="4" t="s">
        <v>93</v>
      </c>
      <c r="E5" s="4" t="s">
        <v>92</v>
      </c>
      <c r="F5" s="4" t="s">
        <v>91</v>
      </c>
      <c r="G5" s="4" t="s">
        <v>90</v>
      </c>
      <c r="H5" s="4" t="s">
        <v>89</v>
      </c>
      <c r="I5" s="3" t="s">
        <v>88</v>
      </c>
      <c r="J5" s="2">
        <v>23654</v>
      </c>
      <c r="K5" s="2">
        <v>42603</v>
      </c>
    </row>
    <row r="6" spans="1:11" x14ac:dyDescent="0.4">
      <c r="A6" s="4">
        <v>1003</v>
      </c>
      <c r="B6" s="4" t="s">
        <v>87</v>
      </c>
      <c r="C6" s="4" t="s">
        <v>86</v>
      </c>
      <c r="D6" s="4" t="s">
        <v>85</v>
      </c>
      <c r="E6" s="4" t="s">
        <v>84</v>
      </c>
      <c r="F6" s="4" t="s">
        <v>83</v>
      </c>
      <c r="G6" s="4" t="s">
        <v>82</v>
      </c>
      <c r="H6" s="4" t="s">
        <v>81</v>
      </c>
      <c r="I6" s="3" t="s">
        <v>80</v>
      </c>
      <c r="J6" s="2">
        <v>31185</v>
      </c>
      <c r="K6" s="2">
        <v>42614</v>
      </c>
    </row>
    <row r="7" spans="1:11" x14ac:dyDescent="0.4">
      <c r="A7" s="4">
        <v>1004</v>
      </c>
      <c r="B7" s="4" t="s">
        <v>79</v>
      </c>
      <c r="C7" s="4" t="s">
        <v>78</v>
      </c>
      <c r="D7" s="4" t="s">
        <v>77</v>
      </c>
      <c r="E7" s="4" t="s">
        <v>76</v>
      </c>
      <c r="F7" s="4" t="s">
        <v>75</v>
      </c>
      <c r="G7" s="4"/>
      <c r="H7" s="4" t="s">
        <v>74</v>
      </c>
      <c r="I7" s="3" t="s">
        <v>73</v>
      </c>
      <c r="J7" s="2">
        <v>26986</v>
      </c>
      <c r="K7" s="2">
        <v>42625</v>
      </c>
    </row>
    <row r="8" spans="1:11" x14ac:dyDescent="0.4">
      <c r="A8" s="4">
        <v>1005</v>
      </c>
      <c r="B8" s="4" t="s">
        <v>72</v>
      </c>
      <c r="C8" s="4" t="s">
        <v>71</v>
      </c>
      <c r="D8" s="4" t="s">
        <v>70</v>
      </c>
      <c r="E8" s="4" t="s">
        <v>69</v>
      </c>
      <c r="F8" s="2" t="s">
        <v>68</v>
      </c>
      <c r="G8" s="4"/>
      <c r="H8" s="4" t="s">
        <v>67</v>
      </c>
      <c r="I8" s="3" t="s">
        <v>66</v>
      </c>
      <c r="J8" s="2">
        <v>23594</v>
      </c>
      <c r="K8" s="2">
        <v>42637</v>
      </c>
    </row>
    <row r="9" spans="1:11" x14ac:dyDescent="0.4">
      <c r="A9" s="4">
        <v>1006</v>
      </c>
      <c r="B9" s="4" t="s">
        <v>65</v>
      </c>
      <c r="C9" s="4" t="s">
        <v>64</v>
      </c>
      <c r="D9" s="4" t="s">
        <v>63</v>
      </c>
      <c r="E9" s="4" t="s">
        <v>62</v>
      </c>
      <c r="F9" s="4" t="s">
        <v>61</v>
      </c>
      <c r="G9" s="4" t="s">
        <v>60</v>
      </c>
      <c r="H9" s="4" t="s">
        <v>59</v>
      </c>
      <c r="I9" s="3" t="s">
        <v>58</v>
      </c>
      <c r="J9" s="2">
        <v>29337</v>
      </c>
      <c r="K9" s="2">
        <v>42645</v>
      </c>
    </row>
    <row r="10" spans="1:11" x14ac:dyDescent="0.4">
      <c r="A10" s="4">
        <v>1007</v>
      </c>
      <c r="B10" s="4" t="s">
        <v>57</v>
      </c>
      <c r="C10" s="4" t="s">
        <v>56</v>
      </c>
      <c r="D10" s="4" t="s">
        <v>55</v>
      </c>
      <c r="E10" s="4" t="s">
        <v>54</v>
      </c>
      <c r="F10" s="4" t="s">
        <v>53</v>
      </c>
      <c r="G10" s="4"/>
      <c r="H10" s="4" t="s">
        <v>52</v>
      </c>
      <c r="I10" s="3" t="s">
        <v>51</v>
      </c>
      <c r="J10" s="2">
        <v>25403</v>
      </c>
      <c r="K10" s="2">
        <v>42657</v>
      </c>
    </row>
    <row r="11" spans="1:11" x14ac:dyDescent="0.4">
      <c r="A11" s="4">
        <v>1008</v>
      </c>
      <c r="B11" s="4" t="s">
        <v>50</v>
      </c>
      <c r="C11" s="4" t="s">
        <v>49</v>
      </c>
      <c r="D11" s="4" t="s">
        <v>48</v>
      </c>
      <c r="E11" s="4" t="s">
        <v>47</v>
      </c>
      <c r="F11" s="4" t="s">
        <v>46</v>
      </c>
      <c r="G11" s="4"/>
      <c r="H11" s="4" t="s">
        <v>45</v>
      </c>
      <c r="I11" s="3" t="s">
        <v>44</v>
      </c>
      <c r="J11" s="2">
        <v>29161</v>
      </c>
      <c r="K11" s="2">
        <v>42668</v>
      </c>
    </row>
    <row r="12" spans="1:11" x14ac:dyDescent="0.4">
      <c r="A12" s="4">
        <v>1009</v>
      </c>
      <c r="B12" s="4" t="s">
        <v>43</v>
      </c>
      <c r="C12" s="4" t="s">
        <v>42</v>
      </c>
      <c r="D12" s="4" t="s">
        <v>41</v>
      </c>
      <c r="E12" s="4" t="s">
        <v>40</v>
      </c>
      <c r="F12" s="4" t="s">
        <v>39</v>
      </c>
      <c r="G12" s="4"/>
      <c r="H12" s="4" t="s">
        <v>38</v>
      </c>
      <c r="I12" s="3" t="s">
        <v>37</v>
      </c>
      <c r="J12" s="2">
        <v>19417</v>
      </c>
      <c r="K12" s="2">
        <v>42673</v>
      </c>
    </row>
    <row r="13" spans="1:11" x14ac:dyDescent="0.4">
      <c r="A13" s="4">
        <v>1010</v>
      </c>
      <c r="B13" s="4" t="s">
        <v>36</v>
      </c>
      <c r="C13" s="4" t="s">
        <v>35</v>
      </c>
      <c r="D13" s="4" t="s">
        <v>34</v>
      </c>
      <c r="E13" s="4" t="s">
        <v>33</v>
      </c>
      <c r="F13" s="4" t="s">
        <v>32</v>
      </c>
      <c r="G13" s="4"/>
      <c r="H13" s="4" t="s">
        <v>31</v>
      </c>
      <c r="I13" s="3" t="s">
        <v>30</v>
      </c>
      <c r="J13" s="2">
        <v>21534</v>
      </c>
      <c r="K13" s="2">
        <v>42681</v>
      </c>
    </row>
    <row r="14" spans="1:11" x14ac:dyDescent="0.4">
      <c r="A14" s="4">
        <v>1011</v>
      </c>
      <c r="B14" s="4" t="s">
        <v>29</v>
      </c>
      <c r="C14" s="4" t="s">
        <v>28</v>
      </c>
      <c r="D14" s="4" t="s">
        <v>27</v>
      </c>
      <c r="E14" s="4" t="s">
        <v>26</v>
      </c>
      <c r="F14" s="4" t="s">
        <v>25</v>
      </c>
      <c r="G14" s="4" t="s">
        <v>24</v>
      </c>
      <c r="H14" s="4" t="s">
        <v>23</v>
      </c>
      <c r="I14" s="3" t="s">
        <v>22</v>
      </c>
      <c r="J14" s="2">
        <v>28378</v>
      </c>
      <c r="K14" s="2">
        <v>42689</v>
      </c>
    </row>
    <row r="15" spans="1:11" x14ac:dyDescent="0.4">
      <c r="A15" s="4">
        <v>1012</v>
      </c>
      <c r="B15" s="4" t="s">
        <v>21</v>
      </c>
      <c r="C15" s="4" t="s">
        <v>20</v>
      </c>
      <c r="D15" s="4" t="s">
        <v>19</v>
      </c>
      <c r="E15" s="4" t="s">
        <v>18</v>
      </c>
      <c r="F15" s="4" t="s">
        <v>17</v>
      </c>
      <c r="G15" s="4" t="s">
        <v>16</v>
      </c>
      <c r="H15" s="4" t="s">
        <v>15</v>
      </c>
      <c r="I15" s="3" t="s">
        <v>14</v>
      </c>
      <c r="J15" s="2">
        <v>30618</v>
      </c>
      <c r="K15" s="2">
        <v>42703</v>
      </c>
    </row>
    <row r="16" spans="1:11" x14ac:dyDescent="0.4">
      <c r="A16" s="4">
        <v>1013</v>
      </c>
      <c r="B16" s="4" t="s">
        <v>13</v>
      </c>
      <c r="C16" s="4" t="s">
        <v>12</v>
      </c>
      <c r="D16" s="4" t="s">
        <v>11</v>
      </c>
      <c r="E16" s="4" t="s">
        <v>10</v>
      </c>
      <c r="F16" s="4" t="s">
        <v>9</v>
      </c>
      <c r="G16" s="4"/>
      <c r="H16" s="4" t="s">
        <v>8</v>
      </c>
      <c r="I16" s="3" t="s">
        <v>7</v>
      </c>
      <c r="J16" s="2">
        <v>22493</v>
      </c>
      <c r="K16" s="2">
        <v>42712</v>
      </c>
    </row>
    <row r="17" spans="1:11" x14ac:dyDescent="0.4">
      <c r="A17" s="4">
        <v>1014</v>
      </c>
      <c r="B17" s="4" t="s">
        <v>6</v>
      </c>
      <c r="C17" s="4" t="s">
        <v>5</v>
      </c>
      <c r="D17" s="4" t="s">
        <v>4</v>
      </c>
      <c r="E17" s="4" t="s">
        <v>3</v>
      </c>
      <c r="F17" s="4" t="s">
        <v>2</v>
      </c>
      <c r="G17" s="4"/>
      <c r="H17" s="4" t="s">
        <v>1</v>
      </c>
      <c r="I17" s="3" t="s">
        <v>0</v>
      </c>
      <c r="J17" s="2">
        <v>29708</v>
      </c>
      <c r="K17" s="2">
        <v>42723</v>
      </c>
    </row>
    <row r="18" spans="1:11" x14ac:dyDescent="0.4">
      <c r="I18" s="1"/>
      <c r="K18" s="1"/>
    </row>
  </sheetData>
  <mergeCells count="1">
    <mergeCell ref="A1:D1"/>
  </mergeCells>
  <phoneticPr fontId="2"/>
  <hyperlinks>
    <hyperlink ref="I4" r:id="rId1"/>
    <hyperlink ref="I5" r:id="rId2"/>
    <hyperlink ref="I6" r:id="rId3"/>
    <hyperlink ref="I7" r:id="rId4"/>
    <hyperlink ref="I8" r:id="rId5"/>
    <hyperlink ref="I10" r:id="rId6"/>
    <hyperlink ref="I11" r:id="rId7"/>
    <hyperlink ref="I12" r:id="rId8"/>
    <hyperlink ref="I13" r:id="rId9"/>
    <hyperlink ref="I14" r:id="rId10"/>
    <hyperlink ref="I15" r:id="rId11"/>
    <hyperlink ref="I16" r:id="rId12"/>
    <hyperlink ref="I9" r:id="rId13"/>
    <hyperlink ref="I17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4" sqref="A4"/>
    </sheetView>
  </sheetViews>
  <sheetFormatPr defaultColWidth="8.875" defaultRowHeight="18.75" x14ac:dyDescent="0.4"/>
  <cols>
    <col min="1" max="1" width="10.125" customWidth="1"/>
    <col min="2" max="3" width="9.125" customWidth="1"/>
    <col min="4" max="4" width="10.125" customWidth="1"/>
    <col min="5" max="5" width="31.625" bestFit="1" customWidth="1"/>
    <col min="6" max="6" width="9.375" customWidth="1"/>
    <col min="7" max="7" width="26.625" bestFit="1" customWidth="1"/>
    <col min="8" max="8" width="13.625" bestFit="1" customWidth="1"/>
    <col min="9" max="9" width="24.125" bestFit="1" customWidth="1"/>
    <col min="10" max="10" width="11.375" bestFit="1" customWidth="1"/>
    <col min="11" max="11" width="12.125" customWidth="1"/>
  </cols>
  <sheetData>
    <row r="1" spans="1:12" x14ac:dyDescent="0.4">
      <c r="A1" s="45" t="s">
        <v>115</v>
      </c>
      <c r="B1" s="45"/>
      <c r="C1" s="45"/>
      <c r="D1" s="45"/>
    </row>
    <row r="3" spans="1:12" ht="19.5" thickBot="1" x14ac:dyDescent="0.45">
      <c r="A3" s="27" t="s">
        <v>114</v>
      </c>
      <c r="B3" s="26" t="s">
        <v>113</v>
      </c>
      <c r="C3" s="26" t="s">
        <v>112</v>
      </c>
      <c r="D3" s="26" t="s">
        <v>111</v>
      </c>
      <c r="E3" s="26" t="s">
        <v>110</v>
      </c>
      <c r="F3" s="26" t="s">
        <v>109</v>
      </c>
      <c r="G3" s="26" t="s">
        <v>108</v>
      </c>
      <c r="H3" s="26" t="s">
        <v>107</v>
      </c>
      <c r="I3" s="26" t="s">
        <v>134</v>
      </c>
      <c r="J3" s="26" t="s">
        <v>105</v>
      </c>
      <c r="K3" s="25" t="s">
        <v>104</v>
      </c>
      <c r="L3" s="9"/>
    </row>
    <row r="4" spans="1:12" ht="19.5" thickTop="1" x14ac:dyDescent="0.4">
      <c r="A4" s="24">
        <v>1001</v>
      </c>
      <c r="B4" s="23" t="s">
        <v>103</v>
      </c>
      <c r="C4" s="23" t="s">
        <v>102</v>
      </c>
      <c r="D4" s="23" t="s">
        <v>133</v>
      </c>
      <c r="E4" s="23" t="s">
        <v>100</v>
      </c>
      <c r="F4" s="23" t="s">
        <v>132</v>
      </c>
      <c r="G4" s="23" t="s">
        <v>131</v>
      </c>
      <c r="H4" s="23" t="s">
        <v>130</v>
      </c>
      <c r="I4" s="22" t="s">
        <v>129</v>
      </c>
      <c r="J4" s="21">
        <v>21256</v>
      </c>
      <c r="K4" s="20">
        <v>42592</v>
      </c>
      <c r="L4" s="9"/>
    </row>
    <row r="5" spans="1:12" x14ac:dyDescent="0.4">
      <c r="A5" s="19">
        <v>1002</v>
      </c>
      <c r="B5" s="18" t="s">
        <v>95</v>
      </c>
      <c r="C5" s="18" t="s">
        <v>94</v>
      </c>
      <c r="D5" s="18" t="s">
        <v>93</v>
      </c>
      <c r="E5" s="18" t="s">
        <v>92</v>
      </c>
      <c r="F5" s="18" t="s">
        <v>91</v>
      </c>
      <c r="G5" s="18" t="s">
        <v>90</v>
      </c>
      <c r="H5" s="18" t="s">
        <v>89</v>
      </c>
      <c r="I5" s="17" t="s">
        <v>88</v>
      </c>
      <c r="J5" s="16">
        <v>23654</v>
      </c>
      <c r="K5" s="15">
        <v>42603</v>
      </c>
      <c r="L5" s="9"/>
    </row>
    <row r="6" spans="1:12" x14ac:dyDescent="0.4">
      <c r="A6" s="19">
        <v>1003</v>
      </c>
      <c r="B6" s="18" t="s">
        <v>87</v>
      </c>
      <c r="C6" s="18" t="s">
        <v>86</v>
      </c>
      <c r="D6" s="18" t="s">
        <v>85</v>
      </c>
      <c r="E6" s="18" t="s">
        <v>84</v>
      </c>
      <c r="F6" s="18" t="s">
        <v>83</v>
      </c>
      <c r="G6" s="18" t="s">
        <v>82</v>
      </c>
      <c r="H6" s="18" t="s">
        <v>81</v>
      </c>
      <c r="I6" s="17" t="s">
        <v>80</v>
      </c>
      <c r="J6" s="16">
        <v>31185</v>
      </c>
      <c r="K6" s="15">
        <v>42614</v>
      </c>
      <c r="L6" s="9"/>
    </row>
    <row r="7" spans="1:12" x14ac:dyDescent="0.4">
      <c r="A7" s="19">
        <v>1004</v>
      </c>
      <c r="B7" s="18" t="s">
        <v>79</v>
      </c>
      <c r="C7" s="18" t="s">
        <v>78</v>
      </c>
      <c r="D7" s="18" t="s">
        <v>77</v>
      </c>
      <c r="E7" s="18" t="s">
        <v>76</v>
      </c>
      <c r="F7" s="18" t="s">
        <v>75</v>
      </c>
      <c r="G7" s="18"/>
      <c r="H7" s="18" t="s">
        <v>74</v>
      </c>
      <c r="I7" s="17" t="s">
        <v>73</v>
      </c>
      <c r="J7" s="16">
        <v>26986</v>
      </c>
      <c r="K7" s="15">
        <v>42625</v>
      </c>
      <c r="L7" s="9"/>
    </row>
    <row r="8" spans="1:12" x14ac:dyDescent="0.4">
      <c r="A8" s="19">
        <v>1005</v>
      </c>
      <c r="B8" s="18" t="s">
        <v>72</v>
      </c>
      <c r="C8" s="18" t="s">
        <v>71</v>
      </c>
      <c r="D8" s="18" t="s">
        <v>70</v>
      </c>
      <c r="E8" s="18" t="s">
        <v>69</v>
      </c>
      <c r="F8" s="16" t="s">
        <v>68</v>
      </c>
      <c r="G8" s="18"/>
      <c r="H8" s="18" t="s">
        <v>67</v>
      </c>
      <c r="I8" s="17" t="s">
        <v>66</v>
      </c>
      <c r="J8" s="16">
        <v>23594</v>
      </c>
      <c r="K8" s="15">
        <v>42637</v>
      </c>
      <c r="L8" s="9"/>
    </row>
    <row r="9" spans="1:12" x14ac:dyDescent="0.4">
      <c r="A9" s="19">
        <v>1006</v>
      </c>
      <c r="B9" s="18" t="s">
        <v>65</v>
      </c>
      <c r="C9" s="18" t="s">
        <v>64</v>
      </c>
      <c r="D9" s="18" t="s">
        <v>63</v>
      </c>
      <c r="E9" s="18" t="s">
        <v>62</v>
      </c>
      <c r="F9" s="18" t="s">
        <v>61</v>
      </c>
      <c r="G9" s="18" t="s">
        <v>60</v>
      </c>
      <c r="H9" s="18" t="s">
        <v>59</v>
      </c>
      <c r="I9" s="17" t="s">
        <v>58</v>
      </c>
      <c r="J9" s="16">
        <v>29337</v>
      </c>
      <c r="K9" s="15">
        <v>42645</v>
      </c>
      <c r="L9" s="9"/>
    </row>
    <row r="10" spans="1:12" x14ac:dyDescent="0.4">
      <c r="A10" s="19">
        <v>1007</v>
      </c>
      <c r="B10" s="18" t="s">
        <v>57</v>
      </c>
      <c r="C10" s="18" t="s">
        <v>56</v>
      </c>
      <c r="D10" s="18" t="s">
        <v>55</v>
      </c>
      <c r="E10" s="18" t="s">
        <v>54</v>
      </c>
      <c r="F10" s="18" t="s">
        <v>53</v>
      </c>
      <c r="G10" s="18"/>
      <c r="H10" s="18" t="s">
        <v>52</v>
      </c>
      <c r="I10" s="17" t="s">
        <v>51</v>
      </c>
      <c r="J10" s="16">
        <v>25403</v>
      </c>
      <c r="K10" s="15">
        <v>42657</v>
      </c>
      <c r="L10" s="9"/>
    </row>
    <row r="11" spans="1:12" x14ac:dyDescent="0.4">
      <c r="A11" s="19">
        <v>1008</v>
      </c>
      <c r="B11" s="18" t="s">
        <v>50</v>
      </c>
      <c r="C11" s="18" t="s">
        <v>49</v>
      </c>
      <c r="D11" s="18" t="s">
        <v>48</v>
      </c>
      <c r="E11" s="18" t="s">
        <v>47</v>
      </c>
      <c r="F11" s="18" t="s">
        <v>46</v>
      </c>
      <c r="G11" s="18"/>
      <c r="H11" s="18" t="s">
        <v>45</v>
      </c>
      <c r="I11" s="17" t="s">
        <v>44</v>
      </c>
      <c r="J11" s="16">
        <v>29161</v>
      </c>
      <c r="K11" s="15">
        <v>42668</v>
      </c>
      <c r="L11" s="9"/>
    </row>
    <row r="12" spans="1:12" x14ac:dyDescent="0.4">
      <c r="A12" s="19">
        <v>1009</v>
      </c>
      <c r="B12" s="18" t="s">
        <v>43</v>
      </c>
      <c r="C12" s="18" t="s">
        <v>42</v>
      </c>
      <c r="D12" s="18" t="s">
        <v>41</v>
      </c>
      <c r="E12" s="18" t="s">
        <v>40</v>
      </c>
      <c r="F12" s="18" t="s">
        <v>39</v>
      </c>
      <c r="G12" s="18"/>
      <c r="H12" s="18" t="s">
        <v>38</v>
      </c>
      <c r="I12" s="17" t="s">
        <v>37</v>
      </c>
      <c r="J12" s="16">
        <v>19417</v>
      </c>
      <c r="K12" s="15">
        <v>42673</v>
      </c>
      <c r="L12" s="9"/>
    </row>
    <row r="13" spans="1:12" x14ac:dyDescent="0.4">
      <c r="A13" s="19">
        <v>1010</v>
      </c>
      <c r="B13" s="18" t="s">
        <v>36</v>
      </c>
      <c r="C13" s="18" t="s">
        <v>35</v>
      </c>
      <c r="D13" s="18" t="s">
        <v>34</v>
      </c>
      <c r="E13" s="18" t="s">
        <v>33</v>
      </c>
      <c r="F13" s="18" t="s">
        <v>32</v>
      </c>
      <c r="G13" s="18"/>
      <c r="H13" s="18" t="s">
        <v>31</v>
      </c>
      <c r="I13" s="17" t="s">
        <v>30</v>
      </c>
      <c r="J13" s="16">
        <v>21534</v>
      </c>
      <c r="K13" s="15">
        <v>42681</v>
      </c>
      <c r="L13" s="9"/>
    </row>
    <row r="14" spans="1:12" x14ac:dyDescent="0.4">
      <c r="A14" s="19">
        <v>1011</v>
      </c>
      <c r="B14" s="18" t="s">
        <v>29</v>
      </c>
      <c r="C14" s="18" t="s">
        <v>28</v>
      </c>
      <c r="D14" s="18" t="s">
        <v>27</v>
      </c>
      <c r="E14" s="18" t="s">
        <v>26</v>
      </c>
      <c r="F14" s="18" t="s">
        <v>25</v>
      </c>
      <c r="G14" s="18" t="s">
        <v>24</v>
      </c>
      <c r="H14" s="18" t="s">
        <v>23</v>
      </c>
      <c r="I14" s="17" t="s">
        <v>22</v>
      </c>
      <c r="J14" s="16">
        <v>28378</v>
      </c>
      <c r="K14" s="15">
        <v>42689</v>
      </c>
      <c r="L14" s="9"/>
    </row>
    <row r="15" spans="1:12" x14ac:dyDescent="0.4">
      <c r="A15" s="19">
        <v>1012</v>
      </c>
      <c r="B15" s="18" t="s">
        <v>21</v>
      </c>
      <c r="C15" s="18" t="s">
        <v>20</v>
      </c>
      <c r="D15" s="18" t="s">
        <v>128</v>
      </c>
      <c r="E15" s="18" t="s">
        <v>18</v>
      </c>
      <c r="F15" s="18" t="s">
        <v>127</v>
      </c>
      <c r="G15" s="18" t="s">
        <v>16</v>
      </c>
      <c r="H15" s="18" t="s">
        <v>126</v>
      </c>
      <c r="I15" s="17" t="s">
        <v>125</v>
      </c>
      <c r="J15" s="16">
        <v>30618</v>
      </c>
      <c r="K15" s="15">
        <v>42703</v>
      </c>
      <c r="L15" s="9"/>
    </row>
    <row r="16" spans="1:12" x14ac:dyDescent="0.4">
      <c r="A16" s="19">
        <v>1013</v>
      </c>
      <c r="B16" s="18" t="s">
        <v>13</v>
      </c>
      <c r="C16" s="18" t="s">
        <v>12</v>
      </c>
      <c r="D16" s="18" t="s">
        <v>124</v>
      </c>
      <c r="E16" s="18" t="s">
        <v>10</v>
      </c>
      <c r="F16" s="18" t="s">
        <v>123</v>
      </c>
      <c r="G16" s="18"/>
      <c r="H16" s="18" t="s">
        <v>122</v>
      </c>
      <c r="I16" s="17" t="s">
        <v>121</v>
      </c>
      <c r="J16" s="16">
        <v>22493</v>
      </c>
      <c r="K16" s="15">
        <v>42712</v>
      </c>
      <c r="L16" s="9"/>
    </row>
    <row r="17" spans="1:12" x14ac:dyDescent="0.4">
      <c r="A17" s="14">
        <v>1014</v>
      </c>
      <c r="B17" s="13" t="s">
        <v>6</v>
      </c>
      <c r="C17" s="13" t="s">
        <v>120</v>
      </c>
      <c r="D17" s="13" t="s">
        <v>119</v>
      </c>
      <c r="E17" s="13" t="s">
        <v>3</v>
      </c>
      <c r="F17" s="13" t="s">
        <v>118</v>
      </c>
      <c r="G17" s="13"/>
      <c r="H17" s="13" t="s">
        <v>117</v>
      </c>
      <c r="I17" s="12" t="s">
        <v>116</v>
      </c>
      <c r="J17" s="11">
        <v>29708</v>
      </c>
      <c r="K17" s="10">
        <v>42723</v>
      </c>
      <c r="L17" s="9"/>
    </row>
    <row r="18" spans="1:12" x14ac:dyDescent="0.4">
      <c r="I18" s="1"/>
      <c r="K18" s="1"/>
    </row>
  </sheetData>
  <mergeCells count="1">
    <mergeCell ref="A1:D1"/>
  </mergeCells>
  <phoneticPr fontId="2"/>
  <hyperlinks>
    <hyperlink ref="I4" r:id="rId1"/>
    <hyperlink ref="I5" r:id="rId2"/>
    <hyperlink ref="I6" r:id="rId3"/>
    <hyperlink ref="I7" r:id="rId4"/>
    <hyperlink ref="I8" r:id="rId5"/>
    <hyperlink ref="I10" r:id="rId6"/>
    <hyperlink ref="I11" r:id="rId7"/>
    <hyperlink ref="I12" r:id="rId8"/>
    <hyperlink ref="I13" r:id="rId9"/>
    <hyperlink ref="I14" r:id="rId10"/>
    <hyperlink ref="I15" r:id="rId11"/>
    <hyperlink ref="I16" r:id="rId12"/>
    <hyperlink ref="I9" r:id="rId13"/>
    <hyperlink ref="I17" r:id="rId14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opLeftCell="A5" workbookViewId="0">
      <selection activeCell="G20" sqref="G20"/>
    </sheetView>
  </sheetViews>
  <sheetFormatPr defaultColWidth="8.875" defaultRowHeight="18.75" x14ac:dyDescent="0.4"/>
  <cols>
    <col min="1" max="1" width="12" style="30" customWidth="1"/>
    <col min="2" max="2" width="13.125" style="28" customWidth="1"/>
    <col min="3" max="3" width="17.5" style="28" customWidth="1"/>
    <col min="4" max="4" width="10.125" style="28" customWidth="1"/>
    <col min="5" max="6" width="8.875" style="28"/>
    <col min="7" max="7" width="10.125" style="29" customWidth="1"/>
    <col min="8" max="9" width="8.625" style="28" customWidth="1"/>
    <col min="10" max="10" width="12.875" style="28" customWidth="1"/>
    <col min="11" max="12" width="8.875" style="28"/>
    <col min="13" max="13" width="8.875" style="28" customWidth="1"/>
    <col min="14" max="14" width="8.5" style="28" customWidth="1"/>
    <col min="15" max="15" width="12.125" style="28" customWidth="1"/>
    <col min="16" max="16" width="8.875" style="28"/>
    <col min="17" max="17" width="9.5" style="28" customWidth="1"/>
    <col min="18" max="16384" width="8.875" style="28"/>
  </cols>
  <sheetData>
    <row r="1" spans="1:55" ht="19.5" x14ac:dyDescent="0.4">
      <c r="A1" s="44" t="s">
        <v>182</v>
      </c>
      <c r="J1" s="28" t="s">
        <v>181</v>
      </c>
      <c r="O1" s="28" t="s">
        <v>180</v>
      </c>
    </row>
    <row r="3" spans="1:55" ht="19.5" thickBot="1" x14ac:dyDescent="0.45">
      <c r="A3" s="43" t="s">
        <v>179</v>
      </c>
      <c r="B3" s="43" t="s">
        <v>178</v>
      </c>
      <c r="C3" s="43" t="s">
        <v>177</v>
      </c>
      <c r="D3" s="43" t="s">
        <v>176</v>
      </c>
      <c r="E3" s="43" t="s">
        <v>175</v>
      </c>
      <c r="F3" s="43" t="s">
        <v>174</v>
      </c>
      <c r="G3" s="42" t="s">
        <v>173</v>
      </c>
      <c r="J3" s="41" t="s">
        <v>172</v>
      </c>
      <c r="K3" s="41" t="s">
        <v>171</v>
      </c>
      <c r="L3" s="41" t="s">
        <v>159</v>
      </c>
      <c r="O3" s="40" t="s">
        <v>167</v>
      </c>
      <c r="P3" s="40" t="s">
        <v>166</v>
      </c>
      <c r="Q3" s="40" t="s">
        <v>165</v>
      </c>
      <c r="R3" s="40" t="s">
        <v>170</v>
      </c>
    </row>
    <row r="4" spans="1:55" ht="19.5" thickTop="1" x14ac:dyDescent="0.4">
      <c r="A4" s="35">
        <v>42585</v>
      </c>
      <c r="B4" s="34" t="s">
        <v>160</v>
      </c>
      <c r="C4" s="34" t="s">
        <v>169</v>
      </c>
      <c r="D4" s="34" t="s">
        <v>148</v>
      </c>
      <c r="E4" s="34">
        <v>120</v>
      </c>
      <c r="F4" s="34">
        <v>10</v>
      </c>
      <c r="G4" s="37">
        <f t="shared" ref="G4:G19" si="0">E4*F4</f>
        <v>1200</v>
      </c>
      <c r="J4" s="28" t="s">
        <v>157</v>
      </c>
      <c r="K4" s="28">
        <f>SUMIF($B$4:$B$19,J4,$G$4:$G$19)</f>
        <v>21600</v>
      </c>
      <c r="L4" s="28">
        <f>AVERAGEIF($B$4:$B$19,J4,$G$4:$G$19)</f>
        <v>4320</v>
      </c>
      <c r="O4" s="28" t="s">
        <v>168</v>
      </c>
      <c r="P4" s="28" t="s">
        <v>154</v>
      </c>
      <c r="Q4" s="28">
        <f>SUMIFS($G$4:$G$19,$B$4:$B$19,$O$4,$D$4:$D$19,$P4)</f>
        <v>3600</v>
      </c>
      <c r="R4" s="28">
        <f>AVERAGEIFS($G$4:$G$19,$B$4:$B$19,$O$4,$D$4:$D$19,$P4)</f>
        <v>1800</v>
      </c>
    </row>
    <row r="5" spans="1:55" ht="19.5" thickBot="1" x14ac:dyDescent="0.45">
      <c r="A5" s="35">
        <v>42592</v>
      </c>
      <c r="B5" s="34" t="s">
        <v>162</v>
      </c>
      <c r="C5" s="34" t="s">
        <v>146</v>
      </c>
      <c r="D5" s="34" t="s">
        <v>139</v>
      </c>
      <c r="E5" s="34">
        <v>500</v>
      </c>
      <c r="F5" s="34">
        <v>2</v>
      </c>
      <c r="G5" s="37">
        <f t="shared" si="0"/>
        <v>1000</v>
      </c>
      <c r="J5" s="28" t="s">
        <v>162</v>
      </c>
      <c r="K5" s="28">
        <f>SUMIF($B$4:$B$19,J5,$G$4:$G$19)</f>
        <v>24000</v>
      </c>
      <c r="L5" s="28">
        <f>AVERAGEIF($B$4:$B$19,J5,$G$4:$G$19)</f>
        <v>4000</v>
      </c>
      <c r="P5" s="28" t="s">
        <v>151</v>
      </c>
      <c r="Q5" s="28">
        <f>SUMIFS($G$4:$G$19,$B$4:$B$19,$O$4,$D$4:$D$19,$P5)</f>
        <v>16000</v>
      </c>
      <c r="R5" s="28">
        <f>AVERAGEIFS($G$4:$G$19,$B$4:$B$19,$O$4,$D$4:$D$19,$P5)</f>
        <v>8000</v>
      </c>
      <c r="AZ5" s="39" t="s">
        <v>167</v>
      </c>
      <c r="BA5" s="39" t="s">
        <v>166</v>
      </c>
      <c r="BB5" s="39" t="s">
        <v>165</v>
      </c>
      <c r="BC5" s="39" t="s">
        <v>164</v>
      </c>
    </row>
    <row r="6" spans="1:55" ht="19.5" thickTop="1" x14ac:dyDescent="0.4">
      <c r="A6" s="35">
        <v>42605</v>
      </c>
      <c r="B6" s="34" t="s">
        <v>153</v>
      </c>
      <c r="C6" s="34" t="s">
        <v>145</v>
      </c>
      <c r="D6" s="34" t="s">
        <v>139</v>
      </c>
      <c r="E6" s="34">
        <v>550</v>
      </c>
      <c r="F6" s="34">
        <v>4</v>
      </c>
      <c r="G6" s="37">
        <f t="shared" si="0"/>
        <v>2200</v>
      </c>
      <c r="J6" s="28" t="s">
        <v>153</v>
      </c>
      <c r="K6" s="28">
        <f>SUMIF($B$4:$B$19,J6,$G$4:$G$19)</f>
        <v>19200</v>
      </c>
      <c r="L6" s="28">
        <f>AVERAGEIF($B$4:$B$19,J6,$G$4:$G$19)</f>
        <v>3840</v>
      </c>
      <c r="P6" s="28" t="s">
        <v>150</v>
      </c>
      <c r="Q6" s="28">
        <f>SUMIFS($G$4:$G$19,$B$4:$B$19,$O$4,$D$4:$D$19,$P6)</f>
        <v>2000</v>
      </c>
      <c r="R6" s="28">
        <f>AVERAGEIFS($G$4:$G$19,$B$4:$B$19,$O$4,$D$4:$D$19,$P6)</f>
        <v>2000</v>
      </c>
      <c r="AZ6" s="34" t="s">
        <v>160</v>
      </c>
      <c r="BA6" s="34" t="s">
        <v>148</v>
      </c>
      <c r="BB6" s="36">
        <f>SUMIFS($G$4:$G$19,$B$4:$B$19,$AZ$6,$D$4:$D$19,BA6)</f>
        <v>3600</v>
      </c>
      <c r="BC6" s="36">
        <f>AVERAGEIFS($G$4:$G$19,$B$4:$B$19,$AZ$6,$D$4:$D$19,BA6)</f>
        <v>1800</v>
      </c>
    </row>
    <row r="7" spans="1:55" x14ac:dyDescent="0.4">
      <c r="A7" s="35">
        <v>42620</v>
      </c>
      <c r="B7" s="34" t="s">
        <v>162</v>
      </c>
      <c r="C7" s="34" t="s">
        <v>156</v>
      </c>
      <c r="D7" s="34" t="s">
        <v>148</v>
      </c>
      <c r="E7" s="34">
        <v>120</v>
      </c>
      <c r="F7" s="34">
        <v>5</v>
      </c>
      <c r="G7" s="37">
        <f t="shared" si="0"/>
        <v>600</v>
      </c>
      <c r="O7" s="28" t="s">
        <v>163</v>
      </c>
      <c r="P7" s="28" t="s">
        <v>154</v>
      </c>
      <c r="Q7" s="28">
        <f>SUMIFS($G$4:$G$19,$B$4:$B$19,$O$7,$D$4:$D$19,$P7)</f>
        <v>4600</v>
      </c>
      <c r="R7" s="28">
        <f>AVERAGEIFS($G$4:$G$19,$B$4:$B$19,$O$7,$D$4:$D$19,$P7)</f>
        <v>2300</v>
      </c>
      <c r="AZ7" s="34"/>
      <c r="BA7" s="34" t="s">
        <v>139</v>
      </c>
      <c r="BB7" s="36">
        <f>SUMIFS($G$4:$G$19,$B$4:$B$19,$AZ$6,$D$4:$D$19,BA7)</f>
        <v>16000</v>
      </c>
      <c r="BC7" s="36">
        <f>AVERAGEIFS($G$4:$G$19,$B$4:$B$19,$AZ$6,$D$4:$D$19,BA7)</f>
        <v>8000</v>
      </c>
    </row>
    <row r="8" spans="1:55" x14ac:dyDescent="0.4">
      <c r="A8" s="35">
        <v>42626</v>
      </c>
      <c r="B8" s="34" t="s">
        <v>162</v>
      </c>
      <c r="C8" s="34" t="s">
        <v>146</v>
      </c>
      <c r="D8" s="34" t="s">
        <v>139</v>
      </c>
      <c r="E8" s="34">
        <v>500</v>
      </c>
      <c r="F8" s="34">
        <v>4</v>
      </c>
      <c r="G8" s="37">
        <f t="shared" si="0"/>
        <v>2000</v>
      </c>
      <c r="J8" s="38" t="s">
        <v>161</v>
      </c>
      <c r="K8" s="28">
        <f>SUM(K4:K6)</f>
        <v>64800</v>
      </c>
      <c r="P8" s="28" t="s">
        <v>151</v>
      </c>
      <c r="Q8" s="28">
        <f>SUMIFS($G$4:$G$19,$B$4:$B$19,$O$7,$D$4:$D$19,$P8)</f>
        <v>15000</v>
      </c>
      <c r="R8" s="28">
        <f>AVERAGEIFS($G$4:$G$19,$B$4:$B$19,$O$7,$D$4:$D$19,$P8)</f>
        <v>5000</v>
      </c>
      <c r="AZ8" s="34"/>
      <c r="BA8" s="34" t="s">
        <v>142</v>
      </c>
      <c r="BB8" s="36">
        <f>SUMIFS($G$4:$G$19,$B$4:$B$19,$AZ$6,$D$4:$D$19,BA8)</f>
        <v>2000</v>
      </c>
      <c r="BC8" s="36">
        <f>AVERAGEIFS($G$4:$G$19,$B$4:$B$19,$AZ$6,$D$4:$D$19,BA8)</f>
        <v>2000</v>
      </c>
    </row>
    <row r="9" spans="1:55" x14ac:dyDescent="0.4">
      <c r="A9" s="35">
        <v>42657</v>
      </c>
      <c r="B9" s="34" t="s">
        <v>160</v>
      </c>
      <c r="C9" s="34" t="s">
        <v>143</v>
      </c>
      <c r="D9" s="34" t="s">
        <v>142</v>
      </c>
      <c r="E9" s="34">
        <v>200</v>
      </c>
      <c r="F9" s="34">
        <v>10</v>
      </c>
      <c r="G9" s="37">
        <f t="shared" si="0"/>
        <v>2000</v>
      </c>
      <c r="J9" s="38" t="s">
        <v>159</v>
      </c>
      <c r="K9" s="28">
        <f>AVERAGE(K4:K6)</f>
        <v>21600</v>
      </c>
      <c r="P9" s="28" t="s">
        <v>150</v>
      </c>
      <c r="Q9" s="28">
        <f>SUMIFS($G$4:$G$19,$B$4:$B$19,$O$7,$D$4:$D$19,$P9)</f>
        <v>4400</v>
      </c>
      <c r="R9" s="28">
        <f>AVERAGEIFS($G$4:$G$19,$B$4:$B$19,$O$7,$D$4:$D$19,$P9)</f>
        <v>4400</v>
      </c>
      <c r="AZ9" s="34" t="s">
        <v>158</v>
      </c>
      <c r="BA9" s="34" t="s">
        <v>148</v>
      </c>
      <c r="BB9" s="36">
        <f>SUMIFS($G$4:$G$19,$B$4:$B$19,$AZ$9,$D$4:$D$19,BA9)</f>
        <v>4600</v>
      </c>
      <c r="BC9" s="36">
        <f>AVERAGEIFS($G$4:$G$19,$B$4:$B$19,$AZ$9,$D$4:$D$19,BA9)</f>
        <v>2300</v>
      </c>
    </row>
    <row r="10" spans="1:55" x14ac:dyDescent="0.4">
      <c r="A10" s="35">
        <v>42657</v>
      </c>
      <c r="B10" s="34" t="s">
        <v>157</v>
      </c>
      <c r="C10" s="34" t="s">
        <v>156</v>
      </c>
      <c r="D10" s="34" t="s">
        <v>148</v>
      </c>
      <c r="E10" s="34">
        <v>120</v>
      </c>
      <c r="F10" s="34">
        <v>20</v>
      </c>
      <c r="G10" s="37">
        <f t="shared" si="0"/>
        <v>2400</v>
      </c>
      <c r="O10" s="28" t="s">
        <v>155</v>
      </c>
      <c r="P10" s="28" t="s">
        <v>154</v>
      </c>
      <c r="Q10" s="28">
        <f>SUMIFS($G$4:$G$19,$B$4:$B$19,$O$10,$D$4:$D$19,$P10)</f>
        <v>3600</v>
      </c>
      <c r="R10" s="28">
        <f>AVERAGEIFS($G$4:$G$19,$B$4:$B$19,$O$10,$D$4:$D$19,$P10)</f>
        <v>3600</v>
      </c>
      <c r="AZ10" s="34"/>
      <c r="BA10" s="34" t="s">
        <v>139</v>
      </c>
      <c r="BB10" s="36">
        <f>SUMIFS($G$4:$G$19,$B$4:$B$19,$AZ$9,$D$4:$D$19,BA10)</f>
        <v>15000</v>
      </c>
      <c r="BC10" s="36">
        <f>AVERAGEIFS($G$4:$G$19,$B$4:$B$19,$AZ$9,$D$4:$D$19,BA10)</f>
        <v>5000</v>
      </c>
    </row>
    <row r="11" spans="1:55" x14ac:dyDescent="0.4">
      <c r="A11" s="35">
        <v>42693</v>
      </c>
      <c r="B11" s="34" t="s">
        <v>153</v>
      </c>
      <c r="C11" s="34" t="s">
        <v>152</v>
      </c>
      <c r="D11" s="34" t="s">
        <v>139</v>
      </c>
      <c r="E11" s="34">
        <v>500</v>
      </c>
      <c r="F11" s="34">
        <v>10</v>
      </c>
      <c r="G11" s="37">
        <f t="shared" si="0"/>
        <v>5000</v>
      </c>
      <c r="P11" s="28" t="s">
        <v>151</v>
      </c>
      <c r="Q11" s="28">
        <f>SUMIFS($G$4:$G$19,$B$4:$B$19,$O$10,$D$4:$D$19,$P11)</f>
        <v>13800</v>
      </c>
      <c r="R11" s="28">
        <f>AVERAGEIFS($G$4:$G$19,$B$4:$B$19,$O$10,$D$4:$D$19,$P11)</f>
        <v>4600</v>
      </c>
      <c r="AZ11" s="34"/>
      <c r="BA11" s="34" t="s">
        <v>142</v>
      </c>
      <c r="BB11" s="36">
        <f>SUMIFS($G$4:$G$19,$B$4:$B$19,$AZ$9,$D$4:$D$19,BA11)</f>
        <v>4400</v>
      </c>
      <c r="BC11" s="36">
        <f>AVERAGEIFS($G$4:$G$19,$B$4:$B$19,$AZ$9,$D$4:$D$19,BA11)</f>
        <v>4400</v>
      </c>
    </row>
    <row r="12" spans="1:55" x14ac:dyDescent="0.4">
      <c r="A12" s="35">
        <v>42699</v>
      </c>
      <c r="B12" s="34" t="s">
        <v>144</v>
      </c>
      <c r="C12" s="34" t="s">
        <v>140</v>
      </c>
      <c r="D12" s="34" t="s">
        <v>139</v>
      </c>
      <c r="E12" s="34">
        <v>600</v>
      </c>
      <c r="F12" s="34">
        <v>20</v>
      </c>
      <c r="G12" s="37">
        <f t="shared" si="0"/>
        <v>12000</v>
      </c>
      <c r="P12" s="28" t="s">
        <v>150</v>
      </c>
      <c r="Q12" s="28">
        <f>SUMIFS($G$4:$G$19,$B$4:$B$19,$O$10,$D$4:$D$19,$P12)</f>
        <v>1800</v>
      </c>
      <c r="R12" s="28">
        <f>AVERAGEIFS($G$4:$G$19,$B$4:$B$19,$O$10,$D$4:$D$19,$P12)</f>
        <v>1800</v>
      </c>
      <c r="AZ12" s="34" t="s">
        <v>138</v>
      </c>
      <c r="BA12" s="34" t="s">
        <v>148</v>
      </c>
      <c r="BB12" s="36">
        <f>SUMIFS($G$4:$G$19,$B$4:$B$19,$AZ$12,$D$4:$D$19,BA12)</f>
        <v>3600</v>
      </c>
      <c r="BC12" s="36">
        <f>AVERAGEIFS($G$4:$G$19,$B$4:$B$19,$AZ$12,$D$4:$D$19,BA12)</f>
        <v>3600</v>
      </c>
    </row>
    <row r="13" spans="1:55" x14ac:dyDescent="0.4">
      <c r="A13" s="35">
        <v>42705</v>
      </c>
      <c r="B13" s="34" t="s">
        <v>144</v>
      </c>
      <c r="C13" s="34" t="s">
        <v>149</v>
      </c>
      <c r="D13" s="34" t="s">
        <v>148</v>
      </c>
      <c r="E13" s="34">
        <v>200</v>
      </c>
      <c r="F13" s="34">
        <v>20</v>
      </c>
      <c r="G13" s="37">
        <f t="shared" si="0"/>
        <v>4000</v>
      </c>
      <c r="BA13" s="34" t="s">
        <v>139</v>
      </c>
      <c r="BB13" s="36">
        <f>SUMIFS($G$4:$G$19,$B$4:$B$19,$AZ$12,$D$4:$D$19,BA13)</f>
        <v>13800</v>
      </c>
      <c r="BC13" s="36">
        <f>AVERAGEIFS($G$4:$G$19,$B$4:$B$19,$AZ$12,$D$4:$D$19,BA13)</f>
        <v>4600</v>
      </c>
    </row>
    <row r="14" spans="1:55" x14ac:dyDescent="0.4">
      <c r="A14" s="35">
        <v>42719</v>
      </c>
      <c r="B14" s="34" t="s">
        <v>138</v>
      </c>
      <c r="C14" s="34" t="s">
        <v>147</v>
      </c>
      <c r="D14" s="34" t="s">
        <v>142</v>
      </c>
      <c r="E14" s="34">
        <v>200</v>
      </c>
      <c r="F14" s="34">
        <v>9</v>
      </c>
      <c r="G14" s="37">
        <f t="shared" si="0"/>
        <v>1800</v>
      </c>
      <c r="BA14" s="34" t="s">
        <v>142</v>
      </c>
      <c r="BB14" s="36">
        <f>SUMIFS($G$4:$G$19,$B$4:$B$19,$AZ$12,$D$4:$D$19,BA14)</f>
        <v>1800</v>
      </c>
      <c r="BC14" s="36">
        <f>AVERAGEIFS($G$4:$G$19,$B$4:$B$19,$AZ$12,$D$4:$D$19,BA14)</f>
        <v>1800</v>
      </c>
    </row>
    <row r="15" spans="1:55" x14ac:dyDescent="0.4">
      <c r="A15" s="35">
        <v>42727</v>
      </c>
      <c r="B15" s="34" t="s">
        <v>141</v>
      </c>
      <c r="C15" s="34" t="s">
        <v>146</v>
      </c>
      <c r="D15" s="34" t="s">
        <v>139</v>
      </c>
      <c r="E15" s="34">
        <v>500</v>
      </c>
      <c r="F15" s="34">
        <v>20</v>
      </c>
      <c r="G15" s="33">
        <f t="shared" si="0"/>
        <v>10000</v>
      </c>
    </row>
    <row r="16" spans="1:55" x14ac:dyDescent="0.4">
      <c r="A16" s="35">
        <v>42752</v>
      </c>
      <c r="B16" s="34" t="s">
        <v>138</v>
      </c>
      <c r="C16" s="34" t="s">
        <v>145</v>
      </c>
      <c r="D16" s="34" t="s">
        <v>139</v>
      </c>
      <c r="E16" s="34">
        <v>550</v>
      </c>
      <c r="F16" s="34">
        <v>12</v>
      </c>
      <c r="G16" s="33">
        <f t="shared" si="0"/>
        <v>6600</v>
      </c>
    </row>
    <row r="17" spans="1:7" x14ac:dyDescent="0.4">
      <c r="A17" s="35">
        <v>42760</v>
      </c>
      <c r="B17" s="34" t="s">
        <v>144</v>
      </c>
      <c r="C17" s="34" t="s">
        <v>143</v>
      </c>
      <c r="D17" s="34" t="s">
        <v>142</v>
      </c>
      <c r="E17" s="34">
        <v>200</v>
      </c>
      <c r="F17" s="34">
        <v>22</v>
      </c>
      <c r="G17" s="33">
        <f t="shared" si="0"/>
        <v>4400</v>
      </c>
    </row>
    <row r="18" spans="1:7" x14ac:dyDescent="0.4">
      <c r="A18" s="35">
        <v>42787</v>
      </c>
      <c r="B18" s="34" t="s">
        <v>141</v>
      </c>
      <c r="C18" s="34" t="s">
        <v>140</v>
      </c>
      <c r="D18" s="34" t="s">
        <v>139</v>
      </c>
      <c r="E18" s="34">
        <v>600</v>
      </c>
      <c r="F18" s="34">
        <v>10</v>
      </c>
      <c r="G18" s="33">
        <f t="shared" si="0"/>
        <v>6000</v>
      </c>
    </row>
    <row r="19" spans="1:7" x14ac:dyDescent="0.4">
      <c r="A19" s="32">
        <v>42793</v>
      </c>
      <c r="B19" s="28" t="s">
        <v>138</v>
      </c>
      <c r="C19" s="28" t="s">
        <v>137</v>
      </c>
      <c r="D19" s="28" t="s">
        <v>136</v>
      </c>
      <c r="E19" s="28">
        <v>120</v>
      </c>
      <c r="F19" s="28">
        <v>30</v>
      </c>
      <c r="G19" s="29">
        <f t="shared" si="0"/>
        <v>3600</v>
      </c>
    </row>
    <row r="20" spans="1:7" x14ac:dyDescent="0.4">
      <c r="A20" s="30" t="s">
        <v>135</v>
      </c>
      <c r="G20" s="31">
        <f>SUBTOTAL(109,テーブル3[売上金額])</f>
        <v>64800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ColWidth="8.875" defaultRowHeight="18.75" x14ac:dyDescent="0.4"/>
  <cols>
    <col min="1" max="1" width="13" bestFit="1" customWidth="1"/>
  </cols>
  <sheetData>
    <row r="1" spans="1:4" ht="19.5" thickBot="1" x14ac:dyDescent="0.45">
      <c r="A1" s="48" t="s">
        <v>188</v>
      </c>
      <c r="B1" s="48" t="s">
        <v>187</v>
      </c>
      <c r="C1" s="48" t="s">
        <v>186</v>
      </c>
      <c r="D1" s="48" t="s">
        <v>161</v>
      </c>
    </row>
    <row r="2" spans="1:4" ht="19.5" thickTop="1" x14ac:dyDescent="0.4">
      <c r="A2" s="46" t="s">
        <v>185</v>
      </c>
      <c r="B2" s="46"/>
      <c r="C2" s="46">
        <v>12</v>
      </c>
      <c r="D2" s="46">
        <f>B2*C2</f>
        <v>0</v>
      </c>
    </row>
    <row r="3" spans="1:4" x14ac:dyDescent="0.4">
      <c r="A3" s="46" t="s">
        <v>184</v>
      </c>
      <c r="B3" s="46">
        <v>100000</v>
      </c>
      <c r="C3" s="46">
        <v>2</v>
      </c>
      <c r="D3" s="46">
        <f>B3*C3</f>
        <v>200000</v>
      </c>
    </row>
    <row r="4" spans="1:4" x14ac:dyDescent="0.4">
      <c r="A4" s="46" t="s">
        <v>183</v>
      </c>
      <c r="B4" s="46">
        <v>80000</v>
      </c>
      <c r="C4" s="46">
        <v>1</v>
      </c>
      <c r="D4" s="46">
        <f>B4*C4</f>
        <v>80000</v>
      </c>
    </row>
    <row r="5" spans="1:4" x14ac:dyDescent="0.4">
      <c r="A5" s="47" t="s">
        <v>161</v>
      </c>
      <c r="B5" s="47"/>
      <c r="C5" s="47"/>
      <c r="D5" s="46">
        <f>SUM(D2:D4)</f>
        <v>280000</v>
      </c>
    </row>
  </sheetData>
  <mergeCells count="1">
    <mergeCell ref="A5:C5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30" sqref="K30"/>
    </sheetView>
  </sheetViews>
  <sheetFormatPr defaultColWidth="8.875" defaultRowHeight="18.75" x14ac:dyDescent="0.4"/>
  <cols>
    <col min="1" max="1" width="11.375" bestFit="1" customWidth="1"/>
    <col min="2" max="2" width="15.125" bestFit="1" customWidth="1"/>
  </cols>
  <sheetData>
    <row r="1" spans="1:2" x14ac:dyDescent="0.4">
      <c r="A1" t="s">
        <v>191</v>
      </c>
    </row>
    <row r="3" spans="1:2" ht="19.5" thickBot="1" x14ac:dyDescent="0.45">
      <c r="A3" s="50" t="s">
        <v>190</v>
      </c>
      <c r="B3" s="50" t="s">
        <v>189</v>
      </c>
    </row>
    <row r="4" spans="1:2" ht="19.5" thickTop="1" x14ac:dyDescent="0.4">
      <c r="A4" s="49">
        <v>42795</v>
      </c>
      <c r="B4" s="46">
        <v>120000</v>
      </c>
    </row>
    <row r="5" spans="1:2" x14ac:dyDescent="0.4">
      <c r="A5" s="49">
        <v>42826</v>
      </c>
      <c r="B5" s="46">
        <v>140000</v>
      </c>
    </row>
    <row r="6" spans="1:2" x14ac:dyDescent="0.4">
      <c r="A6" s="49">
        <v>42856</v>
      </c>
      <c r="B6" s="46">
        <v>117000</v>
      </c>
    </row>
    <row r="7" spans="1:2" x14ac:dyDescent="0.4">
      <c r="A7" s="49">
        <v>42887</v>
      </c>
      <c r="B7" s="46">
        <v>135000</v>
      </c>
    </row>
    <row r="8" spans="1:2" x14ac:dyDescent="0.4">
      <c r="A8" s="49">
        <v>42917</v>
      </c>
      <c r="B8" s="46">
        <v>192000</v>
      </c>
    </row>
    <row r="9" spans="1:2" x14ac:dyDescent="0.4">
      <c r="A9" s="49">
        <v>42948</v>
      </c>
      <c r="B9" s="46">
        <v>201000</v>
      </c>
    </row>
    <row r="10" spans="1:2" x14ac:dyDescent="0.4">
      <c r="A10" s="49">
        <v>42979</v>
      </c>
      <c r="B10" s="46">
        <v>214000</v>
      </c>
    </row>
    <row r="11" spans="1:2" x14ac:dyDescent="0.4">
      <c r="A11" s="49">
        <v>43009</v>
      </c>
      <c r="B11" s="46">
        <v>256000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26" sqref="G26"/>
    </sheetView>
  </sheetViews>
  <sheetFormatPr defaultRowHeight="18.75" x14ac:dyDescent="0.4"/>
  <cols>
    <col min="1" max="1" width="11.375" bestFit="1" customWidth="1"/>
    <col min="2" max="2" width="15.875" customWidth="1"/>
    <col min="3" max="3" width="21.125" customWidth="1"/>
    <col min="4" max="5" width="24.875" customWidth="1"/>
  </cols>
  <sheetData>
    <row r="1" spans="1:5" x14ac:dyDescent="0.4">
      <c r="A1" t="s">
        <v>192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4">
      <c r="A2" s="51">
        <v>42795</v>
      </c>
      <c r="B2" s="52">
        <v>120000</v>
      </c>
    </row>
    <row r="3" spans="1:5" x14ac:dyDescent="0.4">
      <c r="A3" s="51">
        <v>42826</v>
      </c>
      <c r="B3" s="52">
        <v>140000</v>
      </c>
    </row>
    <row r="4" spans="1:5" x14ac:dyDescent="0.4">
      <c r="A4" s="51">
        <v>42856</v>
      </c>
      <c r="B4" s="52">
        <v>117000</v>
      </c>
    </row>
    <row r="5" spans="1:5" x14ac:dyDescent="0.4">
      <c r="A5" s="51">
        <v>42887</v>
      </c>
      <c r="B5" s="52">
        <v>135000</v>
      </c>
    </row>
    <row r="6" spans="1:5" x14ac:dyDescent="0.4">
      <c r="A6" s="51">
        <v>42917</v>
      </c>
      <c r="B6" s="52">
        <v>192000</v>
      </c>
    </row>
    <row r="7" spans="1:5" x14ac:dyDescent="0.4">
      <c r="A7" s="51">
        <v>42948</v>
      </c>
      <c r="B7" s="52">
        <v>201000</v>
      </c>
    </row>
    <row r="8" spans="1:5" x14ac:dyDescent="0.4">
      <c r="A8" s="51">
        <v>42979</v>
      </c>
      <c r="B8" s="52">
        <v>214000</v>
      </c>
    </row>
    <row r="9" spans="1:5" x14ac:dyDescent="0.4">
      <c r="A9" s="51">
        <v>43009</v>
      </c>
      <c r="B9" s="52">
        <v>256000</v>
      </c>
      <c r="C9" s="52">
        <v>256000</v>
      </c>
      <c r="D9" s="52">
        <v>256000</v>
      </c>
      <c r="E9" s="52">
        <v>256000</v>
      </c>
    </row>
    <row r="10" spans="1:5" x14ac:dyDescent="0.4">
      <c r="A10" s="51">
        <v>43040</v>
      </c>
      <c r="C10" s="52">
        <f>_xlfn.FORECAST.ETS(A10,$B$2:$B$9,$A$2:$A$9,1,1)</f>
        <v>262202.63286289165</v>
      </c>
      <c r="D10" s="52">
        <f>C10-_xlfn.FORECAST.ETS.CONFINT(A10,$B$2:$B$9,$A$2:$A$9,0.95,1,1)</f>
        <v>221997.12230205038</v>
      </c>
      <c r="E10" s="52">
        <f>C10+_xlfn.FORECAST.ETS.CONFINT(A10,$B$2:$B$9,$A$2:$A$9,0.95,1,1)</f>
        <v>302408.14342373295</v>
      </c>
    </row>
    <row r="11" spans="1:5" x14ac:dyDescent="0.4">
      <c r="A11" s="51">
        <v>43070</v>
      </c>
      <c r="C11" s="52">
        <f>_xlfn.FORECAST.ETS(A11,$B$2:$B$9,$A$2:$A$9,1,1)</f>
        <v>281568.20827429055</v>
      </c>
      <c r="D11" s="52">
        <f>C11-_xlfn.FORECAST.ETS.CONFINT(A11,$B$2:$B$9,$A$2:$A$9,0.95,1,1)</f>
        <v>240115.54696109079</v>
      </c>
      <c r="E11" s="52">
        <f>C11+_xlfn.FORECAST.ETS.CONFINT(A11,$B$2:$B$9,$A$2:$A$9,0.95,1,1)</f>
        <v>323020.86958749028</v>
      </c>
    </row>
    <row r="12" spans="1:5" x14ac:dyDescent="0.4">
      <c r="A12" s="51">
        <v>43100</v>
      </c>
      <c r="C12" s="52">
        <f>_xlfn.FORECAST.ETS(A12,$B$2:$B$9,$A$2:$A$9,1,1)</f>
        <v>300309.08770467661</v>
      </c>
      <c r="D12" s="52">
        <f>C12-_xlfn.FORECAST.ETS.CONFINT(A12,$B$2:$B$9,$A$2:$A$9,0.95,1,1)</f>
        <v>257675.00650472383</v>
      </c>
      <c r="E12" s="52">
        <f>C12+_xlfn.FORECAST.ETS.CONFINT(A12,$B$2:$B$9,$A$2:$A$9,0.95,1,1)</f>
        <v>342943.16890462936</v>
      </c>
    </row>
  </sheetData>
  <phoneticPr fontId="2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付録1_テーブル機能とオートフィルター</vt:lpstr>
      <vt:lpstr>付録1_テーブル機能とオートフィルター_完成</vt:lpstr>
      <vt:lpstr>P.119Check!_集計行</vt:lpstr>
      <vt:lpstr>ゴールシーク</vt:lpstr>
      <vt:lpstr>予測機能</vt:lpstr>
      <vt:lpstr>予測機能_完成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憲</dc:creator>
  <cp:lastModifiedBy>林　憲</cp:lastModifiedBy>
  <dcterms:created xsi:type="dcterms:W3CDTF">2016-07-29T06:15:40Z</dcterms:created>
  <dcterms:modified xsi:type="dcterms:W3CDTF">2017-05-26T06:08:11Z</dcterms:modified>
</cp:coreProperties>
</file>