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caza\Desktop\BOOTCAMP\Challenge 1\"/>
    </mc:Choice>
  </mc:AlternateContent>
  <xr:revisionPtr revIDLastSave="0" documentId="13_ncr:1_{091591C3-17BF-458E-887D-8366F8F6D7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utcomes based on Goals" sheetId="4" r:id="rId1"/>
    <sheet name="Theater Outcomes by Launch Date" sheetId="3" r:id="rId2"/>
    <sheet name="Kickstarter" sheetId="1" r:id="rId3"/>
  </sheets>
  <definedNames>
    <definedName name="_xlchart.v1.0" hidden="1">'Outcomes based on Goals'!$I$2:$I$4115</definedName>
    <definedName name="_xlchart.v1.1" hidden="1">'Outcomes based on Goals'!$I$2:$I$4115</definedName>
    <definedName name="_xlchart.v1.2" hidden="1">'Outcomes based on Goals'!$I$2:$I$4115</definedName>
    <definedName name="_xlchart.v1.3" hidden="1">'Outcomes based on Goals'!$I$2:$I$4115</definedName>
    <definedName name="_xlchart.v1.4" hidden="1">'Outcomes based on Goals'!$I$2:$I$4115</definedName>
    <definedName name="_xlchart.v1.5" hidden="1">'Outcomes based on Goals'!$I$2:$I$4115</definedName>
    <definedName name="_xlchart.v1.6" hidden="1">'Theater Outcomes by Launch Date'!$E$21:$E$32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4" l="1"/>
  <c r="L3" i="4"/>
  <c r="N18" i="4"/>
  <c r="N17" i="4"/>
  <c r="N16" i="4"/>
  <c r="N2" i="4"/>
  <c r="N14" i="4"/>
  <c r="N13" i="4"/>
  <c r="N9" i="4"/>
  <c r="N8" i="4"/>
  <c r="N3" i="4"/>
  <c r="N6" i="4"/>
  <c r="N5" i="4"/>
  <c r="N7" i="4"/>
  <c r="N4" i="4"/>
  <c r="K13" i="3"/>
  <c r="K15" i="3"/>
  <c r="K11" i="3"/>
  <c r="K10" i="3"/>
  <c r="K9" i="3"/>
  <c r="K8" i="3"/>
  <c r="K7" i="3"/>
  <c r="K12" i="3"/>
  <c r="K6" i="3"/>
  <c r="K5" i="3"/>
  <c r="D2" i="4"/>
  <c r="C2" i="4"/>
  <c r="B2" i="4"/>
  <c r="E2" i="4"/>
  <c r="D13" i="4"/>
  <c r="C13" i="4"/>
  <c r="B13" i="4"/>
  <c r="E13" i="4"/>
  <c r="E12" i="4"/>
  <c r="E11" i="4"/>
  <c r="E10" i="4"/>
  <c r="E9" i="4"/>
  <c r="E8" i="4"/>
  <c r="E7" i="4"/>
  <c r="E6" i="4"/>
  <c r="E5" i="4"/>
  <c r="E4" i="4"/>
  <c r="E3" i="4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B11" i="4"/>
  <c r="B10" i="4"/>
  <c r="B9" i="4"/>
  <c r="B8" i="4"/>
  <c r="B7" i="4"/>
  <c r="B6" i="4"/>
  <c r="B5" i="4"/>
  <c r="B4" i="4"/>
  <c r="B3" i="4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R145" i="1" s="1"/>
  <c r="Q146" i="1"/>
  <c r="Q147" i="1"/>
  <c r="Q148" i="1"/>
  <c r="Q149" i="1"/>
  <c r="R149" i="1" s="1"/>
  <c r="Q150" i="1"/>
  <c r="Q151" i="1"/>
  <c r="Q152" i="1"/>
  <c r="Q153" i="1"/>
  <c r="R153" i="1" s="1"/>
  <c r="Q154" i="1"/>
  <c r="Q155" i="1"/>
  <c r="Q156" i="1"/>
  <c r="Q157" i="1"/>
  <c r="R157" i="1" s="1"/>
  <c r="Q158" i="1"/>
  <c r="Q159" i="1"/>
  <c r="Q160" i="1"/>
  <c r="Q161" i="1"/>
  <c r="R161" i="1" s="1"/>
  <c r="Q162" i="1"/>
  <c r="Q163" i="1"/>
  <c r="Q164" i="1"/>
  <c r="Q165" i="1"/>
  <c r="R165" i="1" s="1"/>
  <c r="Q166" i="1"/>
  <c r="Q167" i="1"/>
  <c r="Q168" i="1"/>
  <c r="Q169" i="1"/>
  <c r="R169" i="1" s="1"/>
  <c r="Q170" i="1"/>
  <c r="Q171" i="1"/>
  <c r="Q172" i="1"/>
  <c r="Q173" i="1"/>
  <c r="R173" i="1" s="1"/>
  <c r="Q174" i="1"/>
  <c r="Q175" i="1"/>
  <c r="Q176" i="1"/>
  <c r="Q177" i="1"/>
  <c r="R177" i="1" s="1"/>
  <c r="Q178" i="1"/>
  <c r="Q179" i="1"/>
  <c r="Q180" i="1"/>
  <c r="Q181" i="1"/>
  <c r="R181" i="1" s="1"/>
  <c r="Q182" i="1"/>
  <c r="Q183" i="1"/>
  <c r="Q184" i="1"/>
  <c r="Q185" i="1"/>
  <c r="R185" i="1" s="1"/>
  <c r="Q186" i="1"/>
  <c r="Q187" i="1"/>
  <c r="Q188" i="1"/>
  <c r="Q189" i="1"/>
  <c r="R189" i="1" s="1"/>
  <c r="Q190" i="1"/>
  <c r="Q191" i="1"/>
  <c r="Q192" i="1"/>
  <c r="Q193" i="1"/>
  <c r="R193" i="1" s="1"/>
  <c r="Q194" i="1"/>
  <c r="Q195" i="1"/>
  <c r="Q196" i="1"/>
  <c r="Q197" i="1"/>
  <c r="R197" i="1" s="1"/>
  <c r="Q198" i="1"/>
  <c r="Q199" i="1"/>
  <c r="Q200" i="1"/>
  <c r="Q201" i="1"/>
  <c r="R201" i="1" s="1"/>
  <c r="Q202" i="1"/>
  <c r="Q203" i="1"/>
  <c r="Q204" i="1"/>
  <c r="Q205" i="1"/>
  <c r="R205" i="1" s="1"/>
  <c r="Q206" i="1"/>
  <c r="Q207" i="1"/>
  <c r="Q208" i="1"/>
  <c r="Q209" i="1"/>
  <c r="R209" i="1" s="1"/>
  <c r="Q210" i="1"/>
  <c r="Q211" i="1"/>
  <c r="Q212" i="1"/>
  <c r="Q213" i="1"/>
  <c r="R213" i="1" s="1"/>
  <c r="Q214" i="1"/>
  <c r="Q215" i="1"/>
  <c r="Q216" i="1"/>
  <c r="Q217" i="1"/>
  <c r="R217" i="1" s="1"/>
  <c r="Q218" i="1"/>
  <c r="Q219" i="1"/>
  <c r="Q220" i="1"/>
  <c r="Q221" i="1"/>
  <c r="R221" i="1" s="1"/>
  <c r="Q222" i="1"/>
  <c r="Q223" i="1"/>
  <c r="Q224" i="1"/>
  <c r="Q225" i="1"/>
  <c r="R225" i="1" s="1"/>
  <c r="Q226" i="1"/>
  <c r="Q227" i="1"/>
  <c r="Q228" i="1"/>
  <c r="Q229" i="1"/>
  <c r="R229" i="1" s="1"/>
  <c r="Q230" i="1"/>
  <c r="Q231" i="1"/>
  <c r="Q232" i="1"/>
  <c r="Q233" i="1"/>
  <c r="R233" i="1" s="1"/>
  <c r="Q234" i="1"/>
  <c r="Q235" i="1"/>
  <c r="Q236" i="1"/>
  <c r="Q237" i="1"/>
  <c r="R237" i="1" s="1"/>
  <c r="Q238" i="1"/>
  <c r="Q239" i="1"/>
  <c r="Q240" i="1"/>
  <c r="Q241" i="1"/>
  <c r="R241" i="1" s="1"/>
  <c r="Q242" i="1"/>
  <c r="Q243" i="1"/>
  <c r="Q244" i="1"/>
  <c r="Q245" i="1"/>
  <c r="R245" i="1" s="1"/>
  <c r="Q246" i="1"/>
  <c r="Q247" i="1"/>
  <c r="Q248" i="1"/>
  <c r="Q249" i="1"/>
  <c r="R249" i="1" s="1"/>
  <c r="Q250" i="1"/>
  <c r="Q251" i="1"/>
  <c r="Q252" i="1"/>
  <c r="Q253" i="1"/>
  <c r="R253" i="1" s="1"/>
  <c r="Q254" i="1"/>
  <c r="Q255" i="1"/>
  <c r="Q256" i="1"/>
  <c r="Q257" i="1"/>
  <c r="R257" i="1" s="1"/>
  <c r="Q258" i="1"/>
  <c r="Q259" i="1"/>
  <c r="Q260" i="1"/>
  <c r="Q261" i="1"/>
  <c r="R261" i="1" s="1"/>
  <c r="Q262" i="1"/>
  <c r="Q263" i="1"/>
  <c r="Q264" i="1"/>
  <c r="Q265" i="1"/>
  <c r="R265" i="1" s="1"/>
  <c r="Q266" i="1"/>
  <c r="Q267" i="1"/>
  <c r="Q268" i="1"/>
  <c r="Q269" i="1"/>
  <c r="R269" i="1" s="1"/>
  <c r="Q270" i="1"/>
  <c r="Q271" i="1"/>
  <c r="Q272" i="1"/>
  <c r="Q273" i="1"/>
  <c r="R273" i="1" s="1"/>
  <c r="Q274" i="1"/>
  <c r="Q275" i="1"/>
  <c r="Q276" i="1"/>
  <c r="Q277" i="1"/>
  <c r="R277" i="1" s="1"/>
  <c r="Q278" i="1"/>
  <c r="Q279" i="1"/>
  <c r="Q280" i="1"/>
  <c r="Q281" i="1"/>
  <c r="R281" i="1" s="1"/>
  <c r="Q282" i="1"/>
  <c r="Q283" i="1"/>
  <c r="Q284" i="1"/>
  <c r="Q285" i="1"/>
  <c r="R285" i="1" s="1"/>
  <c r="Q286" i="1"/>
  <c r="Q287" i="1"/>
  <c r="Q288" i="1"/>
  <c r="Q289" i="1"/>
  <c r="R289" i="1" s="1"/>
  <c r="Q290" i="1"/>
  <c r="Q291" i="1"/>
  <c r="Q292" i="1"/>
  <c r="Q293" i="1"/>
  <c r="R293" i="1" s="1"/>
  <c r="Q294" i="1"/>
  <c r="Q295" i="1"/>
  <c r="Q296" i="1"/>
  <c r="Q297" i="1"/>
  <c r="R297" i="1" s="1"/>
  <c r="Q298" i="1"/>
  <c r="Q299" i="1"/>
  <c r="Q300" i="1"/>
  <c r="Q301" i="1"/>
  <c r="R301" i="1" s="1"/>
  <c r="Q302" i="1"/>
  <c r="Q303" i="1"/>
  <c r="Q304" i="1"/>
  <c r="Q305" i="1"/>
  <c r="R305" i="1" s="1"/>
  <c r="Q306" i="1"/>
  <c r="Q307" i="1"/>
  <c r="Q308" i="1"/>
  <c r="Q309" i="1"/>
  <c r="R309" i="1" s="1"/>
  <c r="Q310" i="1"/>
  <c r="Q311" i="1"/>
  <c r="Q312" i="1"/>
  <c r="Q313" i="1"/>
  <c r="R313" i="1" s="1"/>
  <c r="Q314" i="1"/>
  <c r="Q315" i="1"/>
  <c r="Q316" i="1"/>
  <c r="Q317" i="1"/>
  <c r="R317" i="1" s="1"/>
  <c r="Q318" i="1"/>
  <c r="Q319" i="1"/>
  <c r="Q320" i="1"/>
  <c r="Q321" i="1"/>
  <c r="R321" i="1" s="1"/>
  <c r="Q322" i="1"/>
  <c r="Q323" i="1"/>
  <c r="Q324" i="1"/>
  <c r="Q325" i="1"/>
  <c r="R325" i="1" s="1"/>
  <c r="Q326" i="1"/>
  <c r="Q327" i="1"/>
  <c r="Q328" i="1"/>
  <c r="Q329" i="1"/>
  <c r="R329" i="1" s="1"/>
  <c r="Q330" i="1"/>
  <c r="Q331" i="1"/>
  <c r="Q332" i="1"/>
  <c r="Q333" i="1"/>
  <c r="R333" i="1" s="1"/>
  <c r="Q334" i="1"/>
  <c r="Q335" i="1"/>
  <c r="Q336" i="1"/>
  <c r="Q337" i="1"/>
  <c r="R337" i="1" s="1"/>
  <c r="Q338" i="1"/>
  <c r="Q339" i="1"/>
  <c r="Q340" i="1"/>
  <c r="Q341" i="1"/>
  <c r="R341" i="1" s="1"/>
  <c r="Q342" i="1"/>
  <c r="Q343" i="1"/>
  <c r="Q344" i="1"/>
  <c r="Q345" i="1"/>
  <c r="R345" i="1" s="1"/>
  <c r="Q346" i="1"/>
  <c r="Q347" i="1"/>
  <c r="Q348" i="1"/>
  <c r="Q349" i="1"/>
  <c r="R349" i="1" s="1"/>
  <c r="Q350" i="1"/>
  <c r="Q351" i="1"/>
  <c r="Q352" i="1"/>
  <c r="Q353" i="1"/>
  <c r="R353" i="1" s="1"/>
  <c r="Q354" i="1"/>
  <c r="Q355" i="1"/>
  <c r="Q356" i="1"/>
  <c r="Q357" i="1"/>
  <c r="R357" i="1" s="1"/>
  <c r="Q358" i="1"/>
  <c r="Q359" i="1"/>
  <c r="Q360" i="1"/>
  <c r="Q361" i="1"/>
  <c r="R361" i="1" s="1"/>
  <c r="Q362" i="1"/>
  <c r="Q363" i="1"/>
  <c r="Q364" i="1"/>
  <c r="Q365" i="1"/>
  <c r="R365" i="1" s="1"/>
  <c r="Q366" i="1"/>
  <c r="Q367" i="1"/>
  <c r="Q368" i="1"/>
  <c r="Q369" i="1"/>
  <c r="R369" i="1" s="1"/>
  <c r="Q370" i="1"/>
  <c r="Q371" i="1"/>
  <c r="Q372" i="1"/>
  <c r="Q373" i="1"/>
  <c r="R373" i="1" s="1"/>
  <c r="Q374" i="1"/>
  <c r="Q375" i="1"/>
  <c r="Q376" i="1"/>
  <c r="Q377" i="1"/>
  <c r="R377" i="1" s="1"/>
  <c r="Q378" i="1"/>
  <c r="Q379" i="1"/>
  <c r="Q380" i="1"/>
  <c r="Q381" i="1"/>
  <c r="R381" i="1" s="1"/>
  <c r="Q382" i="1"/>
  <c r="Q383" i="1"/>
  <c r="Q384" i="1"/>
  <c r="Q385" i="1"/>
  <c r="R385" i="1" s="1"/>
  <c r="Q386" i="1"/>
  <c r="Q387" i="1"/>
  <c r="Q388" i="1"/>
  <c r="Q389" i="1"/>
  <c r="R389" i="1" s="1"/>
  <c r="Q390" i="1"/>
  <c r="Q391" i="1"/>
  <c r="Q392" i="1"/>
  <c r="Q393" i="1"/>
  <c r="R393" i="1" s="1"/>
  <c r="Q394" i="1"/>
  <c r="Q395" i="1"/>
  <c r="Q396" i="1"/>
  <c r="Q397" i="1"/>
  <c r="R397" i="1" s="1"/>
  <c r="Q398" i="1"/>
  <c r="Q399" i="1"/>
  <c r="Q400" i="1"/>
  <c r="Q401" i="1"/>
  <c r="R401" i="1" s="1"/>
  <c r="Q402" i="1"/>
  <c r="Q403" i="1"/>
  <c r="Q404" i="1"/>
  <c r="Q405" i="1"/>
  <c r="R405" i="1" s="1"/>
  <c r="Q406" i="1"/>
  <c r="Q407" i="1"/>
  <c r="Q408" i="1"/>
  <c r="Q409" i="1"/>
  <c r="R409" i="1" s="1"/>
  <c r="Q410" i="1"/>
  <c r="Q411" i="1"/>
  <c r="Q412" i="1"/>
  <c r="Q413" i="1"/>
  <c r="R413" i="1" s="1"/>
  <c r="Q414" i="1"/>
  <c r="Q415" i="1"/>
  <c r="Q416" i="1"/>
  <c r="Q417" i="1"/>
  <c r="R417" i="1" s="1"/>
  <c r="Q418" i="1"/>
  <c r="Q419" i="1"/>
  <c r="Q420" i="1"/>
  <c r="Q421" i="1"/>
  <c r="R421" i="1" s="1"/>
  <c r="Q422" i="1"/>
  <c r="Q423" i="1"/>
  <c r="Q424" i="1"/>
  <c r="Q425" i="1"/>
  <c r="R425" i="1" s="1"/>
  <c r="Q426" i="1"/>
  <c r="Q427" i="1"/>
  <c r="Q428" i="1"/>
  <c r="Q429" i="1"/>
  <c r="R429" i="1" s="1"/>
  <c r="Q430" i="1"/>
  <c r="Q431" i="1"/>
  <c r="Q432" i="1"/>
  <c r="Q433" i="1"/>
  <c r="R433" i="1" s="1"/>
  <c r="Q434" i="1"/>
  <c r="Q435" i="1"/>
  <c r="Q436" i="1"/>
  <c r="Q437" i="1"/>
  <c r="R437" i="1" s="1"/>
  <c r="Q438" i="1"/>
  <c r="Q439" i="1"/>
  <c r="Q440" i="1"/>
  <c r="Q441" i="1"/>
  <c r="R441" i="1" s="1"/>
  <c r="Q442" i="1"/>
  <c r="Q443" i="1"/>
  <c r="Q444" i="1"/>
  <c r="Q445" i="1"/>
  <c r="R445" i="1" s="1"/>
  <c r="Q446" i="1"/>
  <c r="Q447" i="1"/>
  <c r="Q448" i="1"/>
  <c r="Q449" i="1"/>
  <c r="R449" i="1" s="1"/>
  <c r="Q450" i="1"/>
  <c r="Q451" i="1"/>
  <c r="Q452" i="1"/>
  <c r="Q453" i="1"/>
  <c r="R453" i="1" s="1"/>
  <c r="Q454" i="1"/>
  <c r="Q455" i="1"/>
  <c r="Q456" i="1"/>
  <c r="Q457" i="1"/>
  <c r="R457" i="1" s="1"/>
  <c r="Q458" i="1"/>
  <c r="Q459" i="1"/>
  <c r="Q460" i="1"/>
  <c r="Q461" i="1"/>
  <c r="R461" i="1" s="1"/>
  <c r="Q462" i="1"/>
  <c r="Q463" i="1"/>
  <c r="Q464" i="1"/>
  <c r="Q465" i="1"/>
  <c r="R465" i="1" s="1"/>
  <c r="Q466" i="1"/>
  <c r="Q467" i="1"/>
  <c r="Q468" i="1"/>
  <c r="Q469" i="1"/>
  <c r="R469" i="1" s="1"/>
  <c r="Q470" i="1"/>
  <c r="Q471" i="1"/>
  <c r="Q472" i="1"/>
  <c r="Q473" i="1"/>
  <c r="R473" i="1" s="1"/>
  <c r="Q474" i="1"/>
  <c r="Q475" i="1"/>
  <c r="Q476" i="1"/>
  <c r="Q477" i="1"/>
  <c r="R477" i="1" s="1"/>
  <c r="Q478" i="1"/>
  <c r="Q479" i="1"/>
  <c r="Q480" i="1"/>
  <c r="Q481" i="1"/>
  <c r="R481" i="1" s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3" i="1"/>
  <c r="R143" i="1"/>
  <c r="R144" i="1"/>
  <c r="R146" i="1"/>
  <c r="R147" i="1"/>
  <c r="R148" i="1"/>
  <c r="R150" i="1"/>
  <c r="R151" i="1"/>
  <c r="R152" i="1"/>
  <c r="R154" i="1"/>
  <c r="R155" i="1"/>
  <c r="R156" i="1"/>
  <c r="R158" i="1"/>
  <c r="R159" i="1"/>
  <c r="R160" i="1"/>
  <c r="R162" i="1"/>
  <c r="R163" i="1"/>
  <c r="R164" i="1"/>
  <c r="R166" i="1"/>
  <c r="R167" i="1"/>
  <c r="R168" i="1"/>
  <c r="R170" i="1"/>
  <c r="R171" i="1"/>
  <c r="R172" i="1"/>
  <c r="R174" i="1"/>
  <c r="R175" i="1"/>
  <c r="R176" i="1"/>
  <c r="R178" i="1"/>
  <c r="R179" i="1"/>
  <c r="R180" i="1"/>
  <c r="R182" i="1"/>
  <c r="R183" i="1"/>
  <c r="R184" i="1"/>
  <c r="R186" i="1"/>
  <c r="R187" i="1"/>
  <c r="R188" i="1"/>
  <c r="R190" i="1"/>
  <c r="R191" i="1"/>
  <c r="R192" i="1"/>
  <c r="R194" i="1"/>
  <c r="R195" i="1"/>
  <c r="R196" i="1"/>
  <c r="R198" i="1"/>
  <c r="R199" i="1"/>
  <c r="R200" i="1"/>
  <c r="R202" i="1"/>
  <c r="R203" i="1"/>
  <c r="R204" i="1"/>
  <c r="R206" i="1"/>
  <c r="R207" i="1"/>
  <c r="R208" i="1"/>
  <c r="R210" i="1"/>
  <c r="R211" i="1"/>
  <c r="R212" i="1"/>
  <c r="R214" i="1"/>
  <c r="R215" i="1"/>
  <c r="R216" i="1"/>
  <c r="R218" i="1"/>
  <c r="R219" i="1"/>
  <c r="R220" i="1"/>
  <c r="R222" i="1"/>
  <c r="R223" i="1"/>
  <c r="R224" i="1"/>
  <c r="R226" i="1"/>
  <c r="R227" i="1"/>
  <c r="R228" i="1"/>
  <c r="R230" i="1"/>
  <c r="R231" i="1"/>
  <c r="R232" i="1"/>
  <c r="R234" i="1"/>
  <c r="R235" i="1"/>
  <c r="R236" i="1"/>
  <c r="R238" i="1"/>
  <c r="R239" i="1"/>
  <c r="R240" i="1"/>
  <c r="R242" i="1"/>
  <c r="R243" i="1"/>
  <c r="R244" i="1"/>
  <c r="R246" i="1"/>
  <c r="R247" i="1"/>
  <c r="R248" i="1"/>
  <c r="R250" i="1"/>
  <c r="R251" i="1"/>
  <c r="R252" i="1"/>
  <c r="R254" i="1"/>
  <c r="R255" i="1"/>
  <c r="R256" i="1"/>
  <c r="R258" i="1"/>
  <c r="R259" i="1"/>
  <c r="R260" i="1"/>
  <c r="R262" i="1"/>
  <c r="R263" i="1"/>
  <c r="R264" i="1"/>
  <c r="R266" i="1"/>
  <c r="R267" i="1"/>
  <c r="R268" i="1"/>
  <c r="R270" i="1"/>
  <c r="R271" i="1"/>
  <c r="R272" i="1"/>
  <c r="R274" i="1"/>
  <c r="R275" i="1"/>
  <c r="R276" i="1"/>
  <c r="R278" i="1"/>
  <c r="R279" i="1"/>
  <c r="R280" i="1"/>
  <c r="R282" i="1"/>
  <c r="R283" i="1"/>
  <c r="R284" i="1"/>
  <c r="R286" i="1"/>
  <c r="R287" i="1"/>
  <c r="R288" i="1"/>
  <c r="R290" i="1"/>
  <c r="R291" i="1"/>
  <c r="R292" i="1"/>
  <c r="R294" i="1"/>
  <c r="R295" i="1"/>
  <c r="R296" i="1"/>
  <c r="R298" i="1"/>
  <c r="R299" i="1"/>
  <c r="R300" i="1"/>
  <c r="R302" i="1"/>
  <c r="R303" i="1"/>
  <c r="R304" i="1"/>
  <c r="R306" i="1"/>
  <c r="R307" i="1"/>
  <c r="R308" i="1"/>
  <c r="R310" i="1"/>
  <c r="R311" i="1"/>
  <c r="R312" i="1"/>
  <c r="R314" i="1"/>
  <c r="R315" i="1"/>
  <c r="R316" i="1"/>
  <c r="R318" i="1"/>
  <c r="R319" i="1"/>
  <c r="R320" i="1"/>
  <c r="R322" i="1"/>
  <c r="R323" i="1"/>
  <c r="R324" i="1"/>
  <c r="R326" i="1"/>
  <c r="R327" i="1"/>
  <c r="R328" i="1"/>
  <c r="R330" i="1"/>
  <c r="R331" i="1"/>
  <c r="R332" i="1"/>
  <c r="R334" i="1"/>
  <c r="R335" i="1"/>
  <c r="R336" i="1"/>
  <c r="R338" i="1"/>
  <c r="R339" i="1"/>
  <c r="R340" i="1"/>
  <c r="R342" i="1"/>
  <c r="R343" i="1"/>
  <c r="R344" i="1"/>
  <c r="R346" i="1"/>
  <c r="R347" i="1"/>
  <c r="R348" i="1"/>
  <c r="R350" i="1"/>
  <c r="R351" i="1"/>
  <c r="R352" i="1"/>
  <c r="R354" i="1"/>
  <c r="R355" i="1"/>
  <c r="R356" i="1"/>
  <c r="R358" i="1"/>
  <c r="R359" i="1"/>
  <c r="R360" i="1"/>
  <c r="R362" i="1"/>
  <c r="R363" i="1"/>
  <c r="R364" i="1"/>
  <c r="R366" i="1"/>
  <c r="R367" i="1"/>
  <c r="R368" i="1"/>
  <c r="R370" i="1"/>
  <c r="R371" i="1"/>
  <c r="R372" i="1"/>
  <c r="R374" i="1"/>
  <c r="R375" i="1"/>
  <c r="R376" i="1"/>
  <c r="R378" i="1"/>
  <c r="R379" i="1"/>
  <c r="R380" i="1"/>
  <c r="R382" i="1"/>
  <c r="R383" i="1"/>
  <c r="R384" i="1"/>
  <c r="R386" i="1"/>
  <c r="R387" i="1"/>
  <c r="R388" i="1"/>
  <c r="R390" i="1"/>
  <c r="R391" i="1"/>
  <c r="R392" i="1"/>
  <c r="R394" i="1"/>
  <c r="R395" i="1"/>
  <c r="R396" i="1"/>
  <c r="R398" i="1"/>
  <c r="R399" i="1"/>
  <c r="R400" i="1"/>
  <c r="R402" i="1"/>
  <c r="R403" i="1"/>
  <c r="R404" i="1"/>
  <c r="R406" i="1"/>
  <c r="R407" i="1"/>
  <c r="R408" i="1"/>
  <c r="R410" i="1"/>
  <c r="R411" i="1"/>
  <c r="R412" i="1"/>
  <c r="R414" i="1"/>
  <c r="R415" i="1"/>
  <c r="R416" i="1"/>
  <c r="R418" i="1"/>
  <c r="R419" i="1"/>
  <c r="R420" i="1"/>
  <c r="R422" i="1"/>
  <c r="R423" i="1"/>
  <c r="R424" i="1"/>
  <c r="R426" i="1"/>
  <c r="R427" i="1"/>
  <c r="R428" i="1"/>
  <c r="R430" i="1"/>
  <c r="R431" i="1"/>
  <c r="R432" i="1"/>
  <c r="R434" i="1"/>
  <c r="R435" i="1"/>
  <c r="R436" i="1"/>
  <c r="R438" i="1"/>
  <c r="R439" i="1"/>
  <c r="R440" i="1"/>
  <c r="R442" i="1"/>
  <c r="R443" i="1"/>
  <c r="R444" i="1"/>
  <c r="R446" i="1"/>
  <c r="R447" i="1"/>
  <c r="R448" i="1"/>
  <c r="R450" i="1"/>
  <c r="R451" i="1"/>
  <c r="R452" i="1"/>
  <c r="R454" i="1"/>
  <c r="R455" i="1"/>
  <c r="R456" i="1"/>
  <c r="R458" i="1"/>
  <c r="R459" i="1"/>
  <c r="R460" i="1"/>
  <c r="R462" i="1"/>
  <c r="R463" i="1"/>
  <c r="R464" i="1"/>
  <c r="R466" i="1"/>
  <c r="R467" i="1"/>
  <c r="R468" i="1"/>
  <c r="R470" i="1"/>
  <c r="R471" i="1"/>
  <c r="R472" i="1"/>
  <c r="R474" i="1"/>
  <c r="R475" i="1"/>
  <c r="R476" i="1"/>
  <c r="R478" i="1"/>
  <c r="R479" i="1"/>
  <c r="R480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N15" i="4" l="1"/>
  <c r="E14" i="4"/>
  <c r="F2" i="4" s="1"/>
  <c r="F5" i="4"/>
  <c r="G6" i="4"/>
  <c r="H3" i="4"/>
  <c r="H11" i="4"/>
  <c r="G11" i="4"/>
  <c r="H8" i="4"/>
  <c r="F7" i="4"/>
  <c r="G4" i="4"/>
  <c r="G12" i="4"/>
  <c r="H9" i="4"/>
  <c r="F12" i="4"/>
  <c r="G5" i="4"/>
  <c r="G9" i="4"/>
  <c r="H6" i="4"/>
  <c r="H10" i="4"/>
  <c r="B14" i="4"/>
  <c r="C14" i="4"/>
  <c r="D14" i="4"/>
  <c r="F8" i="4" l="1"/>
  <c r="G8" i="4"/>
  <c r="H12" i="4"/>
  <c r="G7" i="4"/>
  <c r="G10" i="4"/>
  <c r="G3" i="4"/>
  <c r="F10" i="4"/>
  <c r="H5" i="4"/>
  <c r="F11" i="4"/>
  <c r="H4" i="4"/>
  <c r="H7" i="4"/>
  <c r="F9" i="4"/>
  <c r="F6" i="4"/>
  <c r="H13" i="4"/>
  <c r="F4" i="4"/>
  <c r="G13" i="4"/>
  <c r="F3" i="4"/>
  <c r="F13" i="4"/>
  <c r="H2" i="4"/>
  <c r="G2" i="4"/>
  <c r="G14" i="4" s="1"/>
  <c r="F14" i="4" l="1"/>
  <c r="N10" i="4"/>
  <c r="N12" i="4"/>
  <c r="H14" i="4"/>
  <c r="F17" i="4" s="1"/>
</calcChain>
</file>

<file path=xl/sharedStrings.xml><?xml version="1.0" encoding="utf-8"?>
<sst xmlns="http://schemas.openxmlformats.org/spreadsheetml/2006/main" count="41240" uniqueCount="8420">
  <si>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</si>
  <si>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</si>
  <si>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</si>
  <si>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</si>
  <si>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</si>
  <si>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</si>
  <si>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</si>
  <si>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</si>
  <si>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</si>
  <si>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</si>
  <si>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</si>
  <si>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</si>
  <si>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</si>
  <si>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</si>
  <si>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</si>
  <si>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</si>
  <si>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</si>
  <si>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</si>
  <si>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</si>
  <si>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</si>
  <si>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</si>
  <si>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</si>
  <si>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</si>
  <si>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</si>
  <si>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</si>
  <si>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</si>
  <si>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</si>
  <si>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</si>
  <si>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</si>
  <si>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</si>
  <si>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</si>
  <si>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</si>
  <si>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</si>
  <si>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</si>
  <si>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</si>
  <si>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</si>
  <si>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</si>
  <si>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</si>
  <si>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</si>
  <si>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</si>
  <si>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</si>
  <si>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</si>
  <si>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</si>
  <si>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</si>
  <si>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</si>
  <si>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</si>
  <si>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</si>
  <si>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</si>
  <si>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</si>
  <si>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</si>
  <si>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</si>
  <si>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</si>
  <si>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</si>
  <si>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</si>
  <si>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</si>
  <si>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</si>
  <si>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</si>
  <si>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</si>
  <si>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</si>
  <si>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</si>
  <si>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</si>
  <si>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</si>
  <si>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</si>
  <si>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</si>
  <si>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</si>
  <si>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</si>
  <si>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</si>
  <si>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</si>
  <si>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</si>
  <si>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</si>
  <si>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</si>
  <si>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</si>
  <si>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</si>
  <si>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</si>
  <si>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</si>
  <si>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</si>
  <si>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</si>
  <si>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</si>
  <si>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</si>
  <si>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</si>
  <si>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</si>
  <si>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</si>
  <si>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</si>
  <si>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</si>
  <si>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</si>
  <si>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</si>
  <si>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</si>
  <si>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</si>
  <si>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</si>
  <si>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</si>
  <si>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</si>
  <si>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</si>
  <si>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</si>
  <si>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</si>
  <si>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</si>
  <si>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</si>
  <si>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</si>
  <si>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</si>
  <si>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</si>
  <si>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</si>
  <si>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</si>
  <si>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</si>
  <si>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</si>
  <si>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</si>
  <si>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</si>
  <si>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</si>
  <si>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</si>
  <si>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</si>
  <si>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</si>
  <si>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</si>
  <si>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</si>
  <si>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</si>
  <si>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</si>
  <si>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</si>
  <si>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</si>
  <si>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</si>
  <si>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</si>
  <si>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</si>
  <si>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</si>
  <si>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</si>
  <si>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</si>
  <si>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</si>
  <si>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</si>
  <si>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</si>
  <si>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</si>
  <si>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</si>
  <si>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</si>
  <si>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</si>
  <si>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</si>
  <si>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</si>
  <si>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</si>
  <si>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</si>
  <si>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</si>
  <si>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</si>
  <si>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</si>
  <si>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</si>
  <si>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</si>
  <si>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</si>
  <si>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</si>
  <si>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</si>
  <si>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</si>
  <si>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</si>
  <si>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</si>
  <si>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</si>
  <si>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</si>
  <si>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</si>
  <si>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</si>
  <si>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</si>
  <si>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</si>
  <si>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</si>
  <si>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</si>
  <si>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</si>
  <si>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</si>
  <si>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</si>
  <si>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</si>
  <si>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</si>
  <si>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</si>
  <si>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</si>
  <si>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</si>
  <si>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</si>
  <si>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</si>
  <si>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</si>
  <si>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</si>
  <si>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</si>
  <si>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</si>
  <si>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</si>
  <si>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</si>
  <si>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</si>
  <si>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</si>
  <si>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</si>
  <si>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</si>
  <si>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</si>
  <si>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</si>
  <si>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</si>
  <si>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</si>
  <si>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</si>
  <si>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</si>
  <si>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</si>
  <si>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</si>
  <si>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</si>
  <si>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</si>
  <si>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</si>
  <si>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</si>
  <si>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</si>
  <si>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</si>
  <si>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</si>
  <si>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</si>
  <si>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</si>
  <si>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</si>
  <si>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</si>
  <si>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</si>
  <si>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</si>
  <si>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</si>
  <si>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</si>
  <si>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</si>
  <si>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</si>
  <si>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</si>
  <si>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</si>
  <si>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</si>
  <si>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</si>
  <si>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</si>
  <si>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</si>
  <si>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</si>
  <si>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</si>
  <si>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</si>
  <si>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</si>
  <si>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</si>
  <si>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</si>
  <si>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</si>
  <si>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</si>
  <si>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</si>
  <si>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</si>
  <si>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</si>
  <si>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</si>
  <si>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</si>
  <si>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</si>
  <si>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</si>
  <si>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</si>
  <si>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</si>
  <si>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</si>
  <si>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</si>
  <si>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</si>
  <si>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</si>
  <si>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</si>
  <si>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</si>
  <si>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</si>
  <si>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</si>
  <si>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</si>
  <si>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</si>
  <si>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</si>
  <si>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</si>
  <si>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</si>
  <si>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</si>
  <si>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</si>
  <si>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</si>
  <si>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</si>
  <si>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</si>
  <si>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</si>
  <si>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</si>
  <si>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</si>
  <si>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</si>
  <si>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</si>
  <si>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</si>
  <si>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</si>
  <si>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</si>
  <si>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</si>
  <si>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</si>
  <si>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</si>
  <si>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</si>
  <si>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</si>
  <si>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</si>
  <si>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</si>
  <si>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</si>
  <si>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</si>
  <si>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</si>
  <si>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</si>
  <si>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</si>
  <si>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</si>
  <si>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</si>
  <si>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</si>
  <si>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</si>
  <si>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</si>
  <si>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</si>
  <si>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</si>
  <si>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</si>
  <si>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</si>
  <si>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</si>
  <si>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</si>
  <si>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</si>
  <si>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</si>
  <si>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</si>
  <si>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</si>
  <si>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</si>
  <si>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</si>
  <si>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</si>
  <si>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</si>
  <si>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</si>
  <si>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</si>
  <si>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</si>
  <si>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</si>
  <si>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</si>
  <si>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</si>
  <si>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</si>
  <si>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</si>
  <si>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</si>
  <si>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</si>
  <si>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</si>
  <si>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</si>
  <si>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</si>
  <si>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</si>
  <si>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</si>
  <si>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</si>
  <si>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</si>
  <si>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</si>
  <si>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</si>
  <si>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</si>
  <si>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</si>
  <si>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</si>
  <si>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</si>
  <si>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</si>
  <si>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</si>
  <si>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</si>
  <si>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</si>
  <si>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</si>
  <si>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</si>
  <si>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</si>
  <si>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</si>
  <si>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</si>
  <si>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</si>
  <si>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</si>
  <si>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</si>
  <si>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</si>
  <si>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</si>
  <si>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</si>
  <si>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</si>
  <si>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</si>
  <si>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</si>
  <si>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</si>
  <si>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</si>
  <si>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</si>
  <si>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</si>
  <si>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</si>
  <si>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</si>
  <si>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</si>
  <si>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</si>
  <si>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</si>
  <si>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</si>
  <si>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</si>
  <si>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</si>
  <si>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</si>
  <si>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</si>
  <si>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</si>
  <si>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</si>
  <si>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</si>
  <si>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</si>
  <si>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</si>
  <si>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</si>
  <si>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</si>
  <si>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</si>
  <si>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</si>
  <si>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</si>
  <si>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</si>
  <si>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</si>
  <si>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</si>
  <si>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</si>
  <si>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</si>
  <si>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</si>
  <si>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</si>
  <si>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</si>
  <si>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</si>
  <si>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</si>
  <si>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</si>
  <si>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</si>
  <si>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</si>
  <si>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</si>
  <si>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</si>
  <si>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</si>
  <si>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</si>
  <si>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</si>
  <si>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</si>
  <si>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</si>
  <si>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</si>
  <si>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</si>
  <si>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</si>
  <si>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</si>
  <si>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</si>
  <si>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</si>
  <si>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</si>
  <si>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</si>
  <si>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</si>
  <si>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</si>
  <si>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</si>
  <si>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</si>
  <si>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</si>
  <si>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</si>
  <si>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</si>
  <si>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</si>
  <si>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</si>
  <si>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</si>
  <si>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</si>
  <si>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</si>
  <si>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</si>
  <si>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</si>
  <si>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</si>
  <si>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</si>
  <si>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</si>
  <si>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</si>
  <si>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</si>
  <si>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</si>
  <si>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</si>
  <si>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</si>
  <si>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</si>
  <si>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</si>
  <si>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</si>
  <si>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</si>
  <si>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</si>
  <si>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</si>
  <si>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</si>
  <si>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</si>
  <si>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</si>
  <si>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</si>
  <si>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</si>
  <si>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</si>
  <si>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</si>
  <si>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</si>
  <si>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</si>
  <si>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</si>
  <si>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</si>
  <si>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</si>
  <si>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</si>
  <si>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</si>
  <si>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</si>
  <si>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</si>
  <si>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</si>
  <si>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</si>
  <si>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</si>
  <si>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</si>
  <si>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</si>
  <si>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</si>
  <si>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</si>
  <si>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</si>
  <si>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</si>
  <si>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</si>
  <si>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</si>
  <si>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</si>
  <si>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</si>
  <si>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</si>
  <si>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</si>
  <si>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</si>
  <si>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</si>
  <si>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</si>
  <si>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</si>
  <si>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</si>
  <si>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</si>
  <si>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</si>
  <si>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</si>
  <si>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</si>
  <si>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</si>
  <si>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</si>
  <si>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</si>
  <si>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</si>
  <si>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</si>
  <si>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</si>
  <si>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</si>
  <si>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</si>
  <si>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</si>
  <si>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</si>
  <si>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</si>
  <si>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</si>
  <si>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</si>
  <si>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</si>
  <si>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</si>
  <si>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</si>
  <si>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</si>
  <si>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</si>
  <si>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</si>
  <si>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</si>
  <si>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</si>
  <si>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</si>
  <si>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</si>
  <si>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</si>
  <si>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</si>
  <si>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</si>
  <si>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</si>
  <si>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</si>
  <si>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</si>
  <si>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</si>
  <si>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</si>
  <si>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</si>
  <si>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</si>
  <si>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</si>
  <si>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</si>
  <si>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</si>
  <si>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</si>
  <si>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</si>
  <si>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</si>
  <si>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</si>
  <si>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</si>
  <si>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</si>
  <si>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</si>
  <si>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</si>
  <si>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</si>
  <si>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</si>
  <si>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</si>
  <si>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</si>
  <si>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</si>
  <si>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</si>
  <si>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</si>
  <si>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</si>
  <si>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</si>
  <si>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</si>
  <si>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</si>
  <si>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</si>
  <si>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</si>
  <si>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</si>
  <si>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</si>
  <si>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</si>
  <si>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</si>
  <si>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</si>
  <si>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</si>
  <si>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</si>
  <si>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</si>
  <si>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</si>
  <si>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</si>
  <si>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</si>
  <si>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</si>
  <si>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</si>
  <si>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</si>
  <si>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</si>
  <si>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</si>
  <si>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</si>
  <si>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</si>
  <si>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</si>
  <si>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</si>
  <si>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</si>
  <si>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</si>
  <si>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</si>
  <si>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</si>
  <si>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</si>
  <si>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</si>
  <si>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</si>
  <si>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</si>
  <si>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</si>
  <si>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</si>
  <si>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</si>
  <si>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</si>
  <si>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</si>
  <si>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</si>
  <si>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</si>
  <si>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</si>
  <si>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</si>
  <si>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</si>
  <si>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</si>
  <si>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</si>
  <si>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</si>
  <si>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</si>
  <si>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</si>
  <si>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</si>
  <si>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</si>
  <si>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</si>
  <si>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</si>
  <si>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</si>
  <si>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</si>
  <si>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</si>
  <si>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</si>
  <si>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</si>
  <si>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</si>
  <si>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</si>
  <si>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</si>
  <si>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</si>
  <si>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</si>
  <si>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</si>
  <si>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</si>
  <si>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</si>
  <si>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</si>
  <si>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</si>
  <si>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</si>
  <si>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</si>
  <si>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</si>
  <si>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</si>
  <si>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</si>
  <si>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</si>
  <si>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</si>
  <si>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</si>
  <si>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</si>
  <si>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</si>
  <si>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</si>
  <si>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</si>
  <si>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</si>
  <si>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</si>
  <si>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</si>
  <si>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</si>
  <si>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</si>
  <si>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</si>
  <si>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</si>
  <si>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</si>
  <si>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</si>
  <si>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</si>
  <si>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</si>
  <si>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</si>
  <si>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</si>
  <si>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</si>
  <si>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</si>
  <si>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</si>
  <si>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</si>
  <si>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</si>
  <si>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</si>
  <si>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</si>
  <si>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</si>
  <si>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</si>
  <si>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</si>
  <si>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</si>
  <si>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</si>
  <si>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</si>
  <si>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</si>
  <si>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</si>
  <si>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</si>
  <si>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</si>
  <si>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</si>
  <si>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</si>
  <si>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</si>
  <si>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</si>
  <si>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</si>
  <si>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</si>
  <si>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</si>
  <si>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</si>
  <si>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</si>
  <si>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</si>
  <si>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</si>
  <si>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</si>
  <si>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</si>
  <si>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</si>
  <si>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</si>
  <si>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</si>
  <si>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</si>
  <si>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</si>
  <si>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</si>
  <si>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</si>
  <si>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</si>
  <si>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</si>
  <si>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</si>
  <si>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</si>
  <si>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</si>
  <si>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</si>
  <si>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</si>
  <si>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</si>
  <si>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</si>
  <si>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</si>
  <si>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</si>
  <si>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</si>
  <si>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</si>
  <si>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</si>
  <si>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</si>
  <si>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</si>
  <si>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</si>
  <si>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</si>
  <si>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</si>
  <si>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</si>
  <si>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</si>
  <si>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</si>
  <si>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</si>
  <si>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</si>
  <si>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</si>
  <si>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</si>
  <si>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</si>
  <si>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</si>
  <si>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</si>
  <si>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</si>
  <si>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</si>
  <si>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</si>
  <si>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</si>
  <si>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</si>
  <si>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</si>
  <si>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</si>
  <si>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</si>
  <si>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</si>
  <si>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</si>
  <si>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</si>
  <si>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</si>
  <si>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</si>
  <si>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</si>
  <si>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</si>
  <si>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</si>
  <si>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</si>
  <si>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</si>
  <si>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</si>
  <si>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</si>
  <si>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</si>
  <si>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</si>
  <si>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</si>
  <si>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</si>
  <si>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</si>
  <si>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</si>
  <si>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</si>
  <si>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</si>
  <si>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</si>
  <si>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</si>
  <si>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</si>
  <si>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</si>
  <si>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</si>
  <si>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</si>
  <si>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</si>
  <si>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</si>
  <si>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</si>
  <si>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</si>
  <si>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</si>
  <si>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</si>
  <si>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</si>
  <si>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</si>
  <si>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</si>
  <si>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</si>
  <si>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</si>
  <si>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</si>
  <si>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</si>
  <si>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</si>
  <si>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</si>
  <si>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</si>
  <si>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</si>
  <si>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</si>
  <si>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</si>
  <si>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</si>
  <si>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</si>
  <si>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</si>
  <si>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</si>
  <si>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</si>
  <si>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</si>
  <si>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</si>
  <si>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</si>
  <si>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</si>
  <si>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</si>
  <si>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</si>
  <si>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</si>
  <si>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</si>
  <si>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</si>
  <si>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</si>
  <si>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</si>
  <si>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</si>
  <si>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</si>
  <si>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</si>
  <si>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</si>
  <si>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</si>
  <si>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</si>
  <si>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</si>
  <si>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</si>
  <si>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</si>
  <si>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</si>
  <si>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</si>
  <si>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</si>
  <si>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</si>
  <si>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</si>
  <si>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</si>
  <si>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</si>
  <si>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</si>
  <si>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</si>
  <si>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</si>
  <si>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</si>
  <si>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</si>
  <si>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</si>
  <si>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</si>
  <si>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</si>
  <si>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</si>
  <si>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</si>
  <si>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</si>
  <si>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</si>
  <si>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</si>
  <si>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</si>
  <si>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</si>
  <si>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</si>
  <si>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</si>
  <si>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</si>
  <si>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</si>
  <si>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</si>
  <si>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</si>
  <si>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</si>
  <si>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</si>
  <si>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</si>
  <si>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</si>
  <si>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</si>
  <si>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</si>
  <si>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</si>
  <si>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</si>
  <si>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</si>
  <si>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</si>
  <si>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</si>
  <si>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</si>
  <si>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</si>
  <si>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</si>
  <si>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</si>
  <si>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</si>
  <si>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</si>
  <si>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</si>
  <si>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</si>
  <si>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</si>
  <si>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</si>
  <si>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</si>
  <si>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</si>
  <si>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</si>
  <si>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</si>
  <si>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</si>
  <si>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</si>
  <si>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</si>
  <si>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</si>
  <si>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</si>
  <si>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</si>
  <si>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</si>
  <si>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</si>
  <si>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</si>
  <si>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</si>
  <si>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</si>
  <si>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</si>
  <si>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</si>
  <si>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</si>
  <si>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</si>
  <si>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</si>
  <si>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</si>
  <si>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</si>
  <si>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</si>
  <si>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</si>
  <si>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</si>
  <si>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</si>
  <si>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</si>
  <si>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</si>
  <si>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</si>
  <si>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</si>
  <si>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</si>
  <si>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</si>
  <si>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</si>
  <si>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</si>
  <si>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</si>
  <si>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</si>
  <si>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</si>
  <si>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</si>
  <si>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</si>
  <si>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</si>
  <si>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</si>
  <si>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</si>
  <si>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</si>
  <si>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</si>
  <si>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</si>
  <si>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</si>
  <si>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</si>
  <si>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</si>
  <si>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</si>
  <si>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</si>
  <si>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</si>
  <si>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</si>
  <si>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</si>
  <si>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</si>
  <si>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</si>
  <si>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</si>
  <si>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</si>
  <si>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</si>
  <si>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</si>
  <si>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</si>
  <si>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</si>
  <si>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</si>
  <si>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</si>
  <si>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</si>
  <si>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</si>
  <si>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</si>
  <si>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</si>
  <si>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</si>
  <si>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</si>
  <si>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</si>
  <si>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</si>
  <si>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</si>
  <si>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</si>
  <si>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</si>
  <si>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</si>
  <si>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</si>
  <si>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</si>
  <si>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</si>
  <si>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</si>
  <si>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</si>
  <si>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</si>
  <si>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</si>
  <si>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</si>
  <si>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</si>
  <si>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</si>
  <si>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</si>
  <si>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</si>
  <si>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</si>
  <si>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</si>
  <si>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</si>
  <si>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</si>
  <si>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</si>
  <si>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</si>
  <si>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</si>
  <si>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</si>
  <si>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</si>
  <si>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</si>
  <si>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</si>
  <si>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</si>
  <si>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</si>
  <si>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</si>
  <si>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</si>
  <si>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</si>
  <si>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</si>
  <si>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</si>
  <si>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</si>
  <si>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</si>
  <si>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</si>
  <si>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</si>
  <si>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</si>
  <si>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</si>
  <si>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</si>
  <si>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</si>
  <si>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</si>
  <si>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</si>
  <si>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</si>
  <si>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</si>
  <si>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</si>
  <si>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</si>
  <si>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</si>
  <si>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</si>
  <si>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</si>
  <si>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</si>
  <si>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</si>
  <si>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</si>
  <si>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</si>
  <si>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</si>
  <si>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</si>
  <si>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</si>
  <si>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</si>
  <si>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</si>
  <si>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</si>
  <si>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</si>
  <si>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</si>
  <si>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</si>
  <si>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</si>
  <si>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</si>
  <si>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</si>
  <si>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</si>
  <si>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</si>
  <si>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</si>
  <si>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</si>
  <si>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</si>
  <si>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</si>
  <si>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</si>
  <si>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</si>
  <si>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</si>
  <si>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</si>
  <si>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</si>
  <si>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</si>
  <si>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</si>
  <si>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</si>
  <si>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</si>
  <si>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</si>
  <si>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</si>
  <si>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</si>
  <si>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</si>
  <si>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</si>
  <si>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</si>
  <si>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</si>
  <si>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</si>
  <si>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</si>
  <si>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</si>
  <si>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</si>
  <si>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</si>
  <si>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</si>
  <si>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</si>
  <si>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</si>
  <si>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</si>
  <si>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</si>
  <si>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</si>
  <si>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</si>
  <si>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</si>
  <si>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</si>
  <si>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</si>
  <si>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</si>
  <si>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</si>
  <si>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</si>
  <si>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</si>
  <si>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</si>
  <si>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</si>
  <si>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</si>
  <si>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</si>
  <si>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</si>
  <si>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</si>
  <si>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</si>
  <si>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</si>
  <si>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</si>
  <si>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</si>
  <si>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</si>
  <si>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</si>
  <si>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</si>
  <si>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</si>
  <si>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</si>
  <si>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</si>
  <si>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</si>
  <si>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</si>
  <si>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</si>
  <si>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</si>
  <si>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</si>
  <si>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</si>
  <si>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</si>
  <si>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</si>
  <si>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</si>
  <si>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</si>
  <si>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</si>
  <si>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</si>
  <si>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</si>
  <si>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</si>
  <si>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</si>
  <si>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</si>
  <si>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</si>
  <si>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</si>
  <si>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</si>
  <si>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</si>
  <si>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</si>
  <si>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</si>
  <si>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</si>
  <si>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</si>
  <si>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</si>
  <si>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</si>
  <si>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</si>
  <si>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</si>
  <si>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</si>
  <si>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</si>
  <si>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</si>
  <si>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</si>
  <si>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</si>
  <si>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</si>
  <si>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</si>
  <si>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</si>
  <si>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</si>
  <si>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</si>
  <si>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</si>
  <si>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</si>
  <si>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</si>
  <si>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</si>
  <si>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</si>
  <si>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</si>
  <si>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</si>
  <si>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</si>
  <si>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</si>
  <si>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</si>
  <si>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</si>
  <si>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</si>
  <si>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</si>
  <si>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</si>
  <si>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</si>
  <si>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</si>
  <si>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</si>
  <si>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</si>
  <si>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</si>
  <si>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</si>
  <si>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</si>
  <si>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</si>
  <si>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</si>
  <si>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</si>
  <si>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</si>
  <si>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</si>
  <si>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</si>
  <si>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</si>
  <si>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</si>
  <si>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</si>
  <si>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</si>
  <si>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</si>
  <si>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</si>
  <si>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</si>
  <si>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</si>
  <si>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</si>
  <si>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</si>
  <si>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</si>
  <si>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</si>
  <si>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</si>
  <si>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</si>
  <si>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</si>
  <si>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</si>
  <si>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</si>
  <si>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</si>
  <si>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</si>
  <si>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</si>
  <si>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</si>
  <si>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</si>
  <si>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</si>
  <si>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</si>
  <si>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</si>
  <si>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</si>
  <si>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</si>
  <si>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</si>
  <si>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</si>
  <si>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</si>
  <si>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</si>
  <si>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</si>
  <si>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</si>
  <si>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</si>
  <si>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</si>
  <si>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</si>
  <si>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</si>
  <si>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</si>
  <si>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</si>
  <si>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</si>
  <si>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</si>
  <si>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</si>
  <si>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</si>
  <si>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</si>
  <si>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</si>
  <si>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</si>
  <si>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</si>
  <si>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</si>
  <si>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</si>
  <si>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</si>
  <si>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</si>
  <si>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</si>
  <si>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</si>
  <si>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</si>
  <si>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</si>
  <si>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</si>
  <si>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</si>
  <si>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</si>
  <si>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</si>
  <si>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</si>
  <si>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</si>
  <si>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</si>
  <si>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</si>
  <si>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</si>
  <si>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</si>
  <si>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</si>
  <si>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</si>
  <si>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</si>
  <si>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</si>
  <si>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</si>
  <si>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</si>
  <si>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</si>
  <si>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</si>
  <si>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</si>
  <si>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</si>
  <si>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</si>
  <si>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</si>
  <si>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</si>
  <si>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</si>
  <si>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</si>
  <si>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</si>
  <si>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</si>
  <si>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</si>
  <si>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</si>
  <si>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</si>
  <si>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</si>
  <si>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</si>
  <si>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</si>
  <si>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</si>
  <si>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</si>
  <si>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</si>
  <si>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</si>
  <si>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</si>
  <si>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</si>
  <si>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</si>
  <si>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</si>
  <si>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</si>
  <si>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</si>
  <si>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</si>
  <si>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</si>
  <si>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</si>
  <si>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</si>
  <si>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</si>
  <si>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</si>
  <si>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</si>
  <si>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</si>
  <si>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</si>
  <si>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</si>
  <si>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</si>
  <si>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</si>
  <si>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</si>
  <si>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</si>
  <si>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</si>
  <si>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</si>
  <si>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</si>
  <si>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</si>
  <si>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</si>
  <si>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</si>
  <si>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</si>
  <si>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</si>
  <si>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</si>
  <si>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</si>
  <si>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</si>
  <si>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</si>
  <si>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</si>
  <si>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</si>
  <si>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</si>
  <si>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</si>
  <si>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</si>
  <si>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</si>
  <si>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</si>
  <si>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</si>
  <si>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</si>
  <si>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</si>
  <si>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</si>
  <si>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</si>
  <si>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</si>
  <si>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</si>
  <si>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</si>
  <si>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</si>
  <si>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</si>
  <si>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</si>
  <si>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</si>
  <si>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</si>
  <si>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</si>
  <si>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</si>
  <si>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</si>
  <si>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</si>
  <si>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</si>
  <si>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</si>
  <si>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</si>
  <si>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</si>
  <si>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</si>
  <si>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</si>
  <si>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</si>
  <si>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</si>
  <si>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</si>
  <si>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</si>
  <si>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</si>
  <si>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</si>
  <si>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</si>
  <si>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</si>
  <si>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</si>
  <si>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</si>
  <si>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</si>
  <si>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</si>
  <si>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</si>
  <si>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</si>
  <si>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</si>
  <si>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</si>
  <si>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</si>
  <si>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</si>
  <si>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</si>
  <si>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</si>
  <si>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</si>
  <si>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</si>
  <si>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</si>
  <si>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</si>
  <si>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</si>
  <si>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</si>
  <si>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</si>
  <si>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</si>
  <si>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</si>
  <si>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</si>
  <si>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</si>
  <si>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</si>
  <si>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</si>
  <si>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</si>
  <si>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</si>
  <si>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</si>
  <si>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</si>
  <si>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</si>
  <si>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</si>
  <si>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</si>
  <si>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</si>
  <si>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</si>
  <si>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</si>
  <si>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</si>
  <si>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</si>
  <si>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</si>
  <si>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</si>
  <si>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</si>
  <si>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</si>
  <si>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</si>
  <si>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</si>
  <si>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</si>
  <si>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</si>
  <si>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</si>
  <si>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</si>
  <si>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</si>
  <si>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</si>
  <si>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</si>
  <si>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</si>
  <si>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</si>
  <si>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</si>
  <si>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</si>
  <si>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</si>
  <si>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</si>
  <si>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</si>
  <si>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</si>
  <si>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</si>
  <si>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</si>
  <si>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</si>
  <si>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</si>
  <si>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</si>
  <si>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</si>
  <si>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</si>
  <si>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</si>
  <si>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</si>
  <si>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</si>
  <si>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</si>
  <si>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</si>
  <si>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</si>
  <si>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</si>
  <si>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</si>
  <si>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</si>
  <si>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</si>
  <si>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</si>
  <si>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</si>
  <si>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</si>
  <si>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</si>
  <si>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</si>
  <si>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</si>
  <si>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</si>
  <si>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</si>
  <si>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</si>
  <si>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</si>
  <si>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</si>
  <si>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</si>
  <si>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</si>
  <si>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</si>
  <si>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</si>
  <si>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</si>
  <si>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</si>
  <si>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</si>
  <si>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</si>
  <si>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</si>
  <si>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</si>
  <si>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</si>
  <si>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</si>
  <si>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</si>
  <si>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</si>
  <si>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</si>
  <si>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</si>
  <si>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</si>
  <si>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</si>
  <si>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</si>
  <si>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</si>
  <si>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</si>
  <si>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</si>
  <si>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</si>
  <si>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</si>
  <si>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</si>
  <si>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</si>
  <si>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</si>
  <si>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</si>
  <si>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</si>
  <si>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</si>
  <si>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</si>
  <si>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</si>
  <si>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</si>
  <si>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</si>
  <si>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</si>
  <si>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</si>
  <si>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</si>
  <si>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</si>
  <si>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</si>
  <si>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</si>
  <si>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</si>
  <si>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</si>
  <si>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</si>
  <si>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</si>
  <si>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</si>
  <si>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</si>
  <si>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</si>
  <si>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</si>
  <si>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</si>
  <si>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</si>
  <si>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</si>
  <si>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</si>
  <si>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</si>
  <si>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</si>
  <si>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</si>
  <si>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</si>
  <si>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</si>
  <si>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</si>
  <si>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</si>
  <si>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</si>
  <si>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</si>
  <si>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</si>
  <si>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</si>
  <si>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</si>
  <si>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</si>
  <si>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</si>
  <si>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</si>
  <si>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</si>
  <si>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</si>
  <si>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</si>
  <si>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</si>
  <si>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</si>
  <si>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</si>
  <si>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</si>
  <si>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</si>
  <si>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</si>
  <si>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</si>
  <si>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</si>
  <si>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</si>
  <si>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</si>
  <si>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</si>
  <si>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</si>
  <si>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</si>
  <si>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</si>
  <si>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</si>
  <si>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</si>
  <si>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</si>
  <si>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</si>
  <si>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</si>
  <si>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</si>
  <si>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</si>
  <si>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</si>
  <si>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</si>
  <si>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</si>
  <si>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</si>
  <si>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</si>
  <si>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</si>
  <si>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</si>
  <si>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</si>
  <si>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</si>
  <si>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</si>
  <si>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</si>
  <si>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</si>
  <si>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</si>
  <si>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</si>
  <si>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</si>
  <si>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</si>
  <si>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</si>
  <si>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</si>
  <si>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</si>
  <si>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</si>
  <si>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</si>
  <si>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</si>
  <si>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</si>
  <si>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</si>
  <si>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</si>
  <si>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</si>
  <si>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</si>
  <si>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</si>
  <si>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</si>
  <si>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</si>
  <si>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</si>
  <si>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</si>
  <si>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</si>
  <si>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</si>
  <si>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</si>
  <si>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</si>
  <si>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</si>
  <si>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</si>
  <si>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</si>
  <si>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</si>
  <si>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</si>
  <si>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</si>
  <si>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</si>
  <si>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</si>
  <si>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</si>
  <si>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</si>
  <si>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</si>
  <si>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</si>
  <si>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</si>
  <si>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</si>
  <si>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</si>
  <si>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</si>
  <si>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</si>
  <si>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</si>
  <si>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</si>
  <si>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</si>
  <si>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</si>
  <si>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</si>
  <si>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</si>
  <si>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</si>
  <si>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</si>
  <si>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</si>
  <si>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</si>
  <si>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</si>
  <si>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</si>
  <si>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</si>
  <si>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</si>
  <si>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</si>
  <si>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</si>
  <si>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</si>
  <si>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</si>
  <si>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</si>
  <si>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</si>
  <si>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</si>
  <si>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</si>
  <si>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</si>
  <si>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</si>
  <si>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</si>
  <si>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</si>
  <si>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</si>
  <si>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</si>
  <si>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</si>
  <si>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</si>
  <si>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</si>
  <si>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</si>
  <si>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</si>
  <si>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</si>
  <si>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</si>
  <si>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</si>
  <si>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</si>
  <si>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</si>
  <si>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</si>
  <si>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</si>
  <si>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</si>
  <si>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</si>
  <si>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</si>
  <si>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</si>
  <si>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</si>
  <si>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</si>
  <si>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</si>
  <si>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</si>
  <si>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</si>
  <si>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</si>
  <si>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</si>
  <si>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</si>
  <si>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</si>
  <si>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</si>
  <si>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</si>
  <si>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</si>
  <si>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</si>
  <si>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</si>
  <si>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</si>
  <si>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</si>
  <si>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</si>
  <si>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</si>
  <si>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</si>
  <si>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</si>
  <si>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</si>
  <si>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</si>
  <si>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</si>
  <si>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</si>
  <si>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</si>
  <si>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</si>
  <si>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</si>
  <si>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</si>
  <si>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</si>
  <si>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</si>
  <si>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</si>
  <si>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</si>
  <si>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</si>
  <si>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</si>
  <si>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</si>
  <si>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</si>
  <si>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</si>
  <si>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</si>
  <si>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</si>
  <si>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</si>
  <si>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</si>
  <si>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</si>
  <si>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</si>
  <si>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</si>
  <si>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</si>
  <si>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</si>
  <si>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</si>
  <si>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</si>
  <si>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</si>
  <si>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</si>
  <si>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</si>
  <si>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</si>
  <si>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</si>
  <si>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</si>
  <si>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</si>
  <si>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</si>
  <si>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</si>
  <si>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</si>
  <si>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</si>
  <si>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</si>
  <si>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</si>
  <si>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</si>
  <si>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</si>
  <si>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</si>
  <si>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</si>
  <si>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</si>
  <si>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</si>
  <si>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</si>
  <si>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</si>
  <si>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</si>
  <si>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</si>
  <si>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</si>
  <si>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</si>
  <si>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</si>
  <si>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</si>
  <si>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</si>
  <si>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</si>
  <si>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</si>
  <si>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</si>
  <si>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</si>
  <si>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</si>
  <si>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</si>
  <si>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</si>
  <si>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</si>
  <si>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</si>
  <si>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</si>
  <si>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</si>
  <si>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</si>
  <si>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</si>
  <si>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</si>
  <si>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</si>
  <si>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</si>
  <si>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</si>
  <si>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</si>
  <si>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</si>
  <si>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</si>
  <si>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</si>
  <si>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</si>
  <si>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</si>
  <si>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</si>
  <si>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</si>
  <si>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</si>
  <si>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</si>
  <si>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</si>
  <si>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</si>
  <si>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</si>
  <si>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</si>
  <si>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</si>
  <si>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</si>
  <si>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</si>
  <si>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</si>
  <si>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</si>
  <si>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</si>
  <si>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</si>
  <si>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</si>
  <si>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</si>
  <si>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</si>
  <si>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</si>
  <si>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</si>
  <si>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</si>
  <si>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</si>
  <si>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</si>
  <si>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</si>
  <si>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</si>
  <si>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</si>
  <si>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</si>
  <si>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</si>
  <si>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</si>
  <si>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</si>
  <si>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</si>
  <si>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</si>
  <si>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</si>
  <si>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</si>
  <si>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</si>
  <si>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</si>
  <si>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</si>
  <si>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</si>
  <si>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</si>
  <si>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</si>
  <si>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</si>
  <si>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</si>
  <si>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</si>
  <si>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</si>
  <si>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</si>
  <si>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</si>
  <si>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</si>
  <si>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</si>
  <si>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</si>
  <si>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</si>
  <si>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</si>
  <si>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</si>
  <si>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</si>
  <si>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</si>
  <si>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</si>
  <si>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</si>
  <si>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</si>
  <si>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</si>
  <si>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</si>
  <si>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</si>
  <si>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</si>
  <si>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</si>
  <si>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</si>
  <si>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</si>
  <si>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</si>
  <si>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</si>
  <si>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</si>
  <si>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</si>
  <si>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</si>
  <si>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</si>
  <si>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</si>
  <si>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</si>
  <si>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</si>
  <si>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</si>
  <si>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</si>
  <si>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</si>
  <si>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</si>
  <si>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</si>
  <si>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</si>
  <si>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</si>
  <si>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</si>
  <si>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</si>
  <si>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</si>
  <si>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</si>
  <si>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</si>
  <si>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</si>
  <si>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</si>
  <si>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</si>
  <si>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</si>
  <si>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</si>
  <si>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</si>
  <si>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</si>
  <si>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</si>
  <si>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</si>
  <si>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</si>
  <si>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</si>
  <si>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</si>
  <si>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</si>
  <si>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</si>
  <si>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</si>
  <si>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</si>
  <si>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</si>
  <si>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</si>
  <si>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</si>
  <si>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</si>
  <si>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</si>
  <si>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</si>
  <si>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</si>
  <si>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</si>
  <si>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</si>
  <si>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</si>
  <si>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</si>
  <si>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</si>
  <si>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</si>
  <si>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</si>
  <si>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</si>
  <si>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</si>
  <si>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</si>
  <si>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</si>
  <si>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</si>
  <si>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</si>
  <si>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</si>
  <si>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</si>
  <si>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</si>
  <si>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</si>
  <si>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</si>
  <si>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</si>
  <si>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</si>
  <si>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</si>
  <si>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</si>
  <si>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</si>
  <si>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</si>
  <si>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</si>
  <si>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</si>
  <si>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</si>
  <si>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</si>
  <si>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</si>
  <si>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</si>
  <si>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</si>
  <si>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</si>
  <si>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</si>
  <si>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</si>
  <si>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</si>
  <si>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</si>
  <si>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</si>
  <si>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</si>
  <si>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</si>
  <si>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</si>
  <si>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</si>
  <si>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</si>
  <si>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</si>
  <si>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</si>
  <si>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</si>
  <si>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</si>
  <si>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</si>
  <si>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</si>
  <si>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</si>
  <si>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</si>
  <si>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</si>
  <si>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</si>
  <si>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</si>
  <si>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</si>
  <si>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</si>
  <si>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</si>
  <si>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</si>
  <si>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</si>
  <si>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</si>
  <si>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</si>
  <si>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</si>
  <si>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</si>
  <si>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</si>
  <si>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</si>
  <si>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</si>
  <si>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</si>
  <si>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</si>
  <si>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</si>
  <si>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</si>
  <si>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</si>
  <si>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</si>
  <si>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</si>
  <si>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</si>
  <si>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</si>
  <si>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</si>
  <si>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</si>
  <si>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</si>
  <si>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</si>
  <si>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</si>
  <si>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</si>
  <si>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</si>
  <si>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</si>
  <si>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</si>
  <si>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</si>
  <si>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</si>
  <si>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</si>
  <si>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</si>
  <si>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</si>
  <si>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</si>
  <si>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</si>
  <si>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</si>
  <si>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</si>
  <si>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</si>
  <si>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</si>
  <si>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</si>
  <si>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</si>
  <si>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</si>
  <si>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</si>
  <si>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</si>
  <si>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</si>
  <si>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</si>
  <si>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</si>
  <si>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</si>
  <si>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</si>
  <si>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</si>
  <si>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</si>
  <si>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</si>
  <si>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</si>
  <si>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</si>
  <si>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</si>
  <si>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</si>
  <si>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</si>
  <si>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</si>
  <si>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</si>
  <si>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</si>
  <si>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</si>
  <si>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</si>
  <si>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</si>
  <si>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</si>
  <si>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</si>
  <si>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</si>
  <si>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</si>
  <si>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</si>
  <si>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</si>
  <si>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</si>
  <si>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</si>
  <si>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</si>
  <si>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</si>
  <si>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</si>
  <si>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</si>
  <si>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</si>
  <si>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</si>
  <si>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</si>
  <si>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</si>
  <si>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</si>
  <si>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</si>
  <si>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</si>
  <si>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</si>
  <si>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</si>
  <si>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</si>
  <si>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</si>
  <si>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</si>
  <si>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</si>
  <si>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</si>
  <si>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</si>
  <si>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</si>
  <si>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</si>
  <si>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</si>
  <si>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</si>
  <si>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</si>
  <si>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</si>
  <si>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</si>
  <si>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</si>
  <si>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</si>
  <si>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</si>
  <si>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</si>
  <si>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</si>
  <si>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</si>
  <si>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</si>
  <si>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</si>
  <si>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</si>
  <si>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</si>
  <si>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</si>
  <si>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</si>
  <si>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</si>
  <si>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</si>
  <si>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</si>
  <si>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</si>
  <si>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</si>
  <si>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</si>
  <si>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</si>
  <si>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</si>
  <si>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</si>
  <si>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</si>
  <si>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</si>
  <si>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</si>
  <si>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</si>
  <si>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</si>
  <si>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</si>
  <si>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</si>
  <si>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</si>
  <si>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</si>
  <si>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</si>
  <si>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</si>
  <si>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</si>
  <si>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</si>
  <si>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</si>
  <si>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</si>
  <si>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</si>
  <si>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</si>
  <si>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</si>
  <si>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</si>
  <si>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</si>
  <si>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</si>
  <si>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</si>
  <si>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</si>
  <si>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</si>
  <si>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</si>
  <si>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</si>
  <si>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</si>
  <si>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</si>
  <si>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</si>
  <si>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</si>
  <si>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</si>
  <si>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</si>
  <si>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</si>
  <si>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</si>
  <si>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</si>
  <si>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</si>
  <si>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</si>
  <si>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</si>
  <si>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</si>
  <si>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</si>
  <si>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</si>
  <si>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</si>
  <si>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</si>
  <si>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</si>
  <si>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</si>
  <si>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</si>
  <si>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</si>
  <si>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</si>
  <si>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</si>
  <si>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</si>
  <si>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</si>
  <si>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</si>
  <si>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</si>
  <si>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</si>
  <si>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</si>
  <si>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</si>
  <si>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</si>
  <si>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</si>
  <si>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</si>
  <si>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</si>
  <si>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</si>
  <si>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</si>
  <si>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</si>
  <si>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</si>
  <si>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</si>
  <si>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</si>
  <si>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</si>
  <si>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</si>
  <si>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</si>
  <si>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</si>
  <si>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</si>
  <si>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</si>
  <si>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</si>
  <si>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</si>
  <si>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</si>
  <si>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</si>
  <si>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</si>
  <si>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</si>
  <si>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</si>
  <si>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</si>
  <si>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</si>
  <si>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</si>
  <si>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</si>
  <si>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</si>
  <si>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</si>
  <si>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</si>
  <si>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</si>
  <si>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</si>
  <si>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</si>
  <si>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</si>
  <si>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</si>
  <si>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</si>
  <si>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</si>
  <si>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</si>
  <si>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</si>
  <si>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</si>
  <si>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</si>
  <si>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</si>
  <si>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</si>
  <si>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</si>
  <si>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</si>
  <si>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</si>
  <si>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</si>
  <si>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</si>
  <si>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</si>
  <si>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</si>
  <si>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</si>
  <si>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</si>
  <si>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</si>
  <si>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</si>
  <si>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</si>
  <si>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</si>
  <si>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</si>
  <si>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</si>
  <si>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</si>
  <si>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</si>
  <si>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</si>
  <si>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</si>
  <si>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</si>
  <si>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</si>
  <si>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</si>
  <si>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</si>
  <si>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</si>
  <si>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</si>
  <si>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</si>
  <si>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</si>
  <si>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</si>
  <si>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</si>
  <si>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</si>
  <si>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</si>
  <si>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</si>
  <si>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</si>
  <si>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</si>
  <si>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</si>
  <si>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</si>
  <si>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</si>
  <si>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</si>
  <si>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</si>
  <si>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</si>
  <si>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</si>
  <si>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</si>
  <si>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</si>
  <si>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</si>
  <si>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</si>
  <si>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</si>
  <si>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</si>
  <si>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</si>
  <si>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</si>
  <si>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</si>
  <si>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</si>
  <si>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</si>
  <si>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</si>
  <si>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</si>
  <si>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</si>
  <si>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</si>
  <si>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</si>
  <si>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</si>
  <si>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</si>
  <si>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</si>
  <si>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</si>
  <si>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</si>
  <si>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</si>
  <si>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</si>
  <si>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</si>
  <si>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</si>
  <si>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</si>
  <si>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</si>
  <si>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</si>
  <si>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</si>
  <si>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</si>
  <si>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</si>
  <si>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</si>
  <si>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</si>
  <si>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</si>
  <si>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</si>
  <si>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</si>
  <si>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</si>
  <si>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</si>
  <si>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</si>
  <si>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</si>
  <si>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</si>
  <si>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</si>
  <si>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</si>
  <si>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</si>
  <si>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</si>
  <si>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</si>
  <si>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</si>
  <si>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</si>
  <si>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</si>
  <si>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</si>
  <si>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</si>
  <si>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</si>
  <si>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</si>
  <si>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</si>
  <si>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</si>
  <si>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</si>
  <si>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</si>
  <si>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</si>
  <si>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</si>
  <si>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</si>
  <si>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</si>
  <si>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</si>
  <si>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</si>
  <si>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</si>
  <si>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</si>
  <si>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</si>
  <si>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</si>
  <si>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</si>
  <si>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</si>
  <si>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</si>
  <si>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</si>
  <si>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</si>
  <si>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</si>
  <si>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</si>
  <si>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</si>
  <si>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</si>
  <si>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</si>
  <si>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</si>
  <si>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</si>
  <si>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</si>
  <si>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</si>
  <si>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</si>
  <si>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</si>
  <si>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</si>
  <si>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</si>
  <si>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</si>
  <si>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</si>
  <si>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</si>
  <si>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</si>
  <si>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</si>
  <si>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</si>
  <si>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</si>
  <si>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</si>
  <si>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</si>
  <si>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</si>
  <si>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</si>
  <si>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</si>
  <si>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</si>
  <si>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</si>
  <si>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</si>
  <si>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</si>
  <si>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</si>
  <si>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</si>
  <si>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</si>
  <si>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</si>
  <si>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</si>
  <si>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</si>
  <si>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</si>
  <si>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</si>
  <si>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</si>
  <si>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</si>
  <si>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</si>
  <si>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</si>
  <si>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</si>
  <si>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</si>
  <si>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</si>
  <si>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</si>
  <si>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</si>
  <si>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</si>
  <si>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</si>
  <si>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</si>
  <si>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</si>
  <si>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</si>
  <si>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</si>
  <si>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</si>
  <si>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</si>
  <si>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</si>
  <si>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</si>
  <si>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</si>
  <si>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</si>
  <si>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</si>
  <si>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</si>
  <si>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</si>
  <si>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</si>
  <si>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</si>
  <si>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</si>
  <si>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</si>
  <si>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</si>
  <si>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</si>
  <si>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</si>
  <si>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</si>
  <si>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</si>
  <si>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</si>
  <si>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</si>
  <si>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</si>
  <si>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</si>
  <si>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</si>
  <si>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</si>
  <si>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</si>
  <si>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</si>
  <si>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</si>
  <si>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</si>
  <si>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</si>
  <si>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</si>
  <si>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</si>
  <si>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</si>
  <si>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</si>
  <si>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</si>
  <si>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</si>
  <si>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</si>
  <si>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</si>
  <si>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</si>
  <si>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</si>
  <si>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</si>
  <si>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</si>
  <si>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</si>
  <si>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</si>
  <si>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</si>
  <si>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</si>
  <si>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</si>
  <si>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</si>
  <si>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</si>
  <si>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</si>
  <si>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</si>
  <si>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</si>
  <si>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</si>
  <si>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</si>
  <si>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</si>
  <si>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</si>
  <si>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</si>
  <si>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</si>
  <si>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</si>
  <si>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</si>
  <si>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</si>
  <si>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</si>
  <si>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</si>
  <si>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</si>
  <si>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</si>
  <si>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</si>
  <si>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</si>
  <si>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</si>
  <si>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</si>
  <si>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</si>
  <si>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</si>
  <si>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</si>
  <si>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</si>
  <si>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</si>
  <si>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</si>
  <si>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</si>
  <si>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</si>
  <si>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</si>
  <si>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</si>
  <si>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</si>
  <si>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</si>
  <si>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</si>
  <si>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</si>
  <si>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</si>
  <si>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</si>
  <si>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</si>
  <si>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</si>
  <si>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</si>
  <si>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</si>
  <si>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</si>
  <si>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</si>
  <si>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</si>
  <si>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</si>
  <si>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</si>
  <si>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</si>
  <si>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</si>
  <si>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</si>
  <si>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</si>
  <si>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</si>
  <si>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</si>
  <si>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</si>
  <si>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</si>
  <si>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</si>
  <si>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</si>
  <si>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</si>
  <si>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</si>
  <si>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</si>
  <si>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</si>
  <si>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</si>
  <si>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</si>
  <si>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</si>
  <si>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</si>
  <si>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</si>
  <si>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</si>
  <si>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</si>
  <si>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</si>
  <si>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</si>
  <si>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</si>
  <si>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</si>
  <si>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</si>
  <si>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</si>
  <si>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</si>
  <si>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</si>
  <si>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</si>
  <si>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</si>
  <si>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</si>
  <si>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</si>
  <si>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</si>
  <si>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</si>
  <si>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</si>
  <si>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</si>
  <si>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</si>
  <si>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</si>
  <si>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</si>
  <si>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</si>
  <si>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</si>
  <si>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</si>
  <si>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</si>
  <si>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</si>
  <si>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</si>
  <si>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</si>
  <si>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</si>
  <si>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</si>
  <si>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</si>
  <si>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</si>
  <si>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</si>
  <si>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</si>
  <si>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</si>
  <si>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</si>
  <si>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</si>
  <si>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</si>
  <si>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</si>
  <si>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</si>
  <si>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</si>
  <si>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</si>
  <si>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</si>
  <si>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</si>
  <si>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</si>
  <si>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</si>
  <si>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</si>
  <si>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</si>
  <si>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</si>
  <si>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</si>
  <si>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</si>
  <si>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</si>
  <si>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</si>
  <si>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</si>
  <si>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</si>
  <si>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</si>
  <si>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</si>
  <si>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</si>
  <si>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</si>
  <si>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</si>
  <si>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</si>
  <si>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</si>
  <si>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</si>
  <si>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</si>
  <si>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</si>
  <si>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</si>
  <si>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</si>
  <si>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</si>
  <si>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</si>
  <si>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</si>
  <si>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</si>
  <si>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</si>
  <si>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</si>
  <si>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</si>
  <si>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</si>
  <si>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</si>
  <si>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</si>
  <si>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</si>
  <si>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</si>
  <si>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</si>
  <si>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</si>
  <si>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</si>
  <si>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</si>
  <si>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</si>
  <si>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</si>
  <si>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</si>
  <si>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</si>
  <si>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</si>
  <si>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</si>
  <si>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</si>
  <si>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</si>
  <si>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</si>
  <si>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</si>
  <si>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</si>
  <si>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</si>
  <si>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</si>
  <si>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</si>
  <si>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</si>
  <si>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</si>
  <si>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</si>
  <si>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</si>
  <si>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</si>
  <si>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</si>
  <si>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</si>
  <si>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</si>
  <si>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</si>
  <si>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</si>
  <si>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</si>
  <si>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</si>
  <si>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</si>
  <si>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</si>
  <si>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</si>
  <si>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</si>
  <si>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</si>
  <si>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</si>
  <si>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</si>
  <si>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</si>
  <si>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</si>
  <si>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</si>
  <si>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</si>
  <si>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</si>
  <si>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</si>
  <si>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</si>
  <si>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</si>
  <si>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</si>
  <si>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</si>
  <si>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</si>
  <si>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</si>
  <si>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</si>
  <si>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</si>
  <si>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</si>
  <si>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</si>
  <si>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</si>
  <si>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</si>
  <si>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</si>
  <si>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</si>
  <si>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</si>
  <si>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</si>
  <si>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</si>
  <si>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</si>
  <si>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</si>
  <si>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</si>
  <si>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</si>
  <si>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</si>
  <si>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</si>
  <si>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</si>
  <si>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</si>
  <si>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</si>
  <si>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</si>
  <si>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</si>
  <si>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</si>
  <si>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</si>
  <si>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</si>
  <si>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</si>
  <si>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</si>
  <si>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</si>
  <si>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</si>
  <si>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</si>
  <si>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</si>
  <si>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</si>
  <si>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</si>
  <si>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</si>
  <si>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</si>
  <si>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</si>
  <si>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</si>
  <si>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</si>
  <si>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</si>
  <si>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</si>
  <si>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</si>
  <si>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</si>
  <si>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</si>
  <si>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</si>
  <si>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</si>
  <si>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</si>
  <si>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</si>
  <si>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</si>
  <si>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</si>
  <si>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</si>
  <si>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</si>
  <si>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</si>
  <si>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</si>
  <si>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</si>
  <si>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</si>
  <si>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</si>
  <si>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</si>
  <si>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</si>
  <si>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</si>
  <si>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</si>
  <si>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</si>
  <si>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</si>
  <si>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</si>
  <si>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</si>
  <si>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</si>
  <si>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</si>
  <si>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</si>
  <si>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</si>
  <si>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</si>
  <si>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</si>
  <si>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</si>
  <si>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</si>
  <si>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</si>
  <si>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</si>
  <si>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</si>
  <si>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</si>
  <si>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</si>
  <si>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</si>
  <si>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</si>
  <si>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</si>
  <si>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</si>
  <si>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</si>
  <si>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</si>
  <si>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</si>
  <si>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</si>
  <si>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</si>
  <si>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</si>
  <si>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</si>
  <si>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</si>
  <si>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</si>
  <si>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</si>
  <si>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</si>
  <si>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</si>
  <si>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</si>
  <si>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</si>
  <si>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</si>
  <si>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</si>
  <si>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</si>
  <si>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</si>
  <si>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</si>
  <si>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</si>
  <si>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</si>
  <si>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</si>
  <si>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</si>
  <si>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</si>
  <si>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</si>
  <si>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</si>
  <si>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</si>
  <si>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</si>
  <si>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</si>
  <si>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</si>
  <si>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</si>
  <si>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</si>
  <si>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</si>
  <si>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</si>
  <si>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</si>
  <si>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</si>
  <si>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</si>
  <si>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</si>
  <si>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</si>
  <si>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</si>
  <si>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</si>
  <si>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</si>
  <si>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</si>
  <si>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</si>
  <si>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</si>
  <si>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</si>
  <si>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</si>
  <si>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</si>
  <si>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</si>
  <si>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</si>
  <si>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</si>
  <si>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</si>
  <si>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</si>
  <si>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</si>
  <si>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</si>
  <si>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</si>
  <si>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</si>
  <si>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</si>
  <si>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</si>
  <si>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</si>
  <si>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</si>
  <si>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</si>
  <si>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</si>
  <si>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</si>
  <si>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</si>
  <si>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</si>
  <si>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</si>
  <si>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</si>
  <si>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</si>
  <si>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</si>
  <si>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</si>
  <si>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</si>
  <si>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</si>
  <si>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</si>
  <si>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</si>
  <si>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</si>
  <si>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</si>
  <si>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</si>
  <si>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</si>
  <si>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</si>
  <si>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</si>
  <si>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</si>
  <si>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</si>
  <si>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</si>
  <si>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</si>
  <si>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</si>
  <si>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</si>
  <si>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</si>
  <si>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</si>
  <si>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</si>
  <si>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</si>
  <si>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</si>
  <si>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</si>
  <si>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</si>
  <si>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</si>
  <si>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</si>
  <si>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</si>
  <si>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</si>
  <si>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</si>
  <si>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</si>
  <si>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</si>
  <si>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</si>
  <si>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</si>
  <si>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</si>
  <si>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</si>
  <si>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</si>
  <si>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</si>
  <si>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</si>
  <si>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</si>
  <si>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</si>
  <si>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</si>
  <si>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</si>
  <si>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</si>
  <si>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</si>
  <si>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</si>
  <si>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</si>
  <si>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</si>
  <si>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</si>
  <si>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</si>
  <si>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</si>
  <si>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</si>
  <si>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</si>
  <si>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</si>
  <si>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</si>
  <si>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</si>
  <si>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</si>
  <si>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</si>
  <si>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</si>
  <si>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</si>
  <si>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</si>
  <si>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</si>
  <si>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</si>
  <si>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</si>
  <si>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</si>
  <si>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</si>
  <si>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</si>
  <si>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</si>
  <si>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</si>
  <si>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</si>
  <si>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</si>
  <si>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</si>
  <si>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</si>
  <si>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</si>
  <si>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</si>
  <si>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</si>
  <si>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</si>
  <si>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</si>
  <si>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</si>
  <si>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</si>
  <si>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</si>
  <si>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</si>
  <si>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</si>
  <si>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</si>
  <si>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</si>
  <si>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</si>
  <si>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</si>
  <si>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</si>
  <si>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</si>
  <si>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</si>
  <si>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</si>
  <si>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</si>
  <si>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</si>
  <si>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</si>
  <si>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</si>
  <si>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</si>
  <si>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</si>
  <si>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</si>
  <si>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</si>
  <si>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</si>
  <si>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</si>
  <si>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</si>
  <si>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</si>
  <si>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</si>
  <si>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</si>
  <si>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</si>
  <si>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</si>
  <si>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</si>
  <si>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</si>
  <si>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</si>
  <si>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</si>
  <si>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</si>
  <si>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</si>
  <si>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</si>
  <si>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</si>
  <si>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</si>
  <si>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</si>
  <si>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</si>
  <si>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</si>
  <si>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</si>
  <si>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</si>
  <si>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</si>
  <si>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</si>
  <si>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</si>
  <si>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</si>
  <si>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</si>
  <si>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</si>
  <si>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</si>
  <si>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</si>
  <si>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</si>
  <si>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</si>
  <si>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</si>
  <si>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</si>
  <si>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</si>
  <si>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</si>
  <si>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</si>
  <si>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</si>
  <si>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</si>
  <si>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</si>
  <si>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</si>
  <si>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</si>
  <si>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</si>
  <si>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</si>
  <si>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</si>
  <si>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</si>
  <si>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</si>
  <si>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</si>
  <si>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</si>
  <si>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</si>
  <si>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</si>
  <si>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</si>
  <si>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</si>
  <si>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</si>
  <si>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</si>
  <si>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</si>
  <si>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</si>
  <si>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</si>
  <si>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</si>
  <si>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</si>
  <si>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</si>
  <si>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</si>
  <si>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</si>
  <si>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</si>
  <si>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</si>
  <si>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</si>
  <si>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</si>
  <si>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</si>
  <si>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</si>
  <si>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</si>
  <si>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</si>
  <si>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</si>
  <si>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</si>
  <si>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</si>
  <si>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</si>
  <si>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</si>
  <si>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</si>
  <si>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</si>
  <si>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</si>
  <si>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</si>
  <si>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</si>
  <si>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</si>
  <si>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</si>
  <si>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</si>
  <si>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</si>
  <si>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</si>
  <si>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</si>
  <si>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</si>
  <si>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</si>
  <si>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</si>
  <si>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</si>
  <si>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</si>
  <si>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</si>
  <si>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</si>
  <si>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</si>
  <si>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</si>
  <si>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</si>
  <si>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</si>
  <si>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</si>
  <si>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</si>
  <si>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</si>
  <si>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</si>
  <si>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</si>
  <si>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</si>
  <si>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</si>
  <si>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</si>
  <si>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</si>
  <si>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</si>
  <si>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</si>
  <si>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</si>
  <si>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</si>
  <si>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</si>
  <si>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</si>
  <si>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</si>
  <si>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</si>
  <si>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</si>
  <si>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</si>
  <si>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</si>
  <si>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</si>
  <si>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</si>
  <si>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</si>
  <si>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</si>
  <si>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</si>
  <si>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</si>
  <si>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</si>
  <si>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</si>
  <si>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</si>
  <si>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</si>
  <si>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</si>
  <si>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</si>
  <si>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</si>
  <si>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</si>
  <si>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</si>
  <si>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</si>
  <si>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</si>
  <si>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</si>
  <si>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</si>
  <si>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</si>
  <si>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</si>
  <si>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</si>
  <si>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</si>
  <si>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</si>
  <si>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</si>
  <si>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</si>
  <si>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</si>
  <si>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</si>
  <si>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</si>
  <si>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</si>
  <si>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</si>
  <si>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</si>
  <si>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</si>
  <si>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</si>
  <si>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</si>
  <si>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</si>
  <si>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</si>
  <si>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</si>
  <si>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</si>
  <si>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</si>
  <si>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</si>
  <si>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</si>
  <si>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</si>
  <si>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</si>
  <si>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</si>
  <si>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</si>
  <si>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</si>
  <si>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</si>
  <si>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</si>
  <si>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</si>
  <si>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</si>
  <si>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</si>
  <si>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</si>
  <si>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</si>
  <si>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</si>
  <si>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</si>
  <si>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</si>
  <si>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</si>
  <si>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</si>
  <si>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</si>
  <si>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</si>
  <si>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</si>
  <si>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</si>
  <si>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</si>
  <si>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</si>
  <si>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</si>
  <si>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</si>
  <si>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</si>
  <si>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</si>
  <si>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</si>
  <si>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</si>
  <si>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</si>
  <si>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</si>
  <si>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</si>
  <si>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</si>
  <si>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</si>
  <si>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</si>
  <si>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</si>
  <si>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</si>
  <si>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</si>
  <si>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</si>
  <si>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</si>
  <si>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</si>
  <si>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</si>
  <si>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</si>
  <si>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</si>
  <si>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</si>
  <si>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</si>
  <si>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</si>
  <si>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</si>
  <si>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</si>
  <si>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</si>
  <si>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</si>
  <si>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</si>
  <si>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</si>
  <si>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</si>
  <si>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</si>
  <si>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</si>
  <si>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</si>
  <si>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</si>
  <si>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</si>
  <si>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</si>
  <si>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</si>
  <si>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</si>
  <si>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</si>
  <si>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</si>
  <si>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</si>
  <si>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</si>
  <si>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</si>
  <si>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</si>
  <si>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</si>
  <si>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</si>
  <si>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</si>
  <si>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</si>
  <si>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</si>
  <si>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</si>
  <si>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</si>
  <si>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</si>
  <si>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</si>
  <si>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</si>
  <si>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</si>
  <si>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</si>
  <si>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</si>
  <si>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</si>
  <si>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</si>
  <si>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</si>
  <si>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</si>
  <si>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</si>
  <si>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</si>
  <si>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</si>
  <si>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</si>
  <si>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</si>
  <si>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</si>
  <si>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</si>
  <si>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</si>
  <si>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</si>
  <si>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</si>
  <si>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</si>
  <si>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</si>
  <si>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</si>
  <si>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</si>
  <si>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</si>
  <si>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</si>
  <si>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</si>
  <si>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</si>
  <si>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</si>
  <si>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</si>
  <si>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</si>
  <si>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</si>
  <si>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</si>
  <si>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</si>
  <si>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</si>
  <si>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</si>
  <si>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</si>
  <si>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</si>
  <si>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</si>
  <si>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</si>
  <si>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</si>
  <si>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</si>
  <si>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</si>
  <si>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</si>
  <si>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</si>
  <si>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</si>
  <si>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</si>
  <si>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</si>
  <si>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</si>
  <si>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</si>
  <si>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</si>
  <si>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</si>
  <si>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</si>
  <si>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</si>
  <si>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</si>
  <si>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</si>
  <si>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</si>
  <si>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</si>
  <si>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</si>
  <si>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</si>
  <si>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</si>
  <si>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</si>
  <si>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</si>
  <si>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</si>
  <si>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</si>
  <si>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</si>
  <si>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</si>
  <si>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</si>
  <si>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</si>
  <si>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</si>
  <si>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</si>
  <si>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</si>
  <si>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</si>
  <si>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</si>
  <si>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</si>
  <si>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</si>
  <si>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</si>
  <si>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</si>
  <si>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</si>
  <si>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</si>
  <si>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</si>
  <si>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</si>
  <si>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</si>
  <si>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</si>
  <si>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</si>
  <si>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</si>
  <si>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</si>
  <si>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</si>
  <si>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</si>
  <si>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</si>
  <si>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</si>
  <si>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</si>
  <si>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</si>
  <si>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</si>
  <si>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</si>
  <si>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</si>
  <si>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</si>
  <si>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</si>
  <si>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</si>
  <si>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</si>
  <si>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</si>
  <si>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</si>
  <si>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</si>
  <si>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</si>
  <si>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</si>
  <si>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</si>
  <si>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</si>
  <si>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</si>
  <si>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</si>
  <si>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</si>
  <si>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</si>
  <si>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</si>
  <si>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</si>
  <si>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</si>
  <si>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</si>
  <si>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</si>
  <si>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</si>
  <si>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</si>
  <si>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</si>
  <si>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</si>
  <si>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</si>
  <si>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</si>
  <si>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</si>
  <si>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</si>
  <si>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</si>
  <si>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</si>
  <si>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</si>
  <si>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</si>
  <si>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</si>
  <si>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</si>
  <si>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</si>
  <si>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</si>
  <si>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</si>
  <si>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</si>
  <si>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</si>
  <si>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</si>
  <si>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</si>
  <si>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</si>
  <si>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</si>
  <si>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</si>
  <si>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</si>
  <si>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</si>
  <si>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</si>
  <si>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</si>
  <si>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</si>
  <si>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</si>
  <si>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</si>
  <si>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</si>
  <si>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</si>
  <si>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</si>
  <si>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</si>
  <si>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</si>
  <si>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</si>
  <si>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</si>
  <si>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</si>
  <si>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</si>
  <si>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</si>
  <si>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</si>
  <si>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</si>
  <si>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</si>
  <si>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</si>
  <si>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</si>
  <si>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</si>
  <si>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</si>
  <si>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</si>
  <si>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</si>
  <si>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</si>
  <si>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</si>
  <si>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</si>
  <si>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</si>
  <si>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</si>
  <si>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</si>
  <si>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</si>
  <si>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</si>
  <si>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</si>
  <si>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</si>
  <si>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</si>
  <si>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</si>
  <si>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</si>
  <si>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</si>
  <si>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</si>
  <si>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</si>
  <si>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</si>
  <si>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</si>
  <si>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</si>
  <si>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</si>
  <si>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</si>
  <si>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</si>
  <si>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</si>
  <si>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</si>
  <si>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</si>
  <si>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</si>
  <si>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</si>
  <si>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</si>
  <si>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</si>
  <si>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</si>
  <si>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</si>
  <si>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</si>
  <si>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</si>
  <si>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</si>
  <si>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</si>
  <si>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</si>
  <si>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</si>
  <si>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</si>
  <si>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</si>
  <si>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</si>
  <si>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</si>
  <si>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</si>
  <si>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</si>
  <si>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</si>
  <si>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</si>
  <si>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</si>
  <si>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</si>
  <si>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</si>
  <si>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</si>
  <si>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</si>
  <si>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</si>
  <si>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</si>
  <si>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</si>
  <si>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</si>
  <si>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</si>
  <si>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</si>
  <si>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</si>
  <si>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</si>
  <si>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</si>
  <si>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</si>
  <si>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</si>
  <si>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</si>
  <si>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</si>
  <si>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</si>
  <si>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</si>
  <si>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</si>
  <si>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</si>
  <si>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</si>
  <si>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</si>
  <si>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</si>
  <si>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</si>
  <si>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</si>
  <si>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</si>
  <si>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</si>
  <si>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</si>
  <si>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</si>
  <si>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</si>
  <si>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</si>
  <si>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</si>
  <si>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</si>
  <si>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</si>
  <si>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</si>
  <si>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</si>
  <si>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</si>
  <si>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</si>
  <si>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</si>
  <si>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</si>
  <si>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</si>
  <si>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</si>
  <si>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</si>
  <si>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</si>
  <si>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</si>
  <si>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</si>
  <si>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</si>
  <si>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</si>
  <si>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</si>
  <si>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</si>
  <si>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</si>
  <si>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</si>
  <si>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</si>
  <si>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</si>
  <si>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</si>
  <si>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</si>
  <si>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</si>
  <si>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</si>
  <si>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</si>
  <si>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</si>
  <si>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</si>
  <si>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</si>
  <si>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</si>
  <si>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</si>
  <si>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</si>
  <si>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</si>
  <si>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</si>
  <si>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</si>
  <si>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</si>
  <si>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</si>
  <si>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</si>
  <si>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</si>
  <si>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</si>
  <si>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</si>
  <si>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</si>
  <si>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</si>
  <si>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</si>
  <si>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</si>
  <si>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</si>
  <si>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</si>
  <si>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</si>
  <si>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</si>
  <si>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</si>
  <si>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</si>
  <si>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</si>
  <si>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</si>
  <si>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</si>
  <si>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</si>
  <si>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</si>
  <si>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</si>
  <si>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</si>
  <si>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</si>
  <si>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</si>
  <si>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</si>
  <si>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</si>
  <si>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</si>
  <si>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</si>
  <si>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</si>
  <si>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</si>
  <si>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</si>
  <si>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</si>
  <si>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</si>
  <si>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</si>
  <si>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</si>
  <si>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</si>
  <si>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</si>
  <si>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</si>
  <si>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</si>
  <si>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</si>
  <si>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</si>
  <si>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</si>
  <si>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</si>
  <si>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</si>
  <si>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</si>
  <si>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</si>
  <si>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</si>
  <si>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</si>
  <si>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</si>
  <si>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</si>
  <si>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</si>
  <si>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</si>
  <si>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</si>
  <si>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</si>
  <si>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</si>
  <si>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</si>
  <si>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</si>
  <si>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</si>
  <si>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</si>
  <si>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</si>
  <si>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</si>
  <si>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</si>
  <si>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</si>
  <si>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</si>
  <si>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</si>
  <si>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</si>
  <si>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</si>
  <si>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</si>
  <si>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</si>
  <si>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</si>
  <si>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</si>
  <si>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</si>
  <si>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</si>
  <si>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</si>
  <si>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</si>
  <si>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</si>
  <si>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</si>
  <si>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</si>
  <si>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</si>
  <si>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</si>
  <si>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</si>
  <si>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</si>
  <si>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</si>
  <si>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</si>
  <si>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</si>
  <si>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</si>
  <si>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</si>
  <si>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</si>
  <si>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</si>
  <si>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</si>
  <si>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</si>
  <si>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</si>
  <si>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</si>
  <si>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</si>
  <si>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</si>
  <si>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</si>
  <si>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</si>
  <si>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</si>
  <si>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</si>
  <si>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</si>
  <si>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</si>
  <si>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</si>
  <si>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</si>
  <si>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</si>
  <si>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</si>
  <si>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</si>
  <si>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</si>
  <si>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</si>
  <si>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</si>
  <si>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</si>
  <si>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</si>
  <si>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</si>
  <si>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</si>
  <si>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</si>
  <si>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</si>
  <si>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</si>
  <si>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</si>
  <si>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</si>
  <si>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</si>
  <si>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</si>
  <si>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</si>
  <si>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</si>
  <si>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</si>
  <si>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</si>
  <si>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</si>
  <si>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</si>
  <si>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</si>
  <si>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</si>
  <si>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</si>
  <si>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</si>
  <si>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</si>
  <si>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</si>
  <si>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</si>
  <si>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</si>
  <si>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</si>
  <si>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</si>
  <si>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</si>
  <si>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</si>
  <si>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</si>
  <si>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</si>
  <si>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</si>
  <si>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</si>
  <si>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</si>
  <si>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</si>
  <si>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</si>
  <si>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</si>
  <si>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</si>
  <si>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</si>
  <si>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</si>
  <si>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</si>
  <si>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</si>
  <si>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</si>
  <si>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</si>
  <si>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</si>
  <si>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</si>
  <si>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</si>
  <si>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</si>
  <si>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</si>
  <si>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</si>
  <si>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</si>
  <si>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</si>
  <si>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</si>
  <si>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</si>
  <si>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</si>
  <si>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</si>
  <si>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</si>
  <si>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</si>
  <si>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</si>
  <si>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</si>
  <si>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</si>
  <si>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</si>
  <si>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</si>
  <si>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</si>
  <si>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</si>
  <si>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</si>
  <si>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</si>
  <si>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</si>
  <si>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</si>
  <si>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</si>
  <si>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</si>
  <si>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</si>
  <si>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</si>
  <si>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</si>
  <si>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</si>
  <si>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</si>
  <si>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</si>
  <si>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</si>
  <si>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</si>
  <si>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</si>
  <si>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</si>
  <si>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</si>
  <si>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</si>
  <si>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</si>
  <si>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</si>
  <si>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</si>
  <si>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</si>
  <si>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</si>
  <si>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</si>
  <si>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</si>
  <si>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</si>
  <si>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</si>
  <si>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</si>
  <si>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</si>
  <si>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</si>
  <si>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</si>
  <si>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</si>
  <si>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</si>
  <si>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</si>
  <si>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</si>
  <si>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</si>
  <si>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</si>
  <si>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</si>
  <si>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</si>
  <si>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</si>
  <si>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</si>
  <si>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</si>
  <si>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</si>
  <si>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</si>
  <si>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</si>
  <si>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</si>
  <si>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</si>
  <si>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</si>
  <si>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</si>
  <si>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</si>
  <si>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</si>
  <si>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</si>
  <si>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</si>
  <si>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</si>
  <si>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</si>
  <si>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</si>
  <si>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</si>
  <si>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</si>
  <si>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</si>
  <si>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</si>
  <si>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</si>
  <si>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</si>
  <si>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</si>
  <si>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</si>
  <si>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</si>
  <si>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</si>
  <si>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</si>
  <si>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</si>
  <si>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</si>
  <si>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</si>
  <si>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</si>
  <si>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</si>
  <si>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</si>
  <si>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</si>
  <si>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</si>
  <si>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</si>
  <si>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</si>
  <si>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</si>
  <si>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</si>
  <si>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</si>
  <si>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</si>
  <si>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</si>
  <si>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</si>
  <si>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</si>
  <si>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</si>
  <si>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</si>
  <si>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</si>
  <si>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</si>
  <si>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</si>
  <si>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</si>
  <si>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</si>
  <si>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</si>
  <si>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</si>
  <si>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</si>
  <si>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</si>
  <si>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</si>
  <si>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</si>
  <si>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</si>
  <si>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</si>
  <si>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</si>
  <si>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</si>
  <si>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</si>
  <si>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</si>
  <si>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</si>
  <si>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</si>
  <si>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</si>
  <si>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</si>
  <si>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</si>
  <si>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</si>
  <si>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</si>
  <si>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</si>
  <si>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</si>
  <si>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</si>
  <si>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</si>
  <si>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</si>
  <si>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</si>
  <si>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</si>
  <si>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</si>
  <si>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</si>
  <si>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</si>
  <si>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</si>
  <si>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</si>
  <si>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</si>
  <si>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</si>
  <si>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</si>
  <si>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</si>
  <si>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</si>
  <si>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</si>
  <si>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</si>
  <si>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</si>
  <si>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</si>
  <si>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</si>
  <si>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</si>
  <si>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</si>
  <si>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</si>
  <si>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</si>
  <si>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</si>
  <si>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</si>
  <si>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</si>
  <si>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</si>
  <si>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</si>
  <si>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</si>
  <si>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</si>
  <si>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</si>
  <si>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</si>
  <si>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</si>
  <si>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</si>
  <si>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</si>
  <si>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</si>
  <si>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</si>
  <si>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</si>
  <si>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</si>
  <si>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</si>
  <si>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</si>
  <si>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</si>
  <si>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</si>
  <si>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</si>
  <si>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</si>
  <si>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</si>
  <si>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</si>
  <si>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</si>
  <si>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</si>
  <si>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</si>
  <si>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</si>
  <si>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</si>
  <si>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</si>
  <si>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</si>
  <si>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</si>
  <si>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</si>
  <si>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</si>
  <si>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</si>
  <si>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</si>
  <si>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</si>
  <si>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</si>
  <si>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</si>
  <si>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</si>
  <si>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</si>
  <si>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</si>
  <si>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</si>
  <si>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</si>
  <si>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</si>
  <si>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</si>
  <si>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</si>
  <si>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</si>
  <si>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</si>
  <si>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</si>
  <si>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</si>
  <si>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</si>
  <si>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</si>
  <si>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</si>
  <si>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</si>
  <si>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</si>
  <si>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</si>
  <si>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</si>
  <si>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</si>
  <si>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</si>
  <si>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</si>
  <si>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</si>
  <si>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</si>
  <si>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</si>
  <si>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</si>
  <si>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</si>
  <si>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</si>
  <si>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</si>
  <si>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</si>
  <si>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</si>
  <si>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</si>
  <si>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</si>
  <si>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</si>
  <si>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</si>
  <si>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</si>
  <si>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</si>
  <si>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</si>
  <si>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</si>
  <si>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</si>
  <si>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</si>
  <si>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</si>
  <si>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</si>
  <si>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</si>
  <si>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</si>
  <si>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</si>
  <si>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</si>
  <si>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</si>
  <si>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</si>
  <si>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</si>
  <si>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</si>
  <si>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</si>
  <si>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</si>
  <si>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</si>
  <si>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</si>
  <si>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</si>
  <si>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</si>
  <si>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</si>
  <si>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</si>
  <si>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</si>
  <si>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</si>
  <si>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</si>
  <si>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</si>
  <si>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</si>
  <si>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</si>
  <si>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</si>
  <si>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</si>
  <si>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</si>
  <si>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</si>
  <si>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</si>
  <si>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</si>
  <si>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</si>
  <si>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</si>
  <si>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</si>
  <si>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</si>
  <si>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</si>
  <si>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</si>
  <si>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</si>
  <si>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</si>
  <si>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</si>
  <si>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</si>
  <si>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</si>
  <si>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</si>
  <si>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</si>
  <si>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</si>
  <si>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</si>
  <si>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</si>
  <si>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</si>
  <si>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</si>
  <si>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</si>
  <si>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</si>
  <si>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</si>
  <si>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</si>
  <si>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</si>
  <si>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</si>
  <si>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</si>
  <si>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</si>
  <si>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</si>
  <si>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</si>
  <si>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</si>
  <si>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</si>
  <si>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</si>
  <si>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</si>
  <si>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</si>
  <si>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</si>
  <si>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</si>
  <si>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</si>
  <si>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</si>
  <si>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</si>
  <si>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</si>
  <si>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</si>
  <si>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</si>
  <si>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</si>
  <si>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</si>
  <si>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</si>
  <si>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</si>
  <si>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</si>
  <si>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</si>
  <si>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</si>
  <si>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</si>
  <si>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</si>
  <si>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</si>
  <si>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</si>
  <si>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</si>
  <si>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</si>
  <si>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</si>
  <si>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</si>
  <si>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</si>
  <si>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</si>
  <si>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</si>
  <si>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</si>
  <si>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</si>
  <si>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</si>
  <si>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</si>
  <si>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</si>
  <si>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</si>
  <si>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</si>
  <si>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</si>
  <si>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</si>
  <si>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</si>
  <si>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</si>
  <si>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</si>
  <si>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</si>
  <si>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</si>
  <si>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</si>
  <si>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</si>
  <si>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</si>
  <si>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</si>
  <si>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</si>
  <si>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</si>
  <si>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</si>
  <si>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</si>
  <si>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</si>
  <si>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</si>
  <si>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</si>
  <si>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</si>
  <si>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</si>
  <si>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</si>
  <si>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</si>
  <si>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</si>
  <si>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</si>
  <si>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</si>
  <si>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</si>
  <si>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</si>
  <si>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</si>
  <si>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</si>
  <si>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</si>
  <si>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</si>
  <si>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</si>
  <si>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</si>
  <si>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</si>
  <si>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</si>
  <si>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</si>
  <si>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</si>
  <si>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</si>
  <si>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</si>
  <si>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</si>
  <si>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</si>
  <si>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</si>
  <si>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</si>
  <si>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</si>
  <si>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</si>
  <si>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</si>
  <si>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</si>
  <si>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</si>
  <si>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</si>
  <si>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</si>
  <si>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</si>
  <si>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</si>
  <si>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</si>
  <si>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</si>
  <si>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</si>
  <si>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</si>
  <si>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</si>
  <si>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</si>
  <si>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</si>
  <si>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</si>
  <si>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</si>
  <si>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</si>
  <si>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</si>
  <si>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</si>
  <si>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</si>
  <si>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</si>
  <si>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</si>
  <si>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</si>
  <si>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</si>
  <si>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</si>
  <si>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</si>
  <si>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</si>
  <si>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</si>
  <si>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</si>
  <si>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</si>
  <si>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</si>
  <si>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</si>
  <si>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</si>
  <si>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</si>
  <si>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</si>
  <si>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</si>
  <si>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</si>
  <si>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</si>
  <si>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</si>
  <si>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</si>
  <si>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</si>
  <si>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</si>
  <si>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</si>
  <si>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</si>
  <si>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</si>
  <si>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</si>
  <si>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</si>
  <si>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</si>
  <si>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</si>
  <si>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</si>
  <si>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</si>
  <si>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</si>
  <si>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</si>
  <si>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</si>
  <si>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</si>
  <si>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</si>
  <si>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</si>
  <si>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</si>
  <si>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</si>
  <si>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</si>
  <si>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</si>
  <si>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</si>
  <si>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</si>
  <si>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</si>
  <si>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</si>
  <si>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</si>
  <si>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</si>
  <si>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</si>
  <si>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</si>
  <si>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</si>
  <si>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</si>
  <si>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</si>
  <si>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</si>
  <si>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</si>
  <si>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</si>
  <si>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</si>
  <si>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</si>
  <si>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</si>
  <si>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</si>
  <si>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</si>
  <si>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</si>
  <si>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</si>
  <si>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</si>
  <si>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</si>
  <si>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</si>
  <si>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</si>
  <si>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</si>
  <si>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</si>
  <si>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</si>
  <si>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</si>
  <si>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</si>
  <si>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</si>
  <si>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</si>
  <si>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</si>
  <si>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</si>
  <si>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</si>
  <si>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</si>
  <si>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</si>
  <si>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</si>
  <si>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</si>
  <si>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</si>
  <si>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</si>
  <si>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</si>
  <si>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</si>
  <si>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</si>
  <si>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</si>
  <si>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</si>
  <si>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</si>
  <si>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</si>
  <si>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</si>
  <si>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</si>
  <si>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</si>
  <si>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</si>
  <si>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</si>
  <si>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</si>
  <si>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</si>
  <si>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</si>
  <si>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</si>
  <si>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</si>
  <si>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</si>
  <si>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</si>
  <si>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</si>
  <si>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</si>
  <si>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</si>
  <si>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</si>
  <si>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</si>
  <si>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</si>
  <si>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</si>
  <si>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</si>
  <si>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</si>
  <si>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</si>
  <si>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</si>
  <si>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</si>
  <si>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</si>
  <si>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</si>
  <si>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</si>
  <si>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</si>
  <si>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</si>
  <si>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</si>
  <si>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</si>
  <si>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</si>
  <si>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</si>
  <si>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</si>
  <si>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</si>
  <si>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</si>
  <si>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</si>
  <si>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</si>
  <si>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</si>
  <si>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</si>
  <si>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</si>
  <si>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</si>
  <si>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</si>
  <si>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</si>
  <si>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</si>
  <si>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</si>
  <si>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</si>
  <si>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</si>
  <si>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</si>
  <si>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</si>
  <si>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</si>
  <si>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</si>
  <si>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</si>
  <si>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</si>
  <si>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</si>
  <si>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</si>
  <si>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</si>
  <si>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</si>
  <si>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</si>
  <si>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</si>
  <si>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</si>
  <si>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</si>
  <si>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</si>
  <si>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</si>
  <si>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</si>
  <si>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</si>
  <si>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</si>
  <si>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</si>
  <si>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</si>
  <si>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</si>
  <si>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</si>
  <si>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</si>
  <si>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</si>
  <si>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</si>
  <si>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</si>
  <si>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</si>
  <si>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</si>
  <si>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</si>
  <si>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</si>
  <si>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</si>
  <si>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</si>
  <si>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</si>
  <si>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</si>
  <si>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</si>
  <si>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</si>
  <si>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</si>
  <si>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</si>
  <si>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</si>
  <si>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</si>
  <si>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</si>
  <si>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</si>
  <si>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</si>
  <si>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</si>
  <si>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</si>
  <si>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</si>
  <si>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</si>
  <si>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</si>
  <si>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</si>
  <si>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</si>
  <si>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</si>
  <si>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</si>
  <si>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</si>
  <si>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</si>
  <si>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</si>
  <si>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</si>
  <si>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</si>
  <si>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</si>
  <si>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</si>
  <si>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</si>
  <si>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</si>
  <si>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</si>
  <si>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</si>
  <si>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</si>
  <si>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</si>
  <si>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</si>
  <si>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</si>
  <si>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</si>
  <si>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</si>
  <si>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</si>
  <si>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</si>
  <si>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</si>
  <si>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</si>
  <si>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</si>
  <si>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</si>
  <si>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</si>
  <si>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</si>
  <si>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</si>
  <si>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</si>
  <si>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</si>
  <si>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</si>
  <si>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</si>
  <si>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</si>
  <si>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</si>
  <si>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</si>
  <si>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</si>
  <si>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</si>
  <si>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</si>
  <si>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</si>
  <si>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</si>
  <si>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</si>
  <si>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</si>
  <si>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</si>
  <si>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</si>
  <si>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</si>
  <si>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</si>
  <si>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</si>
  <si>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</si>
  <si>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</si>
  <si>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</si>
  <si>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</si>
  <si>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</si>
  <si>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</si>
  <si>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</si>
  <si>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</si>
  <si>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</si>
  <si>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</si>
  <si>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</si>
  <si>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</si>
  <si>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</si>
  <si>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</si>
  <si>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</si>
  <si>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</si>
  <si>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</si>
  <si>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</si>
  <si>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</si>
  <si>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</si>
  <si>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</si>
  <si>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</si>
  <si>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</si>
  <si>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</si>
  <si>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</si>
  <si>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</si>
  <si>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</si>
  <si>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</si>
  <si>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</si>
  <si>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</si>
  <si>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</si>
  <si>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</si>
  <si>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</si>
  <si>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</si>
  <si>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</si>
  <si>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</si>
  <si>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</si>
  <si>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</si>
  <si>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</si>
  <si>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</si>
  <si>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</si>
  <si>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</si>
  <si>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</si>
  <si>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</si>
  <si>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</si>
  <si>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</si>
  <si>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</si>
  <si>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</si>
  <si>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</si>
  <si>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</si>
  <si>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</si>
  <si>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</si>
  <si>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</si>
  <si>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</si>
  <si>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</si>
  <si>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</si>
  <si>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</si>
  <si>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</si>
  <si>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</si>
  <si>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</si>
  <si>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</si>
  <si>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</si>
  <si>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</si>
  <si>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</si>
  <si>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</si>
  <si>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</si>
  <si>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</si>
  <si>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</si>
  <si>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</si>
  <si>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</si>
  <si>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</si>
  <si>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</si>
  <si>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</si>
  <si>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</si>
  <si>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</si>
  <si>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</si>
  <si>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</si>
  <si>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</si>
  <si>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</si>
  <si>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</si>
  <si>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</si>
  <si>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</si>
  <si>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</si>
  <si>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</si>
  <si>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</si>
  <si>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</si>
  <si>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</si>
  <si>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</si>
  <si>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</si>
  <si>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</si>
  <si>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</si>
  <si>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</si>
  <si>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</si>
  <si>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</si>
  <si>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</si>
  <si>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</si>
  <si>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</si>
  <si>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</si>
  <si>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</si>
  <si>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</si>
  <si>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</si>
  <si>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</si>
  <si>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</si>
  <si>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</si>
  <si>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</si>
  <si>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</si>
  <si>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</si>
  <si>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</si>
  <si>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</si>
  <si>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</si>
  <si>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</si>
  <si>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</si>
  <si>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</si>
  <si>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</si>
  <si>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</si>
  <si>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</si>
  <si>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</si>
  <si>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</si>
  <si>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</si>
  <si>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</si>
  <si>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</si>
  <si>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</si>
  <si>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</si>
  <si>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</si>
  <si>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</si>
  <si>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</si>
  <si>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</si>
  <si>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</si>
  <si>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</si>
  <si>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</si>
  <si>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</si>
  <si>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</si>
  <si>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</si>
  <si>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</si>
  <si>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</si>
  <si>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</si>
  <si>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</si>
  <si>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</si>
  <si>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</si>
  <si>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</si>
  <si>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</si>
  <si>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</si>
  <si>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</si>
  <si>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</si>
  <si>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</si>
  <si>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</si>
  <si>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</si>
  <si>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</si>
  <si>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</si>
  <si>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</si>
  <si>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</si>
  <si>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</si>
  <si>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</si>
  <si>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</si>
  <si>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</si>
  <si>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</si>
  <si>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</si>
  <si>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</si>
  <si>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</si>
  <si>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</si>
  <si>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</si>
  <si>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</si>
  <si>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</si>
  <si>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</si>
  <si>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</si>
  <si>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</si>
  <si>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</si>
  <si>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</si>
  <si>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</si>
  <si>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</si>
  <si>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</si>
  <si>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</si>
  <si>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</si>
  <si>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</si>
  <si>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</si>
  <si>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</si>
  <si>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</si>
  <si>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</si>
  <si>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</si>
  <si>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</si>
  <si>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</si>
  <si>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</si>
  <si>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</si>
  <si>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</si>
  <si>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</si>
  <si>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</si>
  <si>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</si>
  <si>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</si>
  <si>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</si>
  <si>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</si>
  <si>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</si>
  <si>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</si>
  <si>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</si>
  <si>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</si>
  <si>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</si>
  <si>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</si>
  <si>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</si>
  <si>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</si>
  <si>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</si>
  <si>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</si>
  <si>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</si>
  <si>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</si>
  <si>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</si>
  <si>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</si>
  <si>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</si>
  <si>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</si>
  <si>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</si>
  <si>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</si>
  <si>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</si>
  <si>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</si>
  <si>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</si>
  <si>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</si>
  <si>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</si>
  <si>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</si>
  <si>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</si>
  <si>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</si>
  <si>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</si>
  <si>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</si>
  <si>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</si>
  <si>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</si>
  <si>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</si>
  <si>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</si>
  <si>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</si>
  <si>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</si>
  <si>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</si>
  <si>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</si>
  <si>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</si>
  <si>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</si>
  <si>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</si>
  <si>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</si>
  <si>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</si>
  <si>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</si>
  <si>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</si>
  <si>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</si>
  <si>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</si>
  <si>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</si>
  <si>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</si>
  <si>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</si>
  <si>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</si>
  <si>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</si>
  <si>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</si>
  <si>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</si>
  <si>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</si>
  <si>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</si>
  <si>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</si>
  <si>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</si>
  <si>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</si>
  <si>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</si>
  <si>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</si>
  <si>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</si>
  <si>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</si>
  <si>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</si>
  <si>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</si>
  <si>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</si>
  <si>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</si>
  <si>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</si>
  <si>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</si>
  <si>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</si>
  <si>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</si>
  <si>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</si>
  <si>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</si>
  <si>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</si>
  <si>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</si>
  <si>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</si>
  <si>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</si>
  <si>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</si>
  <si>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</si>
  <si>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</si>
  <si>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</si>
  <si>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</si>
  <si>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</si>
  <si>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</si>
  <si>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</si>
  <si>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</si>
  <si>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</si>
  <si>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</si>
  <si>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</si>
  <si>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</si>
  <si>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</si>
  <si>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</si>
  <si>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</si>
  <si>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</si>
  <si>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</si>
  <si>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</si>
  <si>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</si>
  <si>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</si>
  <si>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</si>
  <si>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</si>
  <si>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</si>
  <si>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</si>
  <si>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</si>
  <si>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</si>
  <si>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</si>
  <si>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</si>
  <si>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</si>
  <si>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</si>
  <si>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</si>
  <si>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</si>
  <si>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</si>
  <si>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</si>
  <si>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</si>
  <si>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</si>
  <si>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</si>
  <si>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</si>
  <si>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</si>
  <si>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</si>
  <si>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</si>
  <si>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</si>
  <si>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</si>
  <si>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</si>
  <si>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</si>
  <si>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</si>
  <si>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</si>
  <si>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</si>
  <si>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</si>
  <si>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</si>
  <si>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</si>
  <si>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</si>
  <si>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</si>
  <si>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</si>
  <si>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</si>
  <si>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</si>
  <si>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</si>
  <si>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</si>
  <si>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</si>
  <si>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</si>
  <si>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</si>
  <si>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</si>
  <si>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</si>
  <si>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</si>
  <si>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</si>
  <si>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</si>
  <si>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</si>
  <si>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</si>
  <si>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</si>
  <si>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</si>
  <si>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</si>
  <si>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</si>
  <si>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</si>
  <si>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</si>
  <si>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</si>
  <si>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</si>
  <si>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</si>
  <si>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</si>
  <si>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</si>
  <si>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</si>
  <si>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</si>
  <si>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</si>
  <si>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</si>
  <si>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</si>
  <si>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</si>
  <si>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</si>
  <si>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</si>
  <si>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</si>
  <si>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</si>
  <si>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</si>
  <si>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</si>
  <si>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</si>
  <si>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</si>
  <si>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</si>
  <si>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</si>
  <si>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</si>
  <si>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</si>
  <si>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</si>
  <si>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</si>
  <si>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</si>
  <si>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</si>
  <si>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</si>
  <si>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</si>
  <si>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</si>
  <si>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</si>
  <si>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</si>
  <si>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</si>
  <si>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</si>
  <si>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</si>
  <si>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</si>
  <si>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</si>
  <si>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</si>
  <si>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</si>
  <si>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</si>
  <si>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</si>
  <si>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</si>
  <si>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</si>
  <si>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</si>
  <si>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</si>
  <si>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</si>
  <si>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</si>
  <si>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</si>
  <si>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</si>
  <si>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</si>
  <si>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</si>
  <si>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</si>
  <si>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</si>
  <si>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</si>
  <si>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</si>
  <si>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</si>
  <si>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</si>
  <si>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</si>
  <si>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</si>
  <si>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</si>
  <si>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</si>
  <si>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</si>
  <si>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</si>
  <si>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</si>
  <si>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</si>
  <si>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</si>
  <si>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</si>
  <si>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</si>
  <si>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</si>
  <si>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</si>
  <si>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</si>
  <si>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</si>
  <si>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</si>
  <si>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</si>
  <si>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</si>
  <si>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</si>
  <si>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</si>
  <si>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</si>
  <si>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</si>
  <si>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</si>
  <si>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</si>
  <si>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</si>
  <si>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</si>
  <si>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</si>
  <si>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</si>
  <si>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</si>
  <si>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</si>
  <si>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</si>
  <si>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</si>
  <si>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</si>
  <si>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</si>
  <si>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</si>
  <si>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</si>
  <si>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</si>
  <si>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</si>
  <si>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</si>
  <si>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</si>
  <si>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</si>
  <si>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</si>
  <si>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</si>
  <si>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</si>
  <si>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</si>
  <si>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</si>
  <si>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</si>
  <si>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</si>
  <si>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</si>
  <si>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</si>
  <si>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</si>
  <si>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</si>
  <si>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</si>
  <si>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</si>
  <si>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</si>
  <si>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</si>
  <si>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</si>
  <si>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</si>
  <si>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</si>
  <si>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</si>
  <si>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</si>
  <si>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</si>
  <si>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</si>
  <si>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</si>
  <si>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</si>
  <si>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</si>
  <si>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</si>
  <si>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</si>
  <si>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</si>
  <si>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</si>
  <si>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</si>
  <si>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</si>
  <si>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</si>
  <si>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</si>
  <si>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</si>
  <si>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</si>
  <si>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</si>
  <si>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</si>
  <si>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</si>
  <si>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</si>
  <si>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</si>
  <si>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</si>
  <si>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</si>
  <si>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</si>
  <si>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</si>
  <si>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</si>
  <si>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</si>
  <si>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</si>
  <si>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</si>
  <si>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</si>
  <si>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</si>
  <si>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</si>
  <si>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</si>
  <si>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</si>
  <si>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</si>
  <si>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</si>
  <si>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</si>
  <si>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</si>
  <si>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</si>
  <si>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</si>
  <si>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</si>
  <si>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</si>
  <si>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</si>
  <si>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</si>
  <si>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</si>
  <si>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</si>
  <si>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</si>
  <si>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</si>
  <si>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</si>
  <si>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</si>
  <si>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</si>
  <si>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</si>
  <si>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</si>
  <si>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</si>
  <si>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</si>
  <si>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</si>
  <si>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</si>
  <si>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</si>
  <si>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</si>
  <si>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</si>
  <si>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</si>
  <si>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</si>
  <si>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</si>
  <si>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</si>
  <si>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</si>
  <si>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</si>
  <si>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</si>
  <si>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</si>
  <si>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</si>
  <si>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</si>
  <si>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</si>
  <si>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</si>
  <si>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</si>
  <si>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</si>
  <si>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</si>
  <si>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</si>
  <si>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</si>
  <si>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</si>
  <si>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</si>
  <si>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</si>
  <si>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</si>
  <si>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</si>
  <si>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</si>
  <si>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</si>
  <si>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</si>
  <si>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</si>
  <si>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</si>
  <si>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</si>
  <si>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</si>
  <si>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</si>
  <si>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</si>
  <si>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</si>
  <si>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</si>
  <si>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</si>
  <si>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</si>
  <si>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</si>
  <si>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</si>
  <si>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</si>
  <si>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</si>
  <si>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</si>
  <si>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</si>
  <si>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</si>
  <si>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</si>
  <si>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</si>
  <si>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</si>
  <si>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</si>
  <si>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</si>
  <si>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</si>
  <si>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</si>
  <si>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</si>
  <si>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</si>
  <si>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</si>
  <si>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</si>
  <si>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</si>
  <si>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</si>
  <si>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</si>
  <si>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</si>
  <si>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</si>
  <si>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</si>
  <si>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</si>
  <si>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</si>
  <si>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</si>
  <si>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</si>
  <si>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</si>
  <si>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</si>
  <si>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</si>
  <si>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</si>
  <si>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</si>
  <si>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</si>
  <si>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</si>
  <si>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</si>
  <si>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</si>
  <si>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</si>
  <si>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</si>
  <si>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</si>
  <si>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</si>
  <si>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</si>
  <si>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</si>
  <si>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</si>
  <si>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</si>
  <si>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</si>
  <si>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</si>
  <si>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</si>
  <si>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</si>
  <si>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</si>
  <si>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</si>
  <si>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</si>
  <si>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</si>
  <si>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</si>
  <si>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</si>
  <si>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</si>
  <si>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</si>
  <si>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</si>
  <si>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</si>
  <si>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</si>
  <si>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</si>
  <si>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</si>
  <si>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</si>
  <si>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</si>
  <si>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</si>
  <si>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</si>
  <si>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</si>
  <si>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</si>
  <si>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</si>
  <si>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</si>
  <si>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</si>
  <si>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</si>
  <si>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</si>
  <si>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</si>
  <si>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</si>
  <si>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</si>
  <si>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</si>
  <si>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</si>
  <si>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</si>
  <si>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</si>
  <si>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</si>
  <si>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</si>
  <si>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</si>
  <si>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</si>
  <si>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</si>
  <si>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</si>
  <si>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</si>
  <si>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</si>
  <si>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</si>
  <si>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</si>
  <si>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</si>
  <si>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</si>
  <si>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</si>
  <si>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</si>
  <si>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</si>
  <si>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</si>
  <si>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</si>
  <si>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</si>
  <si>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</si>
  <si>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</si>
  <si>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</si>
  <si>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</si>
  <si>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</si>
  <si>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</si>
  <si>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</si>
  <si>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</si>
  <si>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</si>
  <si>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</si>
  <si>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</si>
  <si>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</si>
  <si>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</si>
  <si>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</si>
  <si>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</si>
  <si>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</si>
  <si>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</si>
  <si>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</si>
  <si>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</si>
  <si>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</si>
  <si>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</si>
  <si>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</si>
  <si>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</si>
  <si>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</si>
  <si>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</si>
  <si>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</si>
  <si>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</si>
  <si>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</si>
  <si>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</si>
  <si>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</si>
  <si>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</si>
  <si>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</si>
  <si>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</si>
  <si>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</si>
  <si>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</si>
  <si>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</si>
  <si>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</si>
  <si>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</si>
  <si>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</si>
  <si>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</si>
  <si>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</si>
  <si>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</si>
  <si>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</si>
  <si>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</si>
  <si>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</si>
  <si>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</si>
  <si>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</si>
  <si>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</si>
  <si>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</si>
  <si>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</si>
  <si>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</si>
  <si>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</si>
  <si>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</si>
  <si>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</si>
  <si>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</si>
  <si>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</si>
  <si>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</si>
  <si>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</si>
  <si>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</si>
  <si>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</si>
  <si>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</si>
  <si>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</si>
  <si>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</si>
  <si>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</si>
  <si>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</si>
  <si>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</si>
  <si>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</si>
  <si>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</si>
  <si>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</si>
  <si>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</si>
  <si>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</si>
  <si>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</si>
  <si>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</si>
  <si>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</si>
  <si>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</si>
  <si>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</si>
  <si>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</si>
  <si>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</si>
  <si>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</si>
  <si>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</si>
  <si>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</si>
  <si>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</si>
  <si>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</si>
  <si>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</si>
  <si>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</si>
  <si>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</si>
  <si>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</si>
  <si>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</si>
  <si>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</si>
  <si>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</si>
  <si>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</si>
  <si>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</si>
  <si>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</si>
  <si>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</si>
  <si>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</si>
  <si>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</si>
  <si>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</si>
  <si>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</si>
  <si>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</si>
  <si>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</si>
  <si>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</si>
  <si>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</si>
  <si>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</si>
  <si>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</si>
  <si>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</si>
  <si>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</si>
  <si>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</si>
  <si>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</si>
  <si>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</si>
  <si>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</si>
  <si>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</si>
  <si>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</si>
  <si>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</si>
  <si>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</si>
  <si>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</si>
  <si>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</si>
  <si>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</si>
  <si>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</si>
  <si>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</si>
  <si>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</si>
  <si>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</si>
  <si>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</si>
  <si>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</si>
  <si>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</si>
  <si>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</si>
  <si>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</si>
  <si>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</si>
  <si>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</si>
  <si>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</si>
  <si>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</si>
  <si>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</si>
  <si>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</si>
  <si>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</si>
  <si>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</si>
  <si>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</si>
  <si>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</si>
  <si>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</si>
  <si>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</si>
  <si>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</si>
  <si>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</si>
  <si>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</si>
  <si>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</si>
  <si>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</si>
  <si>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</si>
  <si>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</si>
  <si>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</si>
  <si>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</si>
  <si>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</si>
  <si>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</si>
  <si>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</si>
  <si>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</si>
  <si>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</si>
  <si>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</si>
  <si>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</si>
  <si>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</si>
  <si>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</si>
  <si>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</si>
  <si>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</si>
  <si>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</si>
  <si>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</si>
  <si>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</si>
  <si>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</si>
  <si>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</si>
  <si>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</si>
  <si>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</si>
  <si>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</si>
  <si>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</si>
  <si>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</si>
  <si>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</si>
  <si>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</si>
  <si>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</si>
  <si>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</si>
  <si>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</si>
  <si>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</si>
  <si>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</si>
  <si>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</si>
  <si>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</si>
  <si>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</si>
  <si>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</si>
  <si>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</si>
  <si>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</si>
  <si>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</si>
  <si>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</si>
  <si>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</si>
  <si>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</si>
  <si>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</si>
  <si>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</si>
  <si>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</si>
  <si>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</si>
  <si>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</si>
  <si>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</si>
  <si>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</si>
  <si>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</si>
  <si>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</si>
  <si>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</si>
  <si>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</si>
  <si>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</si>
  <si>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</si>
  <si>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</si>
  <si>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</si>
  <si>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</si>
  <si>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</si>
  <si>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</si>
  <si>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</si>
  <si>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</si>
  <si>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</si>
  <si>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</si>
  <si>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</si>
  <si>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</si>
  <si>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</si>
  <si>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</si>
  <si>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</si>
  <si>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</si>
  <si>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</si>
  <si>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</si>
  <si>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</si>
  <si>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</si>
  <si>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</si>
  <si>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</si>
  <si>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</si>
  <si>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</si>
  <si>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</si>
  <si>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</si>
  <si>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</si>
  <si>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</si>
  <si>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</si>
  <si>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</si>
  <si>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</si>
  <si>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</si>
  <si>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</si>
  <si>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</si>
  <si>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</si>
  <si>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</si>
  <si>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</si>
  <si>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</si>
  <si>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</si>
  <si>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</si>
  <si>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</si>
  <si>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</si>
  <si>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</si>
  <si>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</si>
  <si>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</si>
  <si>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</si>
  <si>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</si>
  <si>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</si>
  <si>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</si>
  <si>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</si>
  <si>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</si>
  <si>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</si>
  <si>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</si>
  <si>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</si>
  <si>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</si>
  <si>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</si>
  <si>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</si>
  <si>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</si>
  <si>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</si>
  <si>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</si>
  <si>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</si>
  <si>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</si>
  <si>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</si>
  <si>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</si>
  <si>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</si>
  <si>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</si>
  <si>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</si>
  <si>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</si>
  <si>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</si>
  <si>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</si>
  <si>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</si>
  <si>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</si>
  <si>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</si>
  <si>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</si>
  <si>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</si>
  <si>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</si>
  <si>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</si>
  <si>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</si>
  <si>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</si>
  <si>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</si>
  <si>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</si>
  <si>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</si>
  <si>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</si>
  <si>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</si>
  <si>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</si>
  <si>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</si>
  <si>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</si>
  <si>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</si>
  <si>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</si>
  <si>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</si>
  <si>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</si>
  <si>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</si>
  <si>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</si>
  <si>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</si>
  <si>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</si>
  <si>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</si>
  <si>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</si>
  <si>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</si>
  <si>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</si>
  <si>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</si>
  <si>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</si>
  <si>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</si>
  <si>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</si>
  <si>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</si>
  <si>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</si>
  <si>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</si>
  <si>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</si>
  <si>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</si>
  <si>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</si>
  <si>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</si>
  <si>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</si>
  <si>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</si>
  <si>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</si>
  <si>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</si>
  <si>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</si>
  <si>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</si>
  <si>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</si>
  <si>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</si>
  <si>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</si>
  <si>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</si>
  <si>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</si>
  <si>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</si>
  <si>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</si>
  <si>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</si>
  <si>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</si>
  <si>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</si>
  <si>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</si>
  <si>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</si>
  <si>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</si>
  <si>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</si>
  <si>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</si>
  <si>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</si>
  <si>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</si>
  <si>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</si>
  <si>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</si>
  <si>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</si>
  <si>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</si>
  <si>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</si>
  <si>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</si>
  <si>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</si>
  <si>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</si>
  <si>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</si>
  <si>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</si>
  <si>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</si>
  <si>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</si>
  <si>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</si>
  <si>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</si>
  <si>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</si>
  <si>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</si>
  <si>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</si>
  <si>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</si>
  <si>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</si>
  <si>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</si>
  <si>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</si>
  <si>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</si>
  <si>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</si>
  <si>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</si>
  <si>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</si>
  <si>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</si>
  <si>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</si>
  <si>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</si>
  <si>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</si>
  <si>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</si>
  <si>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</si>
  <si>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</si>
  <si>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</si>
  <si>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</si>
  <si>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</si>
  <si>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</si>
  <si>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</si>
  <si>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</si>
  <si>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</si>
  <si>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</si>
  <si>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</si>
  <si>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</si>
  <si>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</si>
  <si>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</si>
  <si>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</si>
  <si>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</si>
  <si>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</si>
  <si>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</si>
  <si>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</si>
  <si>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</si>
  <si>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</si>
  <si>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</si>
  <si>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</si>
  <si>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</si>
  <si>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</si>
  <si>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</si>
  <si>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</si>
  <si>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</si>
  <si>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</si>
  <si>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</si>
  <si>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</si>
  <si>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</si>
  <si>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</si>
  <si>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</si>
  <si>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</si>
  <si>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</si>
  <si>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</si>
  <si>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</si>
  <si>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</si>
  <si>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</si>
  <si>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</si>
  <si>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</si>
  <si>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</si>
  <si>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</si>
  <si>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</si>
  <si>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</si>
  <si>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</si>
  <si>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</si>
  <si>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</si>
  <si>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</si>
  <si>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</si>
  <si>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</si>
  <si>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</si>
  <si>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</si>
  <si>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</si>
  <si>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</si>
  <si>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</si>
  <si>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</si>
  <si>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</si>
  <si>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</si>
  <si>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</si>
  <si>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</si>
  <si>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</si>
  <si>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</si>
  <si>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</si>
  <si>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</si>
  <si>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</si>
  <si>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</si>
  <si>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</si>
  <si>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</si>
  <si>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</si>
  <si>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</si>
  <si>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</si>
  <si>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</si>
  <si>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</si>
  <si>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</si>
  <si>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</si>
  <si>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</si>
  <si>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</si>
  <si>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</si>
  <si>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</si>
  <si>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</si>
  <si>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</si>
  <si>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</si>
  <si>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</si>
  <si>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</si>
  <si>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</si>
  <si>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</si>
  <si>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</si>
  <si>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</si>
  <si>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</si>
  <si>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</si>
  <si>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</si>
  <si>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</si>
  <si>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</si>
  <si>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</si>
  <si>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</si>
  <si>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</si>
  <si>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</si>
  <si>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</si>
  <si>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</si>
  <si>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</si>
  <si>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</si>
  <si>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</si>
  <si>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</si>
  <si>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</si>
  <si>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</si>
  <si>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</si>
  <si>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</si>
  <si>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</si>
  <si>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</si>
  <si>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</si>
  <si>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</si>
  <si>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</si>
  <si>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</si>
  <si>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</si>
  <si>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</si>
  <si>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</si>
  <si>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</si>
  <si>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</si>
  <si>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</si>
  <si>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</si>
  <si>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</si>
  <si>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</si>
  <si>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</si>
  <si>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</si>
  <si>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</si>
  <si>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</si>
  <si>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</si>
  <si>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</si>
  <si>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</si>
  <si>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</si>
  <si>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</si>
  <si>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</si>
  <si>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</si>
  <si>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</si>
  <si>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</si>
  <si>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</si>
  <si>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</si>
  <si>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</si>
  <si>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</si>
  <si>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</si>
  <si>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</si>
  <si>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</si>
  <si>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</si>
  <si>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</si>
  <si>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</si>
  <si>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</si>
  <si>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</si>
  <si>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</si>
  <si>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</si>
  <si>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</si>
  <si>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</si>
  <si>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</si>
  <si>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</si>
  <si>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</si>
  <si>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</si>
  <si>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</si>
  <si>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</si>
  <si>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</si>
  <si>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</si>
  <si>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</si>
  <si>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</si>
  <si>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</si>
  <si>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</si>
  <si>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</si>
  <si>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</si>
  <si>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</si>
  <si>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</si>
  <si>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</si>
  <si>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</si>
  <si>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</si>
  <si>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</si>
  <si>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</si>
  <si>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</si>
  <si>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</si>
  <si>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</si>
  <si>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</si>
  <si>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</si>
  <si>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</si>
  <si>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</si>
  <si>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</si>
  <si>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</si>
  <si>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</si>
  <si>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</si>
  <si>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</si>
  <si>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</si>
  <si>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</si>
  <si>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</si>
  <si>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</si>
  <si>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</si>
  <si>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</si>
  <si>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</si>
  <si>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</si>
  <si>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</si>
  <si>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</si>
  <si>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</si>
  <si>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</si>
  <si>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</si>
  <si>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</si>
  <si>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</si>
  <si>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</si>
  <si>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</si>
  <si>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</si>
  <si>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</si>
  <si>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</si>
  <si>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</si>
  <si>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</si>
  <si>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</si>
  <si>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</si>
  <si>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</si>
  <si>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</si>
  <si>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</si>
  <si>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</si>
  <si>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</si>
  <si>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</si>
  <si>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</si>
  <si>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</si>
  <si>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</si>
  <si>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</si>
  <si>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</si>
  <si>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</si>
  <si>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</si>
  <si>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</si>
  <si>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</si>
  <si>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</si>
  <si>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</si>
  <si>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</si>
  <si>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</si>
  <si>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</si>
  <si>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</si>
  <si>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</si>
  <si>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</si>
  <si>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</si>
  <si>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</si>
  <si>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</si>
  <si>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</si>
  <si>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</si>
  <si>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</si>
  <si>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</si>
  <si>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</si>
  <si>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</si>
  <si>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</si>
  <si>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</si>
  <si>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</si>
  <si>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</si>
  <si>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</si>
  <si>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</si>
  <si>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</si>
  <si>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</si>
  <si>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</si>
  <si>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</si>
  <si>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</si>
  <si>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</si>
  <si>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</si>
  <si>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</si>
  <si>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</si>
  <si>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</si>
  <si>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</si>
  <si>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</si>
  <si>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</si>
  <si>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</si>
  <si>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</si>
  <si>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</si>
  <si>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</si>
  <si>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</si>
  <si>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</si>
  <si>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</si>
  <si>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</si>
  <si>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</si>
  <si>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</si>
  <si>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</si>
  <si>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</si>
  <si>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</si>
  <si>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</si>
  <si>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</si>
  <si>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</si>
  <si>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</si>
  <si>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</si>
  <si>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</si>
  <si>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</si>
  <si>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</si>
  <si>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</si>
  <si>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</si>
  <si>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</si>
  <si>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</si>
  <si>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</si>
  <si>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</si>
  <si>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</si>
  <si>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</si>
  <si>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</si>
  <si>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</si>
  <si>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</si>
  <si>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</si>
  <si>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</si>
  <si>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</si>
  <si>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</si>
  <si>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</si>
  <si>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</si>
  <si>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</si>
  <si>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</si>
  <si>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</si>
  <si>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</si>
  <si>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</si>
  <si>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</si>
  <si>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</si>
  <si>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</si>
  <si>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</si>
  <si>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</si>
  <si>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</si>
  <si>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</si>
  <si>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</si>
  <si>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</si>
  <si>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</si>
  <si>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</si>
  <si>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</si>
  <si>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</si>
  <si>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</si>
  <si>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</si>
  <si>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</si>
  <si>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</si>
  <si>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</si>
  <si>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</si>
  <si>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</si>
  <si>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</si>
  <si>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</si>
  <si>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</si>
  <si>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</si>
  <si>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</si>
  <si>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</si>
  <si>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</si>
  <si>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</si>
  <si>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</si>
  <si>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</si>
  <si>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</si>
  <si>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</si>
  <si>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</si>
  <si>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</si>
  <si>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</si>
  <si>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</si>
  <si>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</si>
  <si>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</si>
  <si>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</si>
  <si>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</si>
  <si>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</si>
  <si>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</si>
  <si>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</si>
  <si>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</si>
  <si>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</si>
  <si>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</si>
  <si>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</si>
  <si>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</si>
  <si>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</si>
  <si>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</si>
  <si>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</si>
  <si>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</si>
  <si>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</si>
  <si>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</si>
  <si>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</si>
  <si>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</si>
  <si>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</si>
  <si>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</si>
  <si>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</si>
  <si>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</si>
  <si>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</si>
  <si>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</si>
  <si>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</si>
  <si>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</si>
  <si>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</si>
  <si>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</si>
  <si>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</si>
  <si>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</si>
  <si>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</si>
  <si>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</si>
  <si>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</si>
  <si>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</si>
  <si>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</si>
  <si>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</si>
  <si>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</si>
  <si>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</si>
  <si>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</si>
  <si>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</si>
  <si>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</si>
  <si>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</si>
  <si>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</si>
  <si>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</si>
  <si>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</si>
  <si>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</si>
  <si>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</si>
  <si>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</si>
  <si>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</si>
  <si>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</si>
  <si>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</si>
  <si>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</si>
  <si>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</si>
  <si>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</si>
  <si>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</si>
  <si>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</si>
  <si>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</si>
  <si>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</si>
  <si>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</si>
  <si>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</si>
  <si>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</si>
  <si>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</si>
  <si>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</si>
  <si>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</si>
  <si>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</si>
  <si>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</si>
  <si>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</si>
  <si>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</si>
  <si>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</si>
  <si>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</si>
  <si>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</si>
  <si>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</si>
  <si>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</si>
  <si>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</si>
  <si>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</si>
  <si>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</si>
  <si>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</si>
  <si>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</si>
  <si>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</si>
  <si>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</si>
  <si>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</si>
  <si>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</si>
  <si>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</si>
  <si>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</si>
  <si>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</si>
  <si>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</si>
  <si>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</si>
  <si>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</si>
  <si>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</si>
  <si>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</si>
  <si>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</si>
  <si>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</si>
  <si>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</si>
  <si>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</si>
  <si>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</si>
  <si>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</si>
  <si>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</si>
  <si>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</si>
  <si>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</si>
  <si>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</si>
  <si>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</si>
  <si>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</si>
  <si>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</si>
  <si>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</si>
  <si>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</si>
  <si>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</si>
  <si>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</si>
  <si>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</si>
  <si>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</si>
  <si>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</si>
  <si>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</si>
  <si>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</si>
  <si>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</si>
  <si>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</si>
  <si>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</si>
  <si>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</si>
  <si>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</si>
  <si>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</si>
  <si>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</si>
  <si>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</si>
  <si>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</si>
  <si>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</si>
  <si>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</si>
  <si>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</si>
  <si>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</si>
  <si>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</si>
  <si>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</si>
  <si>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</si>
  <si>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</si>
  <si>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</si>
  <si>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</si>
  <si>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</si>
  <si>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</si>
  <si>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</si>
  <si>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</si>
  <si>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</si>
  <si>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</si>
  <si>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</si>
  <si>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</si>
  <si>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</si>
  <si>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</si>
  <si>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</si>
  <si>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</si>
  <si>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</si>
  <si>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</si>
  <si>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</si>
  <si>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</si>
  <si>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</si>
  <si>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</si>
  <si>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</si>
  <si>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</si>
  <si>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</si>
  <si>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</si>
  <si>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</si>
  <si>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</si>
  <si>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</si>
  <si>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</si>
  <si>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</si>
  <si>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</si>
  <si>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</si>
  <si>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</si>
  <si>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</si>
  <si>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</si>
  <si>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</si>
  <si>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</si>
  <si>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</si>
  <si>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</si>
  <si>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</si>
  <si>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</si>
  <si>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</si>
  <si>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</si>
  <si>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</si>
  <si>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</si>
  <si>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</si>
  <si>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</si>
  <si>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</si>
  <si>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</si>
  <si>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</si>
  <si>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</si>
  <si>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</si>
  <si>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</si>
  <si>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</si>
  <si>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</si>
  <si>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</si>
  <si>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</si>
  <si>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</si>
  <si>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</si>
  <si>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</si>
  <si>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</si>
  <si>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</si>
  <si>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</si>
  <si>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</si>
  <si>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</si>
  <si>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</si>
  <si>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</si>
  <si>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</si>
  <si>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</si>
  <si>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</si>
  <si>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</si>
  <si>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</si>
  <si>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</si>
  <si>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</si>
  <si>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</si>
  <si>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</si>
  <si>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</si>
  <si>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</si>
  <si>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</si>
  <si>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</si>
  <si>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</si>
  <si>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</si>
  <si>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</si>
  <si>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</si>
  <si>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</si>
  <si>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</si>
  <si>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</si>
  <si>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</si>
  <si>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</si>
  <si>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</si>
  <si>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</si>
  <si>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</si>
  <si>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</si>
  <si>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</si>
  <si>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</si>
  <si>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</si>
  <si>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</si>
  <si>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</si>
  <si>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</si>
  <si>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</si>
  <si>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</si>
  <si>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</si>
  <si>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</si>
  <si>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</si>
  <si>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</si>
  <si>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</si>
  <si>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</si>
  <si>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</si>
  <si>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</si>
  <si>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</si>
  <si>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</si>
  <si>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</si>
  <si>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</si>
  <si>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</si>
  <si>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</si>
  <si>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</si>
  <si>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</si>
  <si>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</si>
  <si>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</si>
  <si>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</si>
  <si>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</si>
  <si>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</si>
  <si>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</si>
  <si>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</si>
  <si>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</si>
  <si>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</si>
  <si>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</si>
  <si>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</si>
  <si>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</si>
  <si>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</si>
  <si>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</si>
  <si>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</si>
  <si>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</si>
  <si>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</si>
  <si>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</si>
  <si>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</si>
  <si>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</si>
  <si>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</si>
  <si>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</si>
  <si>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</si>
  <si>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</si>
  <si>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</si>
  <si>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</si>
  <si>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</si>
  <si>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</si>
  <si>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</si>
  <si>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</si>
  <si>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</si>
  <si>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</si>
  <si>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</si>
  <si>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</si>
  <si>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</si>
  <si>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</si>
  <si>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</si>
  <si>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</si>
  <si>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</si>
  <si>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</si>
  <si>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</si>
  <si>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</si>
  <si>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</si>
  <si>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</si>
  <si>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</si>
  <si>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</si>
  <si>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</si>
  <si>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</si>
  <si>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</si>
  <si>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</si>
  <si>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</si>
  <si>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</si>
  <si>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</si>
  <si>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</si>
  <si>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</si>
  <si>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</si>
  <si>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</si>
  <si>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</si>
  <si>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</si>
  <si>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</si>
  <si>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</si>
  <si>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</si>
  <si>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</si>
  <si>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</si>
  <si>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</si>
  <si>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</si>
  <si>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</si>
  <si>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</si>
  <si>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</si>
  <si>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</si>
  <si>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</si>
  <si>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</si>
  <si>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</si>
  <si>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</si>
  <si>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</si>
  <si>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</si>
  <si>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</si>
  <si>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</si>
  <si>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</si>
  <si>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</si>
  <si>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</si>
  <si>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</si>
  <si>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</si>
  <si>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</si>
  <si>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</si>
  <si>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</si>
  <si>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</si>
  <si>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</si>
  <si>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</si>
  <si>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</si>
  <si>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</si>
  <si>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</si>
  <si>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</si>
  <si>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</si>
  <si>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</si>
  <si>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</si>
  <si>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</si>
  <si>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</si>
  <si>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</si>
  <si>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</si>
  <si>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</si>
  <si>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</si>
  <si>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</si>
  <si>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</si>
  <si>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</si>
  <si>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</si>
  <si>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</si>
  <si>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</si>
  <si>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</si>
  <si>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</si>
  <si>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</si>
  <si>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</si>
  <si>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</si>
  <si>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</si>
  <si>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</si>
  <si>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</si>
  <si>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</si>
  <si>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</si>
  <si>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</si>
  <si>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</si>
  <si>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</si>
  <si>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</si>
  <si>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</si>
  <si>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</si>
  <si>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</si>
  <si>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</si>
  <si>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</si>
  <si>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</si>
  <si>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</si>
  <si>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</si>
  <si>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</si>
  <si>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</si>
  <si>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</si>
  <si>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</si>
  <si>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</si>
  <si>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</si>
  <si>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</si>
  <si>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</si>
  <si>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</si>
  <si>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</si>
  <si>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</si>
  <si>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</si>
  <si>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</si>
  <si>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</si>
  <si>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</si>
  <si>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</si>
  <si>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</si>
  <si>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</si>
  <si>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</si>
  <si>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</si>
  <si>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</si>
  <si>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</si>
  <si>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</si>
  <si>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</si>
  <si>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</si>
  <si>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</si>
  <si>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</si>
  <si>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</si>
  <si>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</si>
  <si>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</si>
  <si>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</si>
  <si>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</si>
  <si>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</si>
  <si>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</si>
  <si>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</si>
  <si>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</si>
  <si>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</si>
  <si>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</si>
  <si>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</si>
  <si>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</si>
  <si>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</si>
  <si>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</si>
  <si>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</si>
  <si>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</si>
  <si>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</si>
  <si>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</si>
  <si>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</si>
  <si>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</si>
  <si>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</si>
  <si>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</si>
  <si>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</si>
  <si>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</si>
  <si>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</si>
  <si>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</si>
  <si>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</si>
  <si>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</si>
  <si>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</si>
  <si>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</si>
  <si>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</si>
  <si>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</si>
  <si>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</si>
  <si>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</si>
  <si>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</si>
  <si>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</si>
  <si>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</si>
  <si>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</si>
  <si>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</si>
  <si>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</si>
  <si>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</si>
  <si>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</si>
  <si>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</si>
  <si>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</si>
  <si>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</si>
  <si>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</si>
  <si>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</si>
  <si>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</si>
  <si>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</si>
  <si>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</si>
  <si>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</si>
  <si>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</si>
  <si>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</si>
  <si>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</si>
  <si>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</si>
  <si>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</si>
  <si>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</si>
  <si>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</si>
  <si>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</si>
  <si>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</si>
  <si>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</si>
  <si>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</si>
  <si>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</si>
  <si>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</si>
  <si>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</si>
  <si>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</si>
  <si>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</si>
  <si>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</si>
  <si>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</si>
  <si>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</si>
  <si>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</si>
  <si>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</si>
  <si>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</si>
  <si>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</si>
  <si>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</si>
  <si>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</si>
  <si>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</si>
  <si>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</si>
  <si>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</si>
  <si>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</si>
  <si>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</si>
  <si>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</si>
  <si>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</si>
  <si>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</si>
  <si>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</si>
  <si>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</si>
  <si>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</si>
  <si>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</si>
  <si>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</si>
  <si>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</si>
  <si>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</si>
  <si>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</si>
  <si>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</si>
  <si>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</si>
  <si>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</si>
  <si>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</si>
  <si>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</si>
  <si>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</si>
  <si>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</si>
  <si>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</si>
  <si>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</si>
  <si>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</si>
  <si>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</si>
  <si>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</si>
  <si>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</si>
  <si>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</si>
  <si>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</si>
  <si>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</si>
  <si>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</si>
  <si>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</si>
  <si>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</si>
  <si>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</si>
  <si>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</si>
  <si>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</si>
  <si>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</si>
  <si>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</si>
  <si>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</si>
  <si>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</si>
  <si>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</si>
  <si>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</si>
  <si>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</si>
  <si>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</si>
  <si>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</si>
  <si>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</si>
  <si>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</si>
  <si>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</si>
  <si>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</si>
  <si>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</si>
  <si>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</si>
  <si>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</si>
  <si>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</si>
  <si>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</si>
  <si>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</si>
  <si>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</si>
  <si>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</si>
  <si>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</si>
  <si>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</si>
  <si>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</si>
  <si>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</si>
  <si>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</si>
  <si>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</si>
  <si>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</si>
  <si>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</si>
  <si>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</si>
  <si>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</si>
  <si>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</si>
  <si>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</si>
  <si>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</si>
  <si>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</si>
  <si>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</si>
  <si>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</si>
  <si>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</si>
  <si>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</si>
  <si>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</si>
  <si>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</si>
  <si>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</si>
  <si>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</si>
  <si>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</si>
  <si>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</si>
  <si>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</si>
  <si>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</si>
  <si>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</si>
  <si>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</si>
  <si>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</si>
  <si>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</si>
  <si>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</si>
  <si>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</si>
  <si>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</si>
  <si>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</si>
  <si>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</si>
  <si>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</si>
  <si>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</si>
  <si>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</si>
  <si>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</si>
  <si>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</si>
  <si>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</si>
  <si>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</si>
  <si>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</si>
  <si>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</si>
  <si>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</si>
  <si>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</si>
  <si>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</si>
  <si>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</si>
  <si>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</si>
  <si>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</si>
  <si>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</si>
  <si>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</si>
  <si>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</si>
  <si>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</si>
  <si>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</si>
  <si>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</si>
  <si>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</si>
  <si>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</si>
  <si>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</si>
  <si>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</si>
  <si>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</si>
  <si>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</si>
  <si>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</si>
  <si>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</si>
  <si>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</si>
  <si>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</si>
  <si>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</si>
  <si>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</si>
  <si>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</si>
  <si>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</si>
  <si>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</si>
  <si>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</si>
  <si>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</si>
  <si>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</si>
  <si>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</si>
  <si>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</si>
  <si>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</si>
  <si>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</si>
  <si>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</si>
  <si>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</si>
  <si>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</si>
  <si>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</si>
  <si>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</si>
  <si>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</si>
  <si>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</si>
  <si>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</si>
  <si>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</si>
  <si>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</si>
  <si>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</si>
  <si>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</si>
  <si>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</si>
  <si>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</si>
  <si>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</si>
  <si>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</si>
  <si>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</si>
  <si>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</si>
  <si>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</si>
  <si>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</si>
  <si>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</si>
  <si>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</si>
  <si>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</si>
  <si>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</si>
  <si>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</si>
  <si>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</si>
  <si>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</si>
  <si>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</si>
  <si>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</si>
  <si>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</si>
  <si>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</si>
  <si>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</si>
  <si>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</si>
  <si>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</si>
  <si>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</si>
  <si>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</si>
  <si>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</si>
  <si>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</si>
  <si>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</si>
  <si>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</si>
  <si>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</si>
  <si>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</si>
  <si>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</si>
  <si>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</si>
  <si>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</si>
  <si>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</si>
  <si>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</si>
  <si>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</si>
  <si>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</si>
  <si>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</si>
  <si>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</si>
  <si>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</si>
  <si>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</si>
  <si>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</si>
  <si>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</si>
  <si>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</si>
  <si>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</si>
  <si>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</si>
  <si>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</si>
  <si>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</si>
  <si>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</si>
  <si>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</si>
  <si>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</si>
  <si>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</si>
  <si>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</si>
  <si>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</si>
  <si>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</si>
  <si>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</si>
  <si>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</si>
  <si>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</si>
  <si>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</si>
  <si>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</si>
  <si>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</si>
  <si>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</si>
  <si>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</si>
  <si>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</si>
  <si>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</si>
  <si>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</si>
  <si>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</si>
  <si>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</si>
  <si>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</si>
  <si>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</si>
  <si>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</si>
  <si>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</si>
  <si>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</si>
  <si>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</si>
  <si>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</si>
  <si>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</si>
  <si>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</si>
  <si>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</si>
  <si>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</si>
  <si>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</si>
  <si>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</si>
  <si>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</si>
  <si>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</si>
  <si>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</si>
  <si>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</si>
  <si>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</si>
  <si>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</si>
  <si>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</si>
  <si>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</si>
  <si>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</si>
  <si>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</si>
  <si>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</si>
  <si>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</si>
  <si>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</si>
  <si>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</si>
  <si>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</si>
  <si>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</si>
  <si>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</si>
  <si>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</si>
  <si>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</si>
  <si>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</si>
  <si>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</si>
  <si>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</si>
  <si>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</si>
  <si>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</si>
  <si>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</si>
  <si>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</si>
  <si>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</si>
  <si>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</si>
  <si>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</si>
  <si>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</si>
  <si>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</si>
  <si>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</si>
  <si>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</si>
  <si>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</si>
  <si>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</si>
  <si>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</si>
  <si>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</si>
  <si>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</si>
  <si>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</si>
  <si>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</si>
  <si>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</si>
  <si>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</si>
  <si>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</si>
  <si>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</si>
  <si>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</si>
  <si>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</si>
  <si>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</si>
  <si>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</si>
  <si>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</si>
  <si>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</si>
  <si>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</si>
  <si>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</si>
  <si>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</si>
  <si>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</si>
  <si>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</si>
  <si>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</si>
  <si>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</si>
  <si>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</si>
  <si>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</si>
  <si>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</si>
  <si>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</si>
  <si>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</si>
  <si>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</si>
  <si>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</si>
  <si>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</si>
  <si>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</si>
  <si>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</si>
  <si>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</si>
  <si>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</si>
  <si>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</si>
  <si>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</si>
  <si>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</si>
  <si>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</si>
  <si>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</si>
  <si>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</si>
  <si>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</si>
  <si>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</si>
  <si>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</si>
  <si>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</si>
  <si>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</si>
  <si>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</si>
  <si>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</si>
  <si>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</si>
  <si>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</si>
  <si>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</si>
  <si>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</si>
  <si>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</si>
  <si>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</si>
  <si>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</si>
  <si>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</si>
  <si>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</si>
  <si>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</si>
  <si>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</si>
  <si>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</si>
  <si>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</si>
  <si>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</si>
  <si>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</si>
  <si>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</si>
  <si>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</si>
  <si>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</si>
  <si>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</si>
  <si>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</si>
  <si>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</si>
  <si>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</si>
  <si>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</si>
  <si>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</si>
  <si>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</si>
  <si>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</si>
  <si>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</si>
  <si>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</si>
  <si>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</si>
  <si>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</si>
  <si>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</si>
  <si>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</si>
  <si>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</si>
  <si>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</si>
  <si>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</si>
  <si>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</si>
  <si>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</si>
  <si>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</si>
  <si>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</si>
  <si>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</si>
  <si>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</si>
  <si>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</si>
  <si>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</si>
  <si>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</si>
  <si>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</si>
  <si>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</si>
  <si>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</si>
  <si>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</si>
  <si>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</si>
  <si>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</si>
  <si>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</si>
  <si>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</si>
  <si>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</si>
  <si>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</si>
  <si>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</si>
  <si>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</si>
  <si>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</si>
  <si>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</si>
  <si>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</si>
  <si>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</si>
  <si>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</si>
  <si>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</si>
  <si>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</si>
  <si>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</si>
  <si>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</si>
  <si>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</si>
  <si>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</si>
  <si>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</si>
  <si>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</si>
  <si>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</si>
  <si>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</si>
  <si>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</si>
  <si>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</si>
  <si>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</si>
  <si>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</si>
  <si>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</si>
  <si>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</si>
  <si>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</si>
  <si>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</si>
  <si>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</si>
  <si>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</si>
  <si>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</si>
  <si>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</si>
  <si>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</si>
  <si>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</si>
  <si>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</si>
  <si>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</si>
  <si>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</si>
  <si>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</si>
  <si>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</si>
  <si>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</si>
  <si>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</si>
  <si>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</si>
  <si>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</si>
  <si>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</si>
  <si>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</si>
  <si>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</si>
  <si>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</si>
  <si>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</si>
  <si>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</si>
  <si>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</si>
  <si>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</si>
  <si>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</si>
  <si>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</si>
  <si>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</si>
  <si>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</si>
  <si>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</si>
  <si>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</si>
  <si>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</si>
  <si>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</si>
  <si>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</si>
  <si>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</si>
  <si>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</si>
  <si>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</si>
  <si>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</si>
  <si>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</si>
  <si>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</si>
  <si>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</si>
  <si>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</si>
  <si>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</si>
  <si>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</si>
  <si>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</si>
  <si>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</si>
  <si>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</si>
  <si>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</si>
  <si>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</si>
  <si>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</si>
  <si>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</si>
  <si>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</si>
  <si>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</si>
  <si>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</si>
  <si>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</si>
  <si>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</si>
  <si>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</si>
  <si>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</si>
  <si>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</si>
  <si>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</si>
  <si>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</si>
  <si>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</si>
  <si>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</si>
  <si>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</si>
  <si>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</si>
  <si>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</si>
  <si>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</si>
  <si>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</si>
  <si>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</si>
  <si>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</si>
  <si>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</si>
  <si>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</si>
  <si>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</si>
  <si>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</si>
  <si>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</si>
  <si>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</si>
  <si>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</si>
  <si>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</si>
  <si>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</si>
  <si>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</si>
  <si>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</si>
  <si>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</si>
  <si>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</si>
  <si>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</si>
  <si>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</si>
  <si>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</si>
  <si>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</si>
  <si>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</si>
  <si>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</si>
  <si>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</si>
  <si>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</si>
  <si>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</si>
  <si>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</si>
  <si>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</si>
  <si>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</si>
  <si>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</si>
  <si>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</si>
  <si>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</si>
  <si>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</si>
  <si>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</si>
  <si>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</si>
  <si>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</si>
  <si>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</si>
  <si>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</si>
  <si>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</si>
  <si>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</si>
  <si>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</si>
  <si>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</si>
  <si>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</si>
  <si>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</si>
  <si>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</si>
  <si>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</si>
  <si>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</si>
  <si>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</si>
  <si>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</si>
  <si>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</si>
  <si>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</si>
  <si>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</si>
  <si>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</si>
  <si>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</si>
  <si>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</si>
  <si>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</si>
  <si>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</si>
  <si>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</si>
  <si>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</si>
  <si>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</si>
  <si>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</si>
  <si>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</si>
  <si>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</si>
  <si>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</si>
  <si>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</si>
  <si>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</si>
  <si>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</si>
  <si>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</si>
  <si>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</si>
  <si>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</si>
  <si>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</si>
  <si>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</si>
  <si>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</si>
  <si>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</si>
  <si>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</si>
  <si>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</si>
  <si>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</si>
  <si>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</si>
  <si>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</si>
  <si>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</si>
  <si>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</si>
  <si>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</si>
  <si>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</si>
  <si>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</si>
  <si>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</si>
  <si>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</si>
  <si>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</si>
  <si>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</si>
  <si>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</si>
  <si>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</si>
  <si>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</si>
  <si>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</si>
  <si>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</si>
  <si>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</si>
  <si>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</si>
  <si>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</si>
  <si>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</si>
  <si>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</si>
  <si>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</si>
  <si>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</si>
  <si>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</si>
  <si>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</si>
  <si>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</si>
  <si>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</si>
  <si>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</si>
  <si>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</si>
  <si>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</si>
  <si>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</si>
  <si>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</si>
  <si>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</si>
  <si>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</si>
  <si>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</si>
  <si>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</si>
  <si>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</si>
  <si>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</si>
  <si>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</si>
  <si>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</si>
  <si>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</si>
  <si>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</si>
  <si>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</si>
  <si>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</si>
  <si>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</si>
  <si>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</si>
  <si>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</si>
  <si>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</si>
  <si>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</si>
  <si>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</si>
  <si>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</si>
  <si>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</si>
  <si>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</si>
  <si>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</si>
  <si>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</si>
  <si>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</si>
  <si>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</si>
  <si>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</si>
  <si>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</si>
  <si>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</si>
  <si>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</si>
  <si>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</si>
  <si>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</si>
  <si>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</si>
  <si>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</si>
  <si>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</si>
  <si>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</si>
  <si>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</si>
  <si>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</si>
  <si>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</si>
  <si>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</si>
  <si>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</si>
  <si>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</si>
  <si>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</si>
  <si>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</si>
  <si>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</si>
  <si>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</si>
  <si>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</si>
  <si>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</si>
  <si>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</si>
  <si>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</si>
  <si>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</si>
  <si>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</si>
  <si>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</si>
  <si>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</si>
  <si>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</si>
  <si>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</si>
  <si>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</si>
  <si>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</si>
  <si>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</si>
  <si>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</si>
  <si>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</si>
  <si>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</si>
  <si>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</si>
  <si>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</si>
  <si>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</si>
  <si>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</si>
  <si>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</si>
  <si>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</si>
  <si>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</si>
  <si>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</si>
  <si>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</si>
  <si>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</si>
  <si>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</si>
  <si>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</si>
  <si>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</si>
  <si>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</si>
  <si>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</si>
  <si>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</si>
  <si>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</si>
  <si>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</si>
  <si>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</si>
  <si>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</si>
  <si>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</si>
  <si>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</si>
  <si>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</si>
  <si>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</si>
  <si>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</si>
  <si>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</si>
  <si>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</si>
  <si>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</si>
  <si>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</si>
  <si>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</si>
  <si>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</si>
  <si>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</si>
  <si>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</si>
  <si>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</si>
  <si>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</si>
  <si>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</si>
  <si>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</si>
  <si>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</si>
  <si>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</si>
  <si>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</si>
  <si>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</si>
  <si>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</si>
  <si>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</si>
  <si>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</si>
  <si>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</si>
  <si>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</si>
  <si>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</si>
  <si>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</si>
  <si>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</si>
  <si>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</si>
  <si>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</si>
  <si>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</si>
  <si>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</si>
  <si>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</si>
  <si>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</si>
  <si>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</si>
  <si>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</si>
  <si>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</si>
  <si>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</si>
  <si>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</si>
  <si>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</si>
  <si>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</si>
  <si>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</si>
  <si>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</si>
  <si>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</si>
  <si>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</si>
  <si>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</si>
  <si>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</si>
  <si>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</si>
  <si>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</si>
  <si>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</si>
  <si>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</si>
  <si>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</si>
  <si>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</si>
  <si>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</si>
  <si>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</si>
  <si>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</si>
  <si>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</si>
  <si>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</si>
  <si>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</si>
  <si>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</si>
  <si>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</si>
  <si>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</si>
  <si>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</si>
  <si>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</si>
  <si>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</si>
  <si>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</si>
  <si>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</si>
  <si>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</si>
  <si>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</si>
  <si>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</si>
  <si>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</si>
  <si>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</si>
  <si>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</si>
  <si>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</si>
  <si>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</si>
  <si>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</si>
  <si>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</si>
  <si>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</si>
  <si>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</si>
  <si>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</si>
  <si>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</si>
  <si>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</si>
  <si>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</si>
  <si>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</si>
  <si>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</si>
  <si>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</si>
  <si>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</si>
  <si>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</si>
  <si>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</si>
  <si>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</si>
  <si>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</si>
  <si>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</si>
  <si>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</si>
  <si>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</si>
  <si>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</si>
  <si>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</si>
  <si>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</si>
  <si>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</si>
  <si>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</si>
  <si>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</si>
  <si>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</si>
  <si>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</si>
  <si>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</si>
  <si>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</si>
  <si>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</si>
  <si>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</si>
  <si>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</si>
  <si>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</si>
  <si>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</si>
  <si>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</si>
  <si>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</si>
  <si>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</si>
  <si>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</si>
  <si>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</si>
  <si>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</si>
  <si>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</si>
  <si>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</si>
  <si>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</si>
  <si>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</si>
  <si>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</si>
  <si>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</si>
  <si>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</si>
  <si>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</si>
  <si>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</si>
  <si>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</si>
  <si>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</si>
  <si>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</si>
  <si>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</si>
  <si>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</si>
  <si>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</si>
  <si>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</si>
  <si>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</si>
  <si>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</si>
  <si>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</si>
  <si>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</si>
  <si>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</si>
  <si>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</si>
  <si>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</si>
  <si>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</si>
  <si>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</si>
  <si>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</si>
  <si>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</si>
  <si>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</si>
  <si>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</si>
  <si>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</si>
  <si>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</si>
  <si>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</si>
  <si>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</si>
  <si>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</si>
  <si>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</si>
  <si>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</si>
  <si>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</si>
  <si>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</si>
  <si>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</si>
  <si>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</si>
  <si>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</si>
  <si>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</si>
  <si>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</si>
  <si>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</si>
  <si>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</si>
  <si>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</si>
  <si>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</si>
  <si>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</si>
  <si>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</si>
  <si>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</si>
  <si>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</si>
  <si>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</si>
  <si>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</si>
  <si>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</si>
  <si>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</si>
  <si>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</si>
  <si>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</si>
  <si>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</si>
  <si>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</si>
  <si>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</si>
  <si>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</si>
  <si>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</si>
  <si>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</si>
  <si>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</si>
  <si>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</si>
  <si>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</si>
  <si>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</si>
  <si>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</si>
  <si>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</si>
  <si>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</si>
  <si>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</si>
  <si>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</si>
  <si>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</si>
  <si>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</si>
  <si>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</si>
  <si>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</si>
  <si>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</si>
  <si>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</si>
  <si>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</si>
  <si>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</si>
  <si>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</si>
  <si>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</si>
  <si>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</si>
  <si>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</si>
  <si>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</si>
  <si>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</si>
  <si>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</si>
  <si>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</si>
  <si>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</si>
  <si>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</si>
  <si>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</si>
  <si>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</si>
  <si>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</si>
  <si>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</si>
  <si>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</si>
  <si>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</si>
  <si>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</si>
  <si>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</si>
  <si>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</si>
  <si>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</si>
  <si>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</si>
  <si>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</si>
  <si>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</si>
  <si>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</si>
  <si>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</si>
  <si>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</si>
  <si>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</si>
  <si>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</si>
  <si>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</si>
  <si>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</si>
  <si>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</si>
  <si>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</si>
  <si>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</si>
  <si>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</si>
  <si>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</si>
  <si>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</si>
  <si>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</si>
  <si>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</si>
  <si>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</si>
  <si>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</si>
  <si>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</si>
  <si>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</si>
  <si>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</si>
  <si>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</si>
  <si>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</si>
  <si>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</si>
  <si>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</si>
  <si>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</si>
  <si>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</si>
  <si>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</si>
  <si>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</si>
  <si>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</si>
  <si>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</si>
  <si>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</si>
  <si>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</si>
  <si>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</si>
  <si>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</si>
  <si>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</si>
  <si>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</si>
  <si>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</si>
  <si>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</si>
  <si>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</si>
  <si>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</si>
  <si>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</si>
  <si>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</si>
  <si>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</si>
  <si>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</si>
  <si>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</si>
  <si>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</si>
  <si>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</si>
  <si>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</si>
  <si>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</si>
  <si>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</si>
  <si>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</si>
  <si>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</si>
  <si>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</si>
  <si>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</si>
  <si>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</si>
  <si>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</si>
  <si>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</si>
  <si>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</si>
  <si>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</si>
  <si>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</si>
  <si>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</si>
  <si>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</si>
  <si>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</si>
  <si>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</si>
  <si>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</si>
  <si>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</si>
  <si>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</si>
  <si>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</si>
  <si>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</si>
  <si>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</si>
  <si>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</si>
  <si>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</si>
  <si>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</si>
  <si>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</si>
  <si>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</si>
  <si>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</si>
  <si>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</si>
  <si>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</si>
  <si>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</si>
  <si>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</si>
  <si>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</si>
  <si>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</si>
  <si>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</si>
  <si>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</si>
  <si>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</si>
  <si>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</si>
  <si>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</si>
  <si>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</si>
  <si>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</si>
  <si>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</si>
  <si>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</si>
  <si>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</si>
  <si>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</si>
  <si>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</si>
  <si>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</si>
  <si>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</si>
  <si>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</si>
  <si>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</si>
  <si>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</si>
  <si>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</si>
  <si>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</si>
  <si>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</si>
  <si>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</si>
  <si>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</si>
  <si>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</si>
  <si>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</si>
  <si>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</si>
  <si>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</si>
  <si>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</si>
  <si>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</si>
  <si>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</si>
  <si>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</si>
  <si>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</si>
  <si>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</si>
  <si>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</si>
  <si>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</si>
  <si>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</si>
  <si>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</si>
  <si>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</si>
  <si>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</si>
  <si>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</si>
  <si>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</si>
  <si>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</si>
  <si>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</si>
  <si>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</si>
  <si>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</si>
  <si>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</si>
  <si>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</si>
  <si>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</si>
  <si>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</si>
  <si>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</si>
  <si>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</si>
  <si>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</si>
  <si>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</si>
  <si>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</si>
  <si>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</si>
  <si>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</si>
  <si>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</si>
  <si>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</si>
  <si>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</si>
  <si>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</si>
  <si>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</si>
  <si>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</si>
  <si>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</si>
  <si>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</si>
  <si>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</si>
  <si>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</si>
  <si>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</si>
  <si>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</si>
  <si>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</si>
  <si>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</si>
  <si>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</si>
  <si>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</si>
  <si>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</si>
  <si>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</si>
  <si>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</si>
  <si>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</si>
  <si>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</si>
  <si>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</si>
  <si>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</si>
  <si>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</si>
  <si>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</si>
  <si>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</si>
  <si>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</si>
  <si>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</si>
  <si>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</si>
  <si>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</si>
  <si>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</si>
  <si>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</si>
  <si>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</si>
  <si>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</si>
  <si>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</si>
  <si>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</si>
  <si>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</si>
  <si>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</si>
  <si>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</si>
  <si>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</si>
  <si>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</si>
  <si>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</si>
  <si>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</si>
  <si>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</si>
  <si>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</si>
  <si>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</si>
  <si>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</si>
  <si>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</si>
  <si>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</si>
  <si>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</si>
  <si>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</si>
  <si>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</si>
  <si>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</si>
  <si>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</si>
  <si>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</si>
  <si>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</si>
  <si>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</si>
  <si>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</si>
  <si>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</si>
  <si>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</si>
  <si>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</si>
  <si>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</si>
  <si>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</si>
  <si>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</si>
  <si>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</si>
  <si>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</si>
  <si>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</si>
  <si>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</si>
  <si>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</si>
  <si>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</si>
  <si>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</si>
  <si>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</si>
  <si>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</si>
  <si>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</si>
  <si>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</si>
  <si>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</si>
  <si>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</si>
  <si>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</si>
  <si>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</si>
  <si>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</si>
  <si>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</si>
  <si>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</si>
  <si>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</si>
  <si>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</si>
  <si>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</si>
  <si>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</si>
  <si>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</si>
  <si>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</si>
  <si>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</si>
  <si>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</si>
  <si>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</si>
  <si>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</si>
  <si>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</si>
  <si>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</si>
  <si>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</si>
  <si>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</si>
  <si>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</si>
  <si>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</si>
  <si>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</si>
  <si>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</si>
  <si>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</si>
  <si>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</si>
  <si>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</si>
  <si>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</si>
  <si>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</si>
  <si>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</si>
  <si>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</si>
  <si>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</si>
  <si>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</si>
  <si>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</si>
  <si>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</si>
  <si>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</si>
  <si>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</si>
  <si>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</si>
  <si>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</si>
  <si>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</si>
  <si>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</si>
  <si>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</si>
  <si>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</si>
  <si>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</si>
  <si>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</si>
  <si>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</si>
  <si>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</si>
  <si>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</si>
  <si>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</si>
  <si>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</si>
  <si>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</si>
  <si>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</si>
  <si>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</si>
  <si>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</si>
  <si>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</si>
  <si>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</si>
  <si>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</si>
  <si>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</si>
  <si>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</si>
  <si>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</si>
  <si>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</si>
  <si>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</si>
  <si>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</si>
  <si>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</si>
  <si>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</si>
  <si>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</si>
  <si>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</si>
  <si>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</si>
  <si>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</si>
  <si>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</si>
  <si>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</si>
  <si>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</si>
  <si>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</si>
  <si>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</si>
  <si>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</si>
  <si>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</si>
  <si>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</si>
  <si>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</si>
  <si>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</si>
  <si>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</si>
  <si>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</si>
  <si>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</si>
  <si>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</si>
  <si>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</si>
  <si>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</si>
  <si>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</si>
  <si>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</si>
  <si>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</si>
  <si>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</si>
  <si>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</si>
  <si>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</si>
  <si>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</si>
  <si>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</si>
  <si>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</si>
  <si>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</si>
  <si>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</si>
  <si>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</si>
  <si>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</si>
  <si>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</si>
  <si>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</si>
  <si>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</si>
  <si>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</si>
  <si>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</si>
  <si>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</si>
  <si>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</si>
  <si>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</si>
  <si>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</si>
  <si>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</si>
  <si>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</si>
  <si>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</si>
  <si>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</si>
  <si>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</si>
  <si>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</si>
  <si>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</si>
  <si>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</si>
  <si>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</si>
  <si>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</si>
  <si>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</si>
  <si>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</si>
  <si>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</si>
  <si>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</si>
  <si>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</si>
  <si>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</si>
  <si>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</si>
  <si>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</si>
  <si>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</si>
  <si>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</si>
  <si>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</si>
  <si>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</si>
  <si>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</si>
  <si>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</si>
  <si>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</si>
  <si>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</si>
  <si>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</si>
  <si>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</si>
  <si>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</si>
  <si>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</si>
  <si>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</si>
  <si>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</si>
  <si>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</si>
  <si>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</si>
  <si>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</si>
  <si>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</si>
  <si>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</si>
  <si>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</si>
  <si>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</si>
  <si>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</si>
  <si>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</si>
  <si>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</si>
  <si>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</si>
  <si>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</si>
  <si>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</si>
  <si>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</si>
  <si>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</si>
  <si>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</si>
  <si>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</si>
  <si>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</si>
  <si>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</si>
  <si>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</si>
  <si>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</si>
  <si>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</si>
  <si>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</si>
  <si>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</si>
  <si>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</si>
  <si>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</si>
  <si>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</si>
  <si>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</si>
  <si>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</si>
  <si>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</si>
  <si>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</si>
  <si>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</si>
  <si>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</si>
  <si>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</si>
  <si>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</si>
  <si>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</si>
  <si>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</si>
  <si>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</si>
  <si>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</si>
  <si>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</si>
  <si>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</si>
  <si>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</si>
  <si>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</si>
  <si>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</si>
  <si>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</si>
  <si>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</si>
  <si>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</si>
  <si>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</si>
  <si>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</si>
  <si>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</si>
  <si>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</si>
  <si>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</si>
  <si>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</si>
  <si>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</si>
  <si>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</si>
  <si>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</si>
  <si>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</si>
  <si>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</si>
  <si>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</si>
  <si>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</si>
  <si>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</si>
  <si>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</si>
  <si>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</si>
  <si>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</si>
  <si>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</si>
  <si>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</si>
  <si>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</si>
  <si>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</si>
  <si>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</si>
  <si>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</si>
  <si>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</si>
  <si>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</si>
  <si>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</si>
  <si>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</si>
  <si>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</si>
  <si>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</si>
  <si>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</si>
  <si>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</si>
  <si>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</si>
  <si>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</si>
  <si>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</si>
  <si>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</si>
  <si>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</si>
  <si>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</si>
  <si>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</si>
  <si>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</si>
  <si>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</si>
  <si>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</si>
  <si>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</si>
  <si>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</si>
  <si>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</si>
  <si>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</si>
  <si>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</si>
  <si>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</si>
  <si>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</si>
  <si>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</si>
  <si>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</si>
  <si>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</si>
  <si>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</si>
  <si>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</si>
  <si>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</si>
  <si>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</si>
  <si>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</si>
  <si>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</si>
  <si>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</si>
  <si>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</si>
  <si>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</si>
  <si>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</si>
  <si>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</si>
  <si>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</si>
  <si>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</si>
  <si>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</si>
  <si>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</si>
  <si>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</si>
  <si>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</si>
  <si>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</si>
  <si>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</si>
  <si>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</si>
  <si>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</si>
  <si>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</si>
  <si>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</si>
  <si>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</si>
  <si>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</si>
  <si>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</si>
  <si>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</si>
  <si>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</si>
  <si>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</si>
  <si>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</si>
  <si>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</si>
  <si>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</si>
  <si>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</si>
  <si>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</si>
  <si>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</si>
  <si>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</si>
  <si>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</si>
  <si>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</si>
  <si>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</si>
  <si>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</si>
  <si>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</si>
  <si>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</si>
  <si>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</si>
  <si>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</si>
  <si>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</si>
  <si>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</si>
  <si>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</si>
  <si>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</si>
  <si>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</si>
  <si>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</si>
  <si>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</si>
  <si>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</si>
  <si>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</si>
  <si>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</si>
  <si>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</si>
  <si>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</si>
  <si>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</si>
  <si>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</si>
  <si>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</si>
  <si>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</si>
  <si>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</si>
  <si>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</si>
  <si>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</si>
  <si>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</si>
  <si>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</si>
  <si>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</si>
  <si>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</si>
  <si>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</si>
  <si>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</si>
  <si>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</si>
  <si>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</si>
  <si>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</si>
  <si>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</si>
  <si>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</si>
  <si>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</si>
  <si>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</si>
  <si>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</si>
  <si>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</si>
  <si>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</si>
  <si>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</si>
  <si>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</si>
  <si>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</si>
  <si>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</si>
  <si>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</si>
  <si>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</si>
  <si>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</si>
  <si>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</si>
  <si>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</si>
  <si>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</si>
  <si>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</si>
  <si>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</si>
  <si>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</si>
  <si>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</si>
  <si>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</si>
  <si>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</si>
  <si>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</si>
  <si>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</si>
  <si>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</si>
  <si>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</si>
  <si>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</si>
  <si>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</si>
  <si>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</si>
  <si>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</si>
  <si>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</si>
  <si>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</si>
  <si>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</si>
  <si>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</si>
  <si>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</si>
  <si>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</si>
  <si>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</si>
  <si>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</si>
  <si>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</si>
  <si>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</si>
  <si>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</si>
  <si>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</si>
  <si>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</si>
  <si>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</si>
  <si>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</si>
  <si>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</si>
  <si>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</si>
  <si>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</si>
  <si>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</si>
  <si>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</si>
  <si>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</si>
  <si>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</si>
  <si>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</si>
  <si>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</si>
  <si>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</si>
  <si>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</si>
  <si>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</si>
  <si>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</si>
  <si>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</si>
  <si>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</si>
  <si>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</si>
  <si>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</si>
  <si>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</si>
  <si>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</si>
  <si>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</si>
  <si>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</si>
  <si>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</si>
  <si>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</si>
  <si>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</si>
  <si>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</si>
  <si>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</si>
  <si>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</si>
  <si>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</si>
  <si>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</si>
  <si>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</si>
  <si>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</si>
  <si>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</si>
  <si>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</si>
  <si>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</si>
  <si>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</si>
  <si>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</si>
  <si>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</si>
  <si>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</si>
  <si>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</si>
  <si>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</si>
  <si>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</si>
  <si>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</si>
  <si>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</si>
  <si>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</si>
  <si>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</si>
  <si>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</si>
  <si>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</si>
  <si>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</si>
  <si>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</si>
  <si>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</si>
  <si>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</si>
  <si>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</si>
  <si>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</si>
  <si>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</si>
  <si>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</si>
  <si>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</si>
  <si>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</si>
  <si>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</si>
  <si>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</si>
  <si>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</si>
  <si>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</si>
  <si>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</si>
  <si>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</si>
  <si>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</si>
  <si>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</si>
  <si>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</si>
  <si>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</si>
  <si>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</si>
  <si>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</si>
  <si>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</si>
  <si>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</si>
  <si>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</si>
  <si>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</si>
  <si>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</si>
  <si>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</si>
  <si>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</si>
  <si>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</si>
  <si>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</si>
  <si>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</si>
  <si>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</si>
  <si>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</si>
  <si>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</si>
  <si>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</si>
  <si>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</si>
  <si>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</si>
  <si>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</si>
  <si>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</si>
  <si>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</si>
  <si>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</si>
  <si>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</si>
  <si>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</si>
  <si>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</si>
  <si>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</si>
  <si>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</si>
  <si>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</si>
  <si>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</si>
  <si>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</si>
  <si>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</si>
  <si>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</si>
  <si>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</si>
  <si>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</si>
  <si>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</si>
  <si>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</si>
  <si>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</si>
  <si>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</si>
  <si>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</si>
  <si>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</si>
  <si>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</si>
  <si>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</si>
  <si>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</si>
  <si>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</si>
  <si>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</si>
  <si>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</si>
  <si>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</si>
  <si>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</si>
  <si>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</si>
  <si>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</si>
  <si>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</si>
  <si>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</si>
  <si>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</si>
  <si>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</si>
  <si>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</si>
  <si>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</si>
  <si>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</si>
  <si>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</si>
  <si>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</si>
  <si>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</si>
  <si>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</si>
  <si>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</si>
  <si>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</si>
  <si>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</si>
  <si>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</si>
  <si>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</si>
  <si>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</si>
  <si>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</si>
  <si>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</si>
  <si>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</si>
  <si>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</si>
  <si>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</si>
  <si>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</si>
  <si>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</si>
  <si>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</si>
  <si>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</si>
  <si>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</si>
  <si>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</si>
  <si>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</si>
  <si>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</si>
  <si>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</si>
  <si>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</si>
  <si>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</si>
  <si>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</si>
  <si>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</si>
  <si>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</si>
  <si>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</si>
  <si>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</si>
  <si>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</si>
  <si>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</si>
  <si>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</si>
  <si>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</si>
  <si>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</si>
  <si>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</si>
  <si>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</si>
  <si>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</si>
  <si>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</si>
  <si>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</si>
  <si>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</si>
  <si>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</si>
  <si>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</si>
  <si>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</si>
  <si>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</si>
  <si>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</si>
  <si>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</si>
  <si>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</si>
  <si>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</si>
  <si>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</si>
  <si>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</si>
  <si>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</si>
  <si>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</si>
  <si>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</si>
  <si>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</si>
  <si>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</si>
  <si>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</si>
  <si>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</si>
  <si>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</si>
  <si>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</si>
  <si>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</si>
  <si>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</si>
  <si>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</si>
  <si>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</si>
  <si>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</si>
  <si>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</si>
  <si>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</si>
  <si>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</si>
  <si>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</si>
  <si>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</si>
  <si>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</si>
  <si>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</si>
  <si>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</si>
  <si>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</si>
  <si>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</si>
  <si>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</si>
  <si>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</si>
  <si>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</si>
  <si>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</si>
  <si>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</si>
  <si>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</si>
  <si>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</si>
  <si>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</si>
  <si>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</si>
  <si>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</si>
  <si>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</si>
  <si>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</si>
  <si>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</si>
  <si>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</si>
  <si>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</si>
  <si>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</si>
  <si>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</si>
  <si>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</si>
  <si>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</si>
  <si>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</si>
  <si>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</si>
  <si>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</si>
  <si>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</si>
  <si>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</si>
  <si>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</si>
  <si>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</si>
  <si>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</si>
  <si>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</si>
  <si>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</si>
  <si>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</si>
  <si>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</si>
  <si>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</si>
  <si>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</si>
  <si>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</si>
  <si>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</si>
  <si>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</si>
  <si>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</si>
  <si>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</si>
  <si>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</si>
  <si>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</si>
  <si>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</si>
  <si>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</si>
  <si>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</si>
  <si>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</si>
  <si>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</si>
  <si>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</si>
  <si>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</si>
  <si>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</si>
  <si>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</si>
  <si>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</si>
  <si>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</si>
  <si>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</si>
  <si>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</si>
  <si>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</si>
  <si>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</si>
  <si>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</si>
  <si>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</si>
  <si>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</si>
  <si>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</si>
  <si>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</si>
  <si>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</si>
  <si>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</si>
  <si>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</si>
  <si>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</si>
  <si>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</si>
  <si>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</si>
  <si>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</si>
  <si>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</si>
  <si>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</si>
  <si>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</si>
  <si>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</si>
  <si>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</si>
  <si>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</si>
  <si>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</si>
  <si>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</si>
  <si>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</si>
  <si>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</si>
  <si>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</si>
  <si>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</si>
  <si>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</si>
  <si>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</si>
  <si>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</si>
  <si>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</si>
  <si>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</si>
  <si>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</si>
  <si>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</si>
  <si>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</si>
  <si>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</si>
  <si>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</si>
  <si>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</si>
  <si>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</si>
  <si>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</si>
  <si>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</si>
  <si>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</si>
  <si>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</si>
  <si>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</si>
  <si>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</si>
  <si>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</si>
  <si>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</si>
  <si>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</si>
  <si>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</si>
  <si>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</si>
  <si>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</si>
  <si>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</si>
  <si>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</si>
  <si>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</si>
  <si>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</si>
  <si>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</si>
  <si>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</si>
  <si>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</si>
  <si>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</si>
  <si>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</si>
  <si>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</si>
  <si>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</si>
  <si>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</si>
  <si>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</si>
  <si>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</si>
  <si>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</si>
  <si>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</si>
  <si>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</si>
  <si>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</si>
  <si>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</si>
  <si>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</si>
  <si>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</si>
  <si>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</si>
  <si>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</si>
  <si>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</si>
  <si>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</si>
  <si>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</si>
  <si>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</si>
  <si>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</si>
  <si>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</si>
  <si>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</si>
  <si>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</si>
  <si>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</si>
  <si>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</si>
  <si>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</si>
  <si>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</si>
  <si>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</si>
  <si>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</si>
  <si>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</si>
  <si>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</si>
  <si>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</si>
  <si>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</si>
  <si>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</si>
  <si>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</si>
  <si>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</si>
  <si>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</si>
  <si>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</si>
  <si>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</si>
  <si>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</si>
  <si>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</si>
  <si>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</si>
  <si>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</si>
  <si>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</si>
  <si>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</si>
  <si>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</si>
  <si>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</si>
  <si>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</si>
  <si>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</si>
  <si>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</si>
  <si>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</si>
  <si>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</si>
  <si>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</si>
  <si>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</si>
  <si>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</si>
  <si>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</si>
  <si>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</si>
  <si>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</si>
  <si>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</si>
  <si>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</si>
  <si>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</si>
  <si>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</si>
  <si>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</si>
  <si>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</si>
  <si>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</si>
  <si>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</si>
  <si>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</si>
  <si>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</si>
  <si>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</si>
  <si>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</si>
  <si>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</si>
  <si>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</si>
  <si>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</si>
  <si>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</si>
  <si>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</si>
  <si>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</si>
  <si>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</si>
  <si>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</si>
  <si>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</si>
  <si>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</si>
  <si>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</si>
  <si>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</si>
  <si>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</si>
  <si>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</si>
  <si>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</si>
  <si>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</si>
  <si>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</si>
  <si>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</si>
  <si>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</si>
  <si>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</si>
  <si>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</si>
  <si>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</si>
  <si>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</si>
  <si>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</si>
  <si>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</si>
  <si>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</si>
  <si>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</si>
  <si>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</si>
  <si>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</si>
  <si>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</si>
  <si>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</si>
  <si>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</si>
  <si>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</si>
  <si>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</si>
  <si>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</si>
  <si>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</si>
  <si>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</si>
  <si>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</si>
  <si>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</si>
  <si>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</si>
  <si>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</si>
  <si>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</si>
  <si>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</si>
  <si>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</si>
  <si>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</si>
  <si>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</si>
  <si>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</si>
  <si>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</si>
  <si>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</si>
  <si>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</si>
  <si>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</si>
  <si>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</si>
  <si>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</si>
  <si>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</si>
  <si>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</si>
  <si>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</si>
  <si>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</si>
  <si>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</si>
  <si>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</si>
  <si>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</si>
  <si>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</si>
  <si>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</si>
  <si>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</si>
  <si>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</si>
  <si>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</si>
  <si>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</si>
  <si>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</si>
  <si>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</si>
  <si>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</si>
  <si>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</si>
  <si>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</si>
  <si>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</si>
  <si>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</si>
  <si>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</si>
  <si>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</si>
  <si>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</si>
  <si>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</si>
  <si>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</si>
  <si>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</si>
  <si>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</si>
  <si>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</si>
  <si>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</si>
  <si>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</si>
  <si>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</si>
  <si>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</si>
  <si>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</si>
  <si>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</si>
  <si>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</si>
  <si>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</si>
  <si>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</si>
  <si>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</si>
  <si>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</si>
  <si>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</si>
  <si>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</si>
  <si>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</si>
  <si>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</si>
  <si>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</si>
  <si>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</si>
  <si>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</si>
  <si>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</si>
  <si>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</si>
  <si>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</si>
  <si>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</si>
  <si>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</si>
  <si>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</si>
  <si>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</si>
  <si>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</si>
  <si>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</si>
  <si>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</si>
  <si>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</si>
  <si>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</si>
  <si>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</si>
  <si>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</si>
  <si>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</si>
  <si>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</si>
  <si>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</si>
  <si>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</si>
  <si>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</si>
  <si>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</si>
  <si>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</si>
  <si>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</si>
  <si>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</si>
  <si>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</si>
  <si>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</si>
  <si>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</si>
  <si>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</si>
  <si>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</si>
  <si>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</si>
  <si>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</si>
  <si>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</si>
  <si>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</si>
  <si>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</si>
  <si>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</si>
  <si>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</si>
  <si>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</si>
  <si>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</si>
  <si>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</si>
  <si>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</si>
  <si>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</si>
  <si>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</si>
  <si>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</si>
  <si>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</si>
  <si>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</si>
  <si>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</si>
  <si>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</si>
  <si>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</si>
  <si>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</si>
  <si>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</si>
  <si>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</si>
  <si>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</si>
  <si>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</si>
  <si>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</si>
  <si>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</si>
  <si>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</si>
  <si>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</si>
  <si>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</si>
  <si>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</si>
  <si>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</si>
  <si>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</si>
  <si>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</si>
  <si>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</si>
  <si>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</si>
  <si>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</si>
  <si>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</si>
  <si>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</si>
  <si>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</si>
  <si>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</si>
  <si>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</si>
  <si>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</si>
  <si>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</si>
  <si>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</si>
  <si>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</si>
  <si>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</si>
  <si>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</si>
  <si>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</si>
  <si>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</si>
  <si>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</si>
  <si>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</si>
  <si>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</si>
  <si>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</si>
  <si>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</si>
  <si>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</si>
  <si>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</si>
  <si>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</si>
  <si>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</si>
  <si>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</si>
  <si>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</si>
  <si>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</si>
  <si>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</si>
  <si>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</si>
  <si>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</si>
  <si>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</si>
  <si>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</si>
  <si>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</si>
  <si>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</si>
  <si>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</si>
  <si>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</si>
  <si>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</si>
  <si>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</si>
  <si>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</si>
  <si>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</si>
  <si>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</si>
  <si>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</si>
  <si>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</si>
  <si>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</si>
  <si>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</si>
  <si>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</si>
  <si>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</si>
  <si>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</si>
  <si>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</si>
  <si>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</si>
  <si>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</si>
  <si>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</si>
  <si>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</si>
  <si>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</si>
  <si>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</si>
  <si>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</si>
  <si>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</si>
  <si>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</si>
  <si>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</si>
  <si>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</si>
  <si>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</si>
  <si>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</si>
  <si>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</si>
  <si>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</si>
  <si>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</si>
  <si>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</si>
  <si>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</si>
  <si>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</si>
  <si>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</si>
  <si>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</si>
  <si>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</si>
  <si>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</si>
  <si>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</si>
  <si>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</si>
  <si>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</si>
  <si>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</si>
  <si>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</si>
  <si>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</si>
  <si>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</si>
  <si>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</si>
  <si>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</si>
  <si>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</si>
  <si>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</si>
  <si>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</si>
  <si>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</si>
  <si>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</si>
  <si>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</si>
  <si>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</si>
  <si>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</si>
  <si>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</si>
  <si>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</si>
  <si>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</si>
  <si>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</si>
  <si>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</si>
  <si>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</si>
  <si>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</si>
  <si>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</si>
  <si>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</si>
  <si>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</si>
  <si>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</si>
  <si>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</si>
  <si>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</si>
  <si>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</si>
  <si>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</si>
  <si>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</si>
  <si>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</si>
  <si>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</si>
  <si>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</si>
  <si>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</si>
  <si>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</si>
  <si>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</si>
  <si>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</si>
  <si>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</si>
  <si>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</si>
  <si>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</si>
  <si>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</si>
  <si>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</si>
  <si>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</si>
  <si>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</si>
  <si>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</si>
  <si>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</si>
  <si>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</si>
  <si>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</si>
  <si>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</si>
  <si>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</si>
  <si>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</si>
  <si>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</si>
  <si>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</si>
  <si>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</si>
  <si>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</si>
  <si>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</si>
  <si>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</si>
  <si>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</si>
  <si>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</si>
  <si>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</si>
  <si>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</si>
  <si>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</si>
  <si>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</si>
  <si>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</si>
  <si>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</si>
  <si>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</si>
  <si>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</si>
  <si>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</si>
  <si>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</si>
  <si>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</si>
  <si>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</si>
  <si>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</si>
  <si>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</si>
  <si>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</si>
  <si>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</si>
  <si>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</si>
  <si>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</si>
  <si>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</si>
  <si>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</si>
  <si>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</si>
  <si>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</si>
  <si>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</si>
  <si>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</si>
  <si>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</si>
  <si>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</si>
  <si>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</si>
  <si>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</si>
  <si>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</si>
  <si>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</si>
  <si>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</si>
  <si>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</si>
  <si>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</si>
  <si>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</si>
  <si>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</si>
  <si>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</si>
  <si>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</si>
  <si>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</si>
  <si>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</si>
  <si>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</si>
  <si>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</si>
  <si>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</si>
  <si>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</si>
  <si>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</si>
  <si>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</si>
  <si>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</si>
  <si>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</si>
  <si>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</si>
  <si>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</si>
  <si>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</si>
  <si>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</si>
  <si>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</si>
  <si>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</si>
  <si>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</si>
  <si>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</si>
  <si>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</si>
  <si>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</si>
  <si>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</si>
  <si>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</si>
  <si>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</si>
  <si>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</si>
  <si>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</si>
  <si>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</si>
  <si>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</si>
  <si>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</si>
  <si>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</si>
  <si>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</si>
  <si>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</si>
  <si>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</si>
  <si>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</si>
  <si>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</si>
  <si>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</si>
  <si>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</si>
  <si>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</si>
  <si>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</si>
  <si>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</si>
  <si>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</si>
  <si>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</si>
  <si>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</si>
  <si>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</si>
  <si>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</si>
  <si>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</si>
  <si>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</si>
  <si>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</si>
  <si>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</si>
  <si>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</si>
  <si>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</si>
  <si>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</si>
  <si>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</si>
  <si>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</si>
  <si>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</si>
  <si>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</si>
  <si>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</si>
  <si>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</si>
  <si>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</si>
  <si>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</si>
  <si>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</si>
  <si>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</si>
  <si>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</si>
  <si>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</si>
  <si>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</si>
  <si>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</si>
  <si>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</si>
  <si>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</si>
  <si>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</si>
  <si>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</si>
  <si>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</si>
  <si>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</si>
  <si>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</si>
  <si>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</si>
  <si>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</si>
  <si>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</si>
  <si>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</si>
  <si>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</si>
  <si>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</si>
  <si>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</si>
  <si>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</si>
  <si>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</si>
  <si>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</si>
  <si>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</si>
  <si>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</si>
  <si>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</si>
  <si>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</si>
  <si>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</si>
  <si>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</si>
  <si>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</si>
  <si>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</si>
  <si>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</si>
  <si>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</si>
  <si>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</si>
  <si>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</si>
  <si>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</si>
  <si>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</si>
  <si>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</si>
  <si>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</si>
  <si>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</si>
  <si>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</si>
  <si>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</si>
  <si>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</si>
  <si>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</si>
  <si>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</si>
  <si>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</si>
  <si>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</si>
  <si>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</si>
  <si>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</si>
  <si>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</si>
  <si>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</si>
  <si>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</si>
  <si>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</si>
  <si>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</si>
  <si>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</si>
  <si>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</si>
  <si>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</si>
  <si>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</si>
  <si>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</si>
  <si>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</si>
  <si>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</si>
  <si>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</si>
  <si>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</si>
  <si>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</si>
  <si>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</si>
  <si>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</si>
  <si>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</si>
  <si>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</si>
  <si>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</si>
  <si>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</si>
  <si>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</si>
  <si>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</si>
  <si>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</si>
  <si>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</si>
  <si>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</si>
  <si>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</si>
  <si>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</si>
  <si>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</si>
  <si>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</si>
  <si>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</si>
  <si>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</si>
  <si>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</si>
  <si>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</si>
  <si>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</si>
  <si>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</si>
  <si>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</si>
  <si>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</si>
  <si>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</si>
  <si>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</si>
  <si>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</si>
  <si>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</si>
  <si>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</si>
  <si>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</si>
  <si>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</si>
  <si>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</si>
  <si>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</si>
  <si>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</si>
  <si>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</si>
  <si>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</si>
  <si>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</si>
  <si>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</si>
  <si>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</si>
  <si>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</si>
  <si>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</si>
  <si>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</si>
  <si>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</si>
  <si>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</si>
  <si>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</si>
  <si>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</si>
  <si>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</si>
  <si>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</si>
  <si>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</si>
  <si>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</si>
  <si>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</si>
  <si>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</si>
  <si>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</si>
  <si>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</si>
  <si>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</si>
  <si>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</si>
  <si>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</si>
  <si>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</si>
  <si>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</si>
  <si>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</si>
  <si>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</si>
  <si>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</si>
  <si>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</si>
  <si>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</si>
  <si>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</si>
  <si>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</si>
  <si>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</si>
  <si>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</si>
  <si>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</si>
  <si>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</si>
  <si>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</si>
  <si>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</si>
  <si>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</si>
  <si>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</si>
  <si>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</si>
  <si>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</si>
  <si>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</si>
  <si>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</si>
  <si>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</si>
  <si>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</si>
  <si>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</si>
  <si>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</si>
  <si>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</si>
  <si>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</si>
  <si>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</si>
  <si>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</si>
  <si>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</si>
  <si>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</si>
  <si>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</si>
  <si>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</si>
  <si>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</si>
  <si>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</si>
  <si>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</si>
  <si>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</si>
  <si>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</si>
  <si>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</si>
  <si>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</si>
  <si>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</si>
  <si>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</si>
  <si>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</si>
  <si>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</si>
  <si>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</si>
  <si>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</si>
  <si>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</si>
  <si>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</si>
  <si>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</si>
  <si>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</si>
  <si>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</si>
  <si>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</si>
  <si>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</si>
  <si>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</si>
  <si>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</si>
  <si>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</si>
  <si>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</si>
  <si>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</si>
  <si>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</si>
  <si>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</si>
  <si>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</si>
  <si>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</si>
  <si>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</si>
  <si>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</si>
  <si>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</si>
  <si>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</si>
  <si>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</si>
  <si>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</si>
  <si>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</si>
  <si>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</si>
  <si>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</si>
  <si>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</si>
  <si>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</si>
  <si>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</si>
  <si>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</si>
  <si>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</si>
  <si>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</si>
  <si>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</si>
  <si>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</si>
  <si>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</si>
  <si>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</si>
  <si>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</si>
  <si>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</si>
  <si>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</si>
  <si>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</si>
  <si>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</si>
  <si>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</si>
  <si>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</si>
  <si>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</si>
  <si>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</si>
  <si>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</si>
  <si>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</si>
  <si>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</si>
  <si>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</si>
  <si>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</si>
  <si>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</si>
  <si>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</si>
  <si>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</si>
  <si>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</si>
  <si>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</si>
  <si>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</si>
  <si>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</si>
  <si>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</si>
  <si>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</si>
  <si>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</si>
  <si>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</si>
  <si>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</si>
  <si>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</si>
  <si>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</si>
  <si>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</si>
  <si>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</si>
  <si>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</si>
  <si>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</si>
  <si>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</si>
  <si>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</si>
  <si>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</si>
  <si>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</si>
  <si>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</si>
  <si>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</si>
  <si>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</si>
  <si>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</si>
  <si>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</si>
  <si>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</si>
  <si>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</si>
  <si>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</si>
  <si>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</si>
  <si>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</si>
  <si>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</si>
  <si>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</si>
  <si>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</si>
  <si>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</si>
  <si>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</si>
  <si>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</si>
  <si>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</si>
  <si>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</si>
  <si>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</si>
  <si>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</si>
  <si>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</si>
  <si>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</si>
  <si>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</si>
  <si>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</si>
  <si>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</si>
  <si>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</si>
  <si>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</si>
  <si>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</si>
  <si>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</si>
  <si>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</si>
  <si>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</si>
  <si>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</si>
  <si>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</si>
  <si>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</si>
  <si>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</si>
  <si>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</si>
  <si>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</si>
  <si>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</si>
  <si>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</si>
  <si>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</si>
  <si>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</si>
  <si>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</si>
  <si>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</si>
  <si>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</si>
  <si>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</si>
  <si>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</si>
  <si>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</si>
  <si>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</si>
  <si>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</si>
  <si>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</si>
  <si>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</si>
  <si>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</si>
  <si>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</si>
  <si>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</si>
  <si>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</si>
  <si>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</si>
  <si>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</si>
  <si>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</si>
  <si>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</si>
  <si>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</si>
  <si>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</si>
  <si>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</si>
  <si>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</si>
  <si>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</si>
  <si>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</si>
  <si>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</si>
  <si>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</si>
  <si>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</si>
  <si>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</si>
  <si>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</si>
  <si>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</si>
  <si>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</si>
  <si>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</si>
  <si>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</si>
  <si>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</si>
  <si>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</si>
  <si>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</si>
  <si>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</si>
  <si>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</si>
  <si>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</si>
  <si>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</si>
  <si>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</si>
  <si>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</si>
  <si>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</si>
  <si>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</si>
  <si>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</si>
  <si>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</si>
  <si>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</si>
  <si>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</si>
  <si>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</si>
  <si>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</si>
  <si>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</si>
  <si>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</si>
  <si>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</si>
  <si>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</si>
  <si>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</si>
  <si>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</si>
  <si>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</si>
  <si>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</si>
  <si>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</si>
  <si>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</si>
  <si>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</si>
  <si>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</si>
  <si>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</si>
  <si>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</si>
  <si>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</si>
  <si>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</si>
  <si>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</si>
  <si>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</si>
  <si>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</si>
  <si>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</si>
  <si>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</si>
  <si>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</si>
  <si>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</si>
  <si>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</si>
  <si>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</si>
  <si>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</si>
  <si>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</si>
  <si>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</si>
  <si>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</si>
  <si>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</si>
  <si>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</si>
  <si>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</si>
  <si>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</si>
  <si>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</si>
  <si>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</si>
  <si>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</si>
  <si>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</si>
  <si>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</si>
  <si>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Conversion</t>
  </si>
  <si>
    <t>Etiquetas de fila</t>
  </si>
  <si>
    <t>Total general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</si>
  <si>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</si>
  <si>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</si>
  <si>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</si>
  <si>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</si>
  <si>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</si>
  <si>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</si>
  <si>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</si>
  <si>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</si>
  <si>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</si>
  <si>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</si>
  <si>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</si>
  <si>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</si>
  <si>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Etiquetas de columna</t>
  </si>
  <si>
    <t>(Todas)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</si>
  <si>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</si>
  <si>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</si>
  <si>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</si>
  <si>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</si>
  <si>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</si>
  <si>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</si>
  <si>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</si>
  <si>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</si>
  <si>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</si>
  <si>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</si>
  <si>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</si>
  <si>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</si>
  <si>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</si>
  <si>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</si>
  <si>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</si>
  <si>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</si>
  <si>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</si>
  <si>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</si>
  <si>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</si>
  <si>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</si>
  <si>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</si>
  <si>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</si>
  <si>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</si>
  <si>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</si>
  <si>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</si>
  <si>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</si>
  <si>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</si>
  <si>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</si>
  <si>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</si>
  <si>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</si>
  <si>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</si>
  <si>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</si>
  <si>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</si>
  <si>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</si>
  <si>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</si>
  <si>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</si>
  <si>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</si>
  <si>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</si>
  <si>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</si>
  <si>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</si>
  <si>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</si>
  <si>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</si>
  <si>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</si>
  <si>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</si>
  <si>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</si>
  <si>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</si>
  <si>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</si>
  <si>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</si>
  <si>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</si>
  <si>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</si>
  <si>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</si>
  <si>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</si>
  <si>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Cuenta de outcomes</t>
  </si>
  <si>
    <t>Less than 1000</t>
  </si>
  <si>
    <t>1000 to 4999</t>
  </si>
  <si>
    <t>5000 to 9999</t>
  </si>
  <si>
    <t>10000 to 14999</t>
  </si>
  <si>
    <t>15000 to 19999</t>
  </si>
  <si>
    <t>50000 or more</t>
  </si>
  <si>
    <t>45000 to 49999</t>
  </si>
  <si>
    <t>40000 to 44999</t>
  </si>
  <si>
    <t>35000 to 39999</t>
  </si>
  <si>
    <t>30000 to 34999</t>
  </si>
  <si>
    <t>25000 to 29999</t>
  </si>
  <si>
    <t>20000 to 24999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</si>
  <si>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</si>
  <si>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</si>
  <si>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</si>
  <si>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</si>
  <si>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</si>
  <si>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</si>
  <si>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</si>
  <si>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</si>
  <si>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</si>
  <si>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</si>
  <si>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mode</t>
  </si>
  <si>
    <t>min</t>
  </si>
  <si>
    <t>max</t>
  </si>
  <si>
    <t>variance</t>
  </si>
  <si>
    <t>std dev</t>
  </si>
  <si>
    <t>sample size</t>
  </si>
  <si>
    <t xml:space="preserve">range </t>
  </si>
  <si>
    <t>std error</t>
  </si>
  <si>
    <t>Q1</t>
  </si>
  <si>
    <t>cuartil.exc</t>
  </si>
  <si>
    <t>cuartil.exc range,3</t>
  </si>
  <si>
    <t>Q3</t>
  </si>
  <si>
    <t>IQR</t>
  </si>
  <si>
    <t>dif q3-q1</t>
  </si>
  <si>
    <t>LB</t>
  </si>
  <si>
    <t>q3-q1 * 1.5</t>
  </si>
  <si>
    <t>q3+1qr*1.5</t>
  </si>
  <si>
    <t>UB</t>
  </si>
  <si>
    <t>Outliers</t>
  </si>
  <si>
    <t>Central Tendency Measurements</t>
  </si>
  <si>
    <t>1.5 x 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</si>
</sst>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49" fontId="0" fillId="0" borderId="0" xfId="0" applyNumberFormat="1"/>
    <xf numFmtId="10" fontId="0" fillId="0" borderId="0" xfId="0" applyNumberFormat="1"/>
    <xf numFmtId="0" fontId="1" fillId="0" borderId="0" xfId="0" applyFont="1"/>
    <xf numFmtId="10" fontId="1" fillId="0" borderId="0" xfId="0" applyNumberFormat="1" applyFont="1"/>
    <xf numFmtId="9" fontId="1" fillId="0" borderId="0" xfId="0" applyNumberFormat="1" applyFont="1"/>
    <xf numFmtId="1" fontId="0" fillId="0" borderId="0" xfId="0" applyNumberFormat="1"/>
    <xf numFmtId="9" fontId="0" fillId="0" borderId="0" xfId="0" applyNumberFormat="1"/>
    <xf numFmtId="2" fontId="0" fillId="0" borderId="0" xfId="0" applyNumberFormat="1"/>
    <xf numFmtId="4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7.8026251823043263E-2</c:v>
                </c:pt>
                <c:pt idx="1">
                  <c:v>0.22654350996596986</c:v>
                </c:pt>
                <c:pt idx="2">
                  <c:v>9.3096742829363144E-2</c:v>
                </c:pt>
                <c:pt idx="3">
                  <c:v>4.0593096742829363E-2</c:v>
                </c:pt>
                <c:pt idx="4">
                  <c:v>2.2848808945065628E-2</c:v>
                </c:pt>
                <c:pt idx="5">
                  <c:v>1.5070491006319884E-2</c:v>
                </c:pt>
                <c:pt idx="6">
                  <c:v>1.3368983957219251E-2</c:v>
                </c:pt>
                <c:pt idx="7">
                  <c:v>7.7783179387457459E-3</c:v>
                </c:pt>
                <c:pt idx="8">
                  <c:v>6.3198833252309187E-3</c:v>
                </c:pt>
                <c:pt idx="9">
                  <c:v>5.1045211473018963E-3</c:v>
                </c:pt>
                <c:pt idx="10">
                  <c:v>1.4584346135148275E-3</c:v>
                </c:pt>
                <c:pt idx="11">
                  <c:v>2.0904229460379193E-2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9-4AD6-9968-32B61ECC118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2.7467185221195917E-2</c:v>
                </c:pt>
                <c:pt idx="1">
                  <c:v>0.10209042294603791</c:v>
                </c:pt>
                <c:pt idx="2">
                  <c:v>6.8789499270782692E-2</c:v>
                </c:pt>
                <c:pt idx="3">
                  <c:v>3.5002430724355861E-2</c:v>
                </c:pt>
                <c:pt idx="4">
                  <c:v>2.1876519202722412E-2</c:v>
                </c:pt>
                <c:pt idx="5">
                  <c:v>1.7501215362177931E-2</c:v>
                </c:pt>
                <c:pt idx="6">
                  <c:v>1.5556635877491492E-2</c:v>
                </c:pt>
                <c:pt idx="7">
                  <c:v>8.9936801166747692E-3</c:v>
                </c:pt>
                <c:pt idx="8">
                  <c:v>5.3475935828877002E-3</c:v>
                </c:pt>
                <c:pt idx="9">
                  <c:v>3.889158969372873E-3</c:v>
                </c:pt>
                <c:pt idx="10">
                  <c:v>2.6737967914438501E-3</c:v>
                </c:pt>
                <c:pt idx="11">
                  <c:v>6.2712688381137582E-2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39-4AD6-9968-32B61ECC118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4.3753038405444826E-3</c:v>
                </c:pt>
                <c:pt idx="1">
                  <c:v>1.4584346135148274E-2</c:v>
                </c:pt>
                <c:pt idx="2">
                  <c:v>1.2639766650461837E-2</c:v>
                </c:pt>
                <c:pt idx="3">
                  <c:v>9.7228974234321829E-3</c:v>
                </c:pt>
                <c:pt idx="4">
                  <c:v>4.1322314049586778E-3</c:v>
                </c:pt>
                <c:pt idx="5">
                  <c:v>3.4030140982012642E-3</c:v>
                </c:pt>
                <c:pt idx="6">
                  <c:v>4.3753038405444826E-3</c:v>
                </c:pt>
                <c:pt idx="7">
                  <c:v>3.1599416626154593E-3</c:v>
                </c:pt>
                <c:pt idx="8">
                  <c:v>1.7015070491006321E-3</c:v>
                </c:pt>
                <c:pt idx="9">
                  <c:v>1.4584346135148275E-3</c:v>
                </c:pt>
                <c:pt idx="10">
                  <c:v>9.7228974234321824E-4</c:v>
                </c:pt>
                <c:pt idx="11">
                  <c:v>2.4307243558580455E-2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39-4AD6-9968-32B61ECC1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249088"/>
        <c:axId val="2138245344"/>
      </c:lineChart>
      <c:catAx>
        <c:axId val="213824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8245344"/>
        <c:crosses val="autoZero"/>
        <c:auto val="1"/>
        <c:lblAlgn val="ctr"/>
        <c:lblOffset val="100"/>
        <c:noMultiLvlLbl val="0"/>
      </c:catAx>
      <c:valAx>
        <c:axId val="213824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82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[Kisckstarter_Challenge.xlsx]Theater Outcomes by Launch Date!TablaDinámica2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8-4307-8478-70C06508583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8-4307-8478-70C06508583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8-4307-8478-70C065085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106511"/>
        <c:axId val="1974097359"/>
      </c:lineChart>
      <c:catAx>
        <c:axId val="197410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4097359"/>
        <c:crosses val="autoZero"/>
        <c:auto val="1"/>
        <c:lblAlgn val="ctr"/>
        <c:lblOffset val="100"/>
        <c:noMultiLvlLbl val="0"/>
      </c:catAx>
      <c:valAx>
        <c:axId val="197409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4106511"/>
        <c:crosses val="autoZero"/>
        <c:crossBetween val="between"/>
      </c:valAx>
      <c:spPr>
        <a:noFill/>
        <a:ln cap="flat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s-E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</a:t>
            </a:r>
          </a:p>
          <a:p>
            <a:pPr algn="ctr" rtl="0">
              <a:defRPr/>
            </a:pPr>
            <a:endPara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BBFA2711-5D2D-4BF9-B864-A79422566C4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5C5E66E0-6B85-48FF-9A0A-A8D1BE1C3E3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786945</xdr:colOff>
      <xdr:row>15</xdr:row>
      <xdr:rowOff>102055</xdr:rowOff>
    </xdr:from>
    <xdr:to>
      <xdr:col>10</xdr:col>
      <xdr:colOff>646339</xdr:colOff>
      <xdr:row>40</xdr:row>
      <xdr:rowOff>68036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A577797-175E-46BE-B509-61E325253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134937</xdr:colOff>
      <xdr:row>18</xdr:row>
      <xdr:rowOff>170543</xdr:rowOff>
    </xdr:from>
    <xdr:to>
      <xdr:col>17</xdr:col>
      <xdr:colOff>306161</xdr:colOff>
      <xdr:row>36</xdr:row>
      <xdr:rowOff>45357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77E6774E-F04A-4013-B129-522F6F530C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45205" y="3640364"/>
              <a:ext cx="5307920" cy="33446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61911</xdr:colOff>
      <xdr:row>4</xdr:row>
      <xdr:rowOff>19049</xdr:rowOff>
    </xdr:from>
    <xdr:to>
      <xdr:col>8</xdr:col>
      <xdr:colOff>1657350</xdr:colOff>
      <xdr:row>24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5067EFE-C193-4F9C-91D8-F543822A1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1781175</xdr:colOff>
      <xdr:row>21</xdr:row>
      <xdr:rowOff>123825</xdr:rowOff>
    </xdr:from>
    <xdr:to>
      <xdr:col>12</xdr:col>
      <xdr:colOff>504825</xdr:colOff>
      <xdr:row>36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38514EC-E7E0-44CD-A27B-69A569676A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72775" y="4124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o Cazares" refreshedDate="44744.997029745369" createdVersion="7" refreshedVersion="7" minRefreshableVersion="3" recordCount="4114" xr:uid="{E1744EC8-4468-4891-BB6A-08A01B5B40F6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6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6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n v="11633"/>
    <x v="0"/>
    <s v="US"/>
    <x v="0"/>
    <n v="1437620400"/>
    <x v="0"/>
    <b v="0"/>
    <x v="0"/>
    <x v="0"/>
    <x v="0"/>
    <x v="0"/>
    <s v="television"/>
    <x v="0"/>
    <x v="0"/>
  </r>
  <r>
    <n v="1"/>
    <x v="1"/>
    <x v="1"/>
    <x v="1"/>
    <n v="14653"/>
    <x v="0"/>
    <s v="US"/>
    <x v="0"/>
    <n v="1488464683"/>
    <x v="1"/>
    <b v="0"/>
    <x v="1"/>
    <x v="0"/>
    <x v="0"/>
    <x v="0"/>
    <s v="television"/>
    <x v="1"/>
    <x v="1"/>
  </r>
  <r>
    <n v="2"/>
    <x v="2"/>
    <x v="2"/>
    <x v="2"/>
    <n v="525"/>
    <x v="0"/>
    <s v="GB"/>
    <x v="1"/>
    <n v="1455555083"/>
    <x v="2"/>
    <b v="0"/>
    <x v="2"/>
    <x v="0"/>
    <x v="0"/>
    <x v="0"/>
    <s v="television"/>
    <x v="2"/>
    <x v="2"/>
  </r>
  <r>
    <n v="3"/>
    <x v="3"/>
    <x v="3"/>
    <x v="3"/>
    <n v="10390"/>
    <x v="0"/>
    <s v="US"/>
    <x v="0"/>
    <n v="1407414107"/>
    <x v="3"/>
    <b v="0"/>
    <x v="3"/>
    <x v="0"/>
    <x v="0"/>
    <x v="0"/>
    <s v="television"/>
    <x v="3"/>
    <x v="3"/>
  </r>
  <r>
    <n v="4"/>
    <x v="4"/>
    <x v="4"/>
    <x v="4"/>
    <n v="54116.28"/>
    <x v="0"/>
    <s v="US"/>
    <x v="0"/>
    <n v="1450555279"/>
    <x v="4"/>
    <b v="0"/>
    <x v="4"/>
    <x v="0"/>
    <x v="0"/>
    <x v="0"/>
    <s v="television"/>
    <x v="4"/>
    <x v="0"/>
  </r>
  <r>
    <n v="5"/>
    <x v="5"/>
    <x v="5"/>
    <x v="5"/>
    <n v="4390"/>
    <x v="0"/>
    <s v="US"/>
    <x v="0"/>
    <n v="1469770500"/>
    <x v="5"/>
    <b v="0"/>
    <x v="5"/>
    <x v="0"/>
    <x v="0"/>
    <x v="0"/>
    <s v="television"/>
    <x v="5"/>
    <x v="2"/>
  </r>
  <r>
    <n v="6"/>
    <x v="6"/>
    <x v="6"/>
    <x v="6"/>
    <n v="8519"/>
    <x v="0"/>
    <s v="US"/>
    <x v="0"/>
    <n v="1402710250"/>
    <x v="6"/>
    <b v="0"/>
    <x v="6"/>
    <x v="0"/>
    <x v="0"/>
    <x v="0"/>
    <s v="television"/>
    <x v="6"/>
    <x v="3"/>
  </r>
  <r>
    <n v="7"/>
    <x v="7"/>
    <x v="7"/>
    <x v="7"/>
    <n v="9110"/>
    <x v="0"/>
    <s v="US"/>
    <x v="0"/>
    <n v="1467680867"/>
    <x v="7"/>
    <b v="0"/>
    <x v="7"/>
    <x v="0"/>
    <x v="0"/>
    <x v="0"/>
    <s v="television"/>
    <x v="7"/>
    <x v="2"/>
  </r>
  <r>
    <n v="8"/>
    <x v="8"/>
    <x v="8"/>
    <x v="8"/>
    <n v="3501.52"/>
    <x v="0"/>
    <s v="US"/>
    <x v="0"/>
    <n v="1460754000"/>
    <x v="8"/>
    <b v="0"/>
    <x v="8"/>
    <x v="0"/>
    <x v="0"/>
    <x v="0"/>
    <s v="television"/>
    <x v="8"/>
    <x v="2"/>
  </r>
  <r>
    <n v="9"/>
    <x v="9"/>
    <x v="9"/>
    <x v="2"/>
    <n v="629.99"/>
    <x v="0"/>
    <s v="US"/>
    <x v="0"/>
    <n v="1460860144"/>
    <x v="9"/>
    <b v="0"/>
    <x v="9"/>
    <x v="0"/>
    <x v="0"/>
    <x v="0"/>
    <s v="television"/>
    <x v="9"/>
    <x v="2"/>
  </r>
  <r>
    <n v="10"/>
    <x v="10"/>
    <x v="10"/>
    <x v="9"/>
    <n v="3015"/>
    <x v="0"/>
    <s v="US"/>
    <x v="0"/>
    <n v="1403660279"/>
    <x v="10"/>
    <b v="0"/>
    <x v="10"/>
    <x v="0"/>
    <x v="0"/>
    <x v="0"/>
    <s v="television"/>
    <x v="10"/>
    <x v="3"/>
  </r>
  <r>
    <n v="11"/>
    <x v="11"/>
    <x v="11"/>
    <x v="10"/>
    <n v="6025"/>
    <x v="0"/>
    <s v="US"/>
    <x v="0"/>
    <n v="1471834800"/>
    <x v="11"/>
    <b v="0"/>
    <x v="11"/>
    <x v="0"/>
    <x v="0"/>
    <x v="0"/>
    <s v="television"/>
    <x v="11"/>
    <x v="2"/>
  </r>
  <r>
    <n v="12"/>
    <x v="12"/>
    <x v="12"/>
    <x v="11"/>
    <n v="49588"/>
    <x v="0"/>
    <s v="US"/>
    <x v="0"/>
    <n v="1405479600"/>
    <x v="12"/>
    <b v="0"/>
    <x v="12"/>
    <x v="0"/>
    <x v="0"/>
    <x v="0"/>
    <s v="television"/>
    <x v="12"/>
    <x v="3"/>
  </r>
  <r>
    <n v="13"/>
    <x v="13"/>
    <x v="13"/>
    <x v="8"/>
    <n v="5599"/>
    <x v="0"/>
    <s v="US"/>
    <x v="0"/>
    <n v="1466713620"/>
    <x v="13"/>
    <b v="0"/>
    <x v="13"/>
    <x v="0"/>
    <x v="0"/>
    <x v="0"/>
    <s v="television"/>
    <x v="13"/>
    <x v="2"/>
  </r>
  <r>
    <n v="14"/>
    <x v="14"/>
    <x v="14"/>
    <x v="12"/>
    <n v="6056"/>
    <x v="0"/>
    <s v="AU"/>
    <x v="2"/>
    <n v="1405259940"/>
    <x v="14"/>
    <b v="0"/>
    <x v="14"/>
    <x v="0"/>
    <x v="0"/>
    <x v="0"/>
    <s v="television"/>
    <x v="14"/>
    <x v="3"/>
  </r>
  <r>
    <n v="15"/>
    <x v="15"/>
    <x v="15"/>
    <x v="13"/>
    <n v="2132"/>
    <x v="0"/>
    <s v="ES"/>
    <x v="3"/>
    <n v="1443384840"/>
    <x v="15"/>
    <b v="0"/>
    <x v="15"/>
    <x v="0"/>
    <x v="0"/>
    <x v="0"/>
    <s v="television"/>
    <x v="15"/>
    <x v="0"/>
  </r>
  <r>
    <n v="16"/>
    <x v="16"/>
    <x v="16"/>
    <x v="14"/>
    <n v="12029"/>
    <x v="0"/>
    <s v="US"/>
    <x v="0"/>
    <n v="1402896600"/>
    <x v="16"/>
    <b v="0"/>
    <x v="16"/>
    <x v="0"/>
    <x v="0"/>
    <x v="0"/>
    <s v="television"/>
    <x v="16"/>
    <x v="3"/>
  </r>
  <r>
    <n v="17"/>
    <x v="17"/>
    <x v="17"/>
    <x v="15"/>
    <n v="1510"/>
    <x v="0"/>
    <s v="GB"/>
    <x v="1"/>
    <n v="1415126022"/>
    <x v="17"/>
    <b v="0"/>
    <x v="17"/>
    <x v="0"/>
    <x v="0"/>
    <x v="0"/>
    <s v="television"/>
    <x v="17"/>
    <x v="3"/>
  </r>
  <r>
    <n v="18"/>
    <x v="18"/>
    <x v="18"/>
    <x v="11"/>
    <n v="31896.33"/>
    <x v="0"/>
    <s v="US"/>
    <x v="0"/>
    <n v="1410958856"/>
    <x v="18"/>
    <b v="0"/>
    <x v="18"/>
    <x v="0"/>
    <x v="0"/>
    <x v="0"/>
    <s v="television"/>
    <x v="18"/>
    <x v="3"/>
  </r>
  <r>
    <n v="19"/>
    <x v="19"/>
    <x v="19"/>
    <x v="16"/>
    <n v="1235"/>
    <x v="0"/>
    <s v="US"/>
    <x v="0"/>
    <n v="1437420934"/>
    <x v="19"/>
    <b v="0"/>
    <x v="19"/>
    <x v="0"/>
    <x v="0"/>
    <x v="0"/>
    <s v="television"/>
    <x v="19"/>
    <x v="0"/>
  </r>
  <r>
    <n v="20"/>
    <x v="20"/>
    <x v="20"/>
    <x v="13"/>
    <n v="2004"/>
    <x v="0"/>
    <s v="US"/>
    <x v="0"/>
    <n v="1442167912"/>
    <x v="20"/>
    <b v="0"/>
    <x v="20"/>
    <x v="0"/>
    <x v="0"/>
    <x v="0"/>
    <s v="television"/>
    <x v="20"/>
    <x v="0"/>
  </r>
  <r>
    <n v="21"/>
    <x v="21"/>
    <x v="21"/>
    <x v="17"/>
    <n v="20190"/>
    <x v="0"/>
    <s v="US"/>
    <x v="0"/>
    <n v="1411743789"/>
    <x v="21"/>
    <b v="0"/>
    <x v="21"/>
    <x v="0"/>
    <x v="0"/>
    <x v="0"/>
    <s v="television"/>
    <x v="21"/>
    <x v="3"/>
  </r>
  <r>
    <n v="22"/>
    <x v="22"/>
    <x v="22"/>
    <x v="18"/>
    <n v="410"/>
    <x v="0"/>
    <s v="US"/>
    <x v="0"/>
    <n v="1420099140"/>
    <x v="22"/>
    <b v="0"/>
    <x v="22"/>
    <x v="0"/>
    <x v="0"/>
    <x v="0"/>
    <s v="television"/>
    <x v="22"/>
    <x v="3"/>
  </r>
  <r>
    <n v="23"/>
    <x v="23"/>
    <x v="23"/>
    <x v="13"/>
    <n v="2370"/>
    <x v="0"/>
    <s v="US"/>
    <x v="0"/>
    <n v="1430407200"/>
    <x v="23"/>
    <b v="0"/>
    <x v="23"/>
    <x v="0"/>
    <x v="0"/>
    <x v="0"/>
    <s v="television"/>
    <x v="23"/>
    <x v="0"/>
  </r>
  <r>
    <n v="24"/>
    <x v="24"/>
    <x v="24"/>
    <x v="19"/>
    <n v="38082.69"/>
    <x v="0"/>
    <s v="US"/>
    <x v="0"/>
    <n v="1442345940"/>
    <x v="24"/>
    <b v="0"/>
    <x v="24"/>
    <x v="0"/>
    <x v="0"/>
    <x v="0"/>
    <s v="television"/>
    <x v="24"/>
    <x v="0"/>
  </r>
  <r>
    <n v="25"/>
    <x v="25"/>
    <x v="25"/>
    <x v="20"/>
    <n v="800"/>
    <x v="0"/>
    <s v="US"/>
    <x v="0"/>
    <n v="1452299761"/>
    <x v="25"/>
    <b v="0"/>
    <x v="25"/>
    <x v="0"/>
    <x v="0"/>
    <x v="0"/>
    <s v="television"/>
    <x v="25"/>
    <x v="0"/>
  </r>
  <r>
    <n v="26"/>
    <x v="26"/>
    <x v="26"/>
    <x v="21"/>
    <n v="1940"/>
    <x v="0"/>
    <s v="US"/>
    <x v="0"/>
    <n v="1408278144"/>
    <x v="26"/>
    <b v="0"/>
    <x v="10"/>
    <x v="0"/>
    <x v="0"/>
    <x v="0"/>
    <s v="television"/>
    <x v="26"/>
    <x v="3"/>
  </r>
  <r>
    <n v="27"/>
    <x v="27"/>
    <x v="27"/>
    <x v="22"/>
    <n v="22345"/>
    <x v="0"/>
    <s v="NZ"/>
    <x v="4"/>
    <n v="1416113833"/>
    <x v="27"/>
    <b v="0"/>
    <x v="3"/>
    <x v="0"/>
    <x v="0"/>
    <x v="0"/>
    <s v="television"/>
    <x v="27"/>
    <x v="3"/>
  </r>
  <r>
    <n v="28"/>
    <x v="28"/>
    <x v="28"/>
    <x v="14"/>
    <n v="12042"/>
    <x v="0"/>
    <s v="US"/>
    <x v="0"/>
    <n v="1450307284"/>
    <x v="28"/>
    <b v="0"/>
    <x v="26"/>
    <x v="0"/>
    <x v="0"/>
    <x v="0"/>
    <s v="television"/>
    <x v="28"/>
    <x v="0"/>
  </r>
  <r>
    <n v="29"/>
    <x v="29"/>
    <x v="29"/>
    <x v="9"/>
    <n v="3700"/>
    <x v="0"/>
    <s v="GB"/>
    <x v="1"/>
    <n v="1406045368"/>
    <x v="29"/>
    <b v="0"/>
    <x v="27"/>
    <x v="0"/>
    <x v="0"/>
    <x v="0"/>
    <s v="television"/>
    <x v="29"/>
    <x v="3"/>
  </r>
  <r>
    <n v="30"/>
    <x v="30"/>
    <x v="30"/>
    <x v="23"/>
    <n v="4051.99"/>
    <x v="0"/>
    <s v="US"/>
    <x v="0"/>
    <n v="1408604515"/>
    <x v="30"/>
    <b v="0"/>
    <x v="28"/>
    <x v="0"/>
    <x v="0"/>
    <x v="0"/>
    <s v="television"/>
    <x v="30"/>
    <x v="3"/>
  </r>
  <r>
    <n v="31"/>
    <x v="31"/>
    <x v="31"/>
    <x v="24"/>
    <n v="13"/>
    <x v="0"/>
    <s v="US"/>
    <x v="0"/>
    <n v="1453748434"/>
    <x v="31"/>
    <b v="0"/>
    <x v="29"/>
    <x v="0"/>
    <x v="0"/>
    <x v="0"/>
    <s v="television"/>
    <x v="31"/>
    <x v="2"/>
  </r>
  <r>
    <n v="32"/>
    <x v="32"/>
    <x v="32"/>
    <x v="25"/>
    <n v="28520"/>
    <x v="0"/>
    <s v="US"/>
    <x v="0"/>
    <n v="1463111940"/>
    <x v="32"/>
    <b v="0"/>
    <x v="30"/>
    <x v="0"/>
    <x v="0"/>
    <x v="0"/>
    <s v="television"/>
    <x v="32"/>
    <x v="2"/>
  </r>
  <r>
    <n v="33"/>
    <x v="33"/>
    <x v="33"/>
    <x v="26"/>
    <n v="5360"/>
    <x v="0"/>
    <s v="US"/>
    <x v="0"/>
    <n v="1447001501"/>
    <x v="33"/>
    <b v="0"/>
    <x v="31"/>
    <x v="0"/>
    <x v="0"/>
    <x v="0"/>
    <s v="television"/>
    <x v="33"/>
    <x v="0"/>
  </r>
  <r>
    <n v="34"/>
    <x v="34"/>
    <x v="34"/>
    <x v="27"/>
    <n v="3392"/>
    <x v="0"/>
    <s v="US"/>
    <x v="0"/>
    <n v="1407224601"/>
    <x v="34"/>
    <b v="0"/>
    <x v="32"/>
    <x v="0"/>
    <x v="0"/>
    <x v="0"/>
    <s v="television"/>
    <x v="34"/>
    <x v="3"/>
  </r>
  <r>
    <n v="35"/>
    <x v="35"/>
    <x v="35"/>
    <x v="28"/>
    <n v="1665"/>
    <x v="0"/>
    <s v="US"/>
    <x v="0"/>
    <n v="1430179200"/>
    <x v="35"/>
    <b v="0"/>
    <x v="33"/>
    <x v="0"/>
    <x v="0"/>
    <x v="0"/>
    <s v="television"/>
    <x v="35"/>
    <x v="0"/>
  </r>
  <r>
    <n v="36"/>
    <x v="36"/>
    <x v="36"/>
    <x v="12"/>
    <n v="8529"/>
    <x v="0"/>
    <s v="US"/>
    <x v="0"/>
    <n v="1428128525"/>
    <x v="36"/>
    <b v="0"/>
    <x v="34"/>
    <x v="0"/>
    <x v="0"/>
    <x v="0"/>
    <s v="television"/>
    <x v="36"/>
    <x v="0"/>
  </r>
  <r>
    <n v="37"/>
    <x v="37"/>
    <x v="37"/>
    <x v="29"/>
    <n v="40357"/>
    <x v="0"/>
    <s v="US"/>
    <x v="0"/>
    <n v="1425055079"/>
    <x v="37"/>
    <b v="0"/>
    <x v="35"/>
    <x v="0"/>
    <x v="0"/>
    <x v="0"/>
    <s v="television"/>
    <x v="37"/>
    <x v="0"/>
  </r>
  <r>
    <n v="38"/>
    <x v="38"/>
    <x v="38"/>
    <x v="30"/>
    <n v="2751"/>
    <x v="0"/>
    <s v="US"/>
    <x v="0"/>
    <n v="1368235344"/>
    <x v="38"/>
    <b v="0"/>
    <x v="36"/>
    <x v="0"/>
    <x v="0"/>
    <x v="0"/>
    <s v="television"/>
    <x v="38"/>
    <x v="4"/>
  </r>
  <r>
    <n v="39"/>
    <x v="39"/>
    <x v="39"/>
    <x v="31"/>
    <n v="32745"/>
    <x v="0"/>
    <s v="GB"/>
    <x v="1"/>
    <n v="1401058740"/>
    <x v="39"/>
    <b v="0"/>
    <x v="37"/>
    <x v="0"/>
    <x v="0"/>
    <x v="0"/>
    <s v="television"/>
    <x v="39"/>
    <x v="3"/>
  </r>
  <r>
    <n v="40"/>
    <x v="40"/>
    <x v="40"/>
    <x v="13"/>
    <n v="2027"/>
    <x v="0"/>
    <s v="US"/>
    <x v="0"/>
    <n v="1403150400"/>
    <x v="40"/>
    <b v="0"/>
    <x v="38"/>
    <x v="0"/>
    <x v="0"/>
    <x v="0"/>
    <s v="television"/>
    <x v="40"/>
    <x v="3"/>
  </r>
  <r>
    <n v="41"/>
    <x v="41"/>
    <x v="41"/>
    <x v="13"/>
    <n v="2000"/>
    <x v="0"/>
    <s v="US"/>
    <x v="0"/>
    <n v="1412516354"/>
    <x v="41"/>
    <b v="0"/>
    <x v="10"/>
    <x v="0"/>
    <x v="0"/>
    <x v="0"/>
    <s v="television"/>
    <x v="41"/>
    <x v="3"/>
  </r>
  <r>
    <n v="42"/>
    <x v="42"/>
    <x v="42"/>
    <x v="32"/>
    <n v="19860"/>
    <x v="0"/>
    <s v="US"/>
    <x v="0"/>
    <n v="1419780026"/>
    <x v="42"/>
    <b v="0"/>
    <x v="39"/>
    <x v="0"/>
    <x v="0"/>
    <x v="0"/>
    <s v="television"/>
    <x v="42"/>
    <x v="3"/>
  </r>
  <r>
    <n v="43"/>
    <x v="43"/>
    <x v="43"/>
    <x v="3"/>
    <n v="30866"/>
    <x v="0"/>
    <s v="US"/>
    <x v="0"/>
    <n v="1405209600"/>
    <x v="43"/>
    <b v="0"/>
    <x v="40"/>
    <x v="0"/>
    <x v="0"/>
    <x v="0"/>
    <s v="television"/>
    <x v="43"/>
    <x v="3"/>
  </r>
  <r>
    <n v="44"/>
    <x v="44"/>
    <x v="44"/>
    <x v="13"/>
    <n v="2000"/>
    <x v="0"/>
    <s v="US"/>
    <x v="0"/>
    <n v="1412648537"/>
    <x v="44"/>
    <b v="0"/>
    <x v="41"/>
    <x v="0"/>
    <x v="0"/>
    <x v="0"/>
    <s v="television"/>
    <x v="44"/>
    <x v="3"/>
  </r>
  <r>
    <n v="45"/>
    <x v="45"/>
    <x v="45"/>
    <x v="10"/>
    <n v="6000"/>
    <x v="0"/>
    <s v="US"/>
    <x v="0"/>
    <n v="1461769107"/>
    <x v="45"/>
    <b v="0"/>
    <x v="42"/>
    <x v="0"/>
    <x v="0"/>
    <x v="0"/>
    <s v="television"/>
    <x v="45"/>
    <x v="2"/>
  </r>
  <r>
    <n v="46"/>
    <x v="46"/>
    <x v="46"/>
    <x v="33"/>
    <n v="8750"/>
    <x v="0"/>
    <s v="AU"/>
    <x v="2"/>
    <n v="1450220974"/>
    <x v="46"/>
    <b v="0"/>
    <x v="43"/>
    <x v="0"/>
    <x v="0"/>
    <x v="0"/>
    <s v="television"/>
    <x v="46"/>
    <x v="0"/>
  </r>
  <r>
    <n v="47"/>
    <x v="47"/>
    <x v="47"/>
    <x v="10"/>
    <n v="5380.55"/>
    <x v="0"/>
    <s v="US"/>
    <x v="0"/>
    <n v="1419021607"/>
    <x v="47"/>
    <b v="0"/>
    <x v="16"/>
    <x v="0"/>
    <x v="0"/>
    <x v="0"/>
    <s v="television"/>
    <x v="47"/>
    <x v="3"/>
  </r>
  <r>
    <n v="48"/>
    <x v="48"/>
    <x v="48"/>
    <x v="13"/>
    <n v="2159"/>
    <x v="0"/>
    <s v="GB"/>
    <x v="1"/>
    <n v="1425211200"/>
    <x v="48"/>
    <b v="0"/>
    <x v="44"/>
    <x v="0"/>
    <x v="0"/>
    <x v="0"/>
    <s v="television"/>
    <x v="48"/>
    <x v="0"/>
  </r>
  <r>
    <n v="49"/>
    <x v="49"/>
    <x v="49"/>
    <x v="14"/>
    <n v="12000"/>
    <x v="0"/>
    <s v="US"/>
    <x v="0"/>
    <n v="1445660045"/>
    <x v="49"/>
    <b v="0"/>
    <x v="45"/>
    <x v="0"/>
    <x v="0"/>
    <x v="0"/>
    <s v="television"/>
    <x v="49"/>
    <x v="0"/>
  </r>
  <r>
    <n v="50"/>
    <x v="50"/>
    <x v="50"/>
    <x v="20"/>
    <n v="600"/>
    <x v="0"/>
    <s v="GB"/>
    <x v="1"/>
    <n v="1422637200"/>
    <x v="50"/>
    <b v="0"/>
    <x v="19"/>
    <x v="0"/>
    <x v="0"/>
    <x v="0"/>
    <s v="television"/>
    <x v="50"/>
    <x v="3"/>
  </r>
  <r>
    <n v="51"/>
    <x v="51"/>
    <x v="51"/>
    <x v="34"/>
    <n v="14082"/>
    <x v="0"/>
    <s v="US"/>
    <x v="0"/>
    <n v="1439245037"/>
    <x v="51"/>
    <b v="0"/>
    <x v="46"/>
    <x v="0"/>
    <x v="0"/>
    <x v="0"/>
    <s v="television"/>
    <x v="51"/>
    <x v="0"/>
  </r>
  <r>
    <n v="52"/>
    <x v="52"/>
    <x v="52"/>
    <x v="3"/>
    <n v="11621"/>
    <x v="0"/>
    <s v="US"/>
    <x v="0"/>
    <n v="1405615846"/>
    <x v="52"/>
    <b v="0"/>
    <x v="47"/>
    <x v="0"/>
    <x v="0"/>
    <x v="0"/>
    <s v="television"/>
    <x v="52"/>
    <x v="3"/>
  </r>
  <r>
    <n v="53"/>
    <x v="53"/>
    <x v="53"/>
    <x v="9"/>
    <n v="3289"/>
    <x v="0"/>
    <s v="US"/>
    <x v="0"/>
    <n v="1396648800"/>
    <x v="53"/>
    <b v="0"/>
    <x v="27"/>
    <x v="0"/>
    <x v="0"/>
    <x v="0"/>
    <s v="television"/>
    <x v="53"/>
    <x v="3"/>
  </r>
  <r>
    <n v="54"/>
    <x v="54"/>
    <x v="54"/>
    <x v="3"/>
    <n v="10100"/>
    <x v="0"/>
    <s v="US"/>
    <x v="0"/>
    <n v="1451063221"/>
    <x v="54"/>
    <b v="0"/>
    <x v="47"/>
    <x v="0"/>
    <x v="0"/>
    <x v="0"/>
    <s v="television"/>
    <x v="54"/>
    <x v="0"/>
  </r>
  <r>
    <n v="55"/>
    <x v="55"/>
    <x v="55"/>
    <x v="35"/>
    <n v="11090"/>
    <x v="0"/>
    <s v="US"/>
    <x v="0"/>
    <n v="1464390916"/>
    <x v="55"/>
    <b v="0"/>
    <x v="48"/>
    <x v="0"/>
    <x v="0"/>
    <x v="0"/>
    <s v="television"/>
    <x v="55"/>
    <x v="2"/>
  </r>
  <r>
    <n v="56"/>
    <x v="56"/>
    <x v="56"/>
    <x v="6"/>
    <n v="8581"/>
    <x v="0"/>
    <s v="GB"/>
    <x v="1"/>
    <n v="1433779200"/>
    <x v="56"/>
    <b v="0"/>
    <x v="49"/>
    <x v="0"/>
    <x v="0"/>
    <x v="0"/>
    <s v="television"/>
    <x v="56"/>
    <x v="0"/>
  </r>
  <r>
    <n v="57"/>
    <x v="57"/>
    <x v="57"/>
    <x v="36"/>
    <n v="15285"/>
    <x v="0"/>
    <s v="US"/>
    <x v="0"/>
    <n v="1429991962"/>
    <x v="57"/>
    <b v="0"/>
    <x v="50"/>
    <x v="0"/>
    <x v="0"/>
    <x v="0"/>
    <s v="television"/>
    <x v="57"/>
    <x v="0"/>
  </r>
  <r>
    <n v="58"/>
    <x v="58"/>
    <x v="58"/>
    <x v="3"/>
    <n v="10291"/>
    <x v="0"/>
    <s v="US"/>
    <x v="0"/>
    <n v="1416423172"/>
    <x v="58"/>
    <b v="0"/>
    <x v="11"/>
    <x v="0"/>
    <x v="0"/>
    <x v="0"/>
    <s v="television"/>
    <x v="58"/>
    <x v="3"/>
  </r>
  <r>
    <n v="59"/>
    <x v="59"/>
    <x v="59"/>
    <x v="22"/>
    <n v="20025.14"/>
    <x v="0"/>
    <s v="US"/>
    <x v="0"/>
    <n v="1442264400"/>
    <x v="59"/>
    <b v="0"/>
    <x v="51"/>
    <x v="0"/>
    <x v="0"/>
    <x v="0"/>
    <s v="television"/>
    <x v="59"/>
    <x v="0"/>
  </r>
  <r>
    <n v="60"/>
    <x v="60"/>
    <x v="60"/>
    <x v="37"/>
    <n v="4648.33"/>
    <x v="0"/>
    <s v="GB"/>
    <x v="1"/>
    <n v="1395532800"/>
    <x v="60"/>
    <b v="0"/>
    <x v="52"/>
    <x v="0"/>
    <x v="1"/>
    <x v="0"/>
    <s v="shorts"/>
    <x v="60"/>
    <x v="3"/>
  </r>
  <r>
    <n v="61"/>
    <x v="61"/>
    <x v="61"/>
    <x v="10"/>
    <n v="7415"/>
    <x v="0"/>
    <s v="US"/>
    <x v="0"/>
    <n v="1370547157"/>
    <x v="61"/>
    <b v="0"/>
    <x v="23"/>
    <x v="0"/>
    <x v="1"/>
    <x v="0"/>
    <s v="shorts"/>
    <x v="61"/>
    <x v="4"/>
  </r>
  <r>
    <n v="62"/>
    <x v="62"/>
    <x v="62"/>
    <x v="9"/>
    <n v="4642"/>
    <x v="0"/>
    <s v="US"/>
    <x v="0"/>
    <n v="1362337878"/>
    <x v="62"/>
    <b v="0"/>
    <x v="53"/>
    <x v="0"/>
    <x v="1"/>
    <x v="0"/>
    <s v="shorts"/>
    <x v="62"/>
    <x v="4"/>
  </r>
  <r>
    <n v="63"/>
    <x v="63"/>
    <x v="63"/>
    <x v="13"/>
    <n v="2270.37"/>
    <x v="0"/>
    <s v="US"/>
    <x v="0"/>
    <n v="1388206740"/>
    <x v="63"/>
    <b v="0"/>
    <x v="31"/>
    <x v="0"/>
    <x v="1"/>
    <x v="0"/>
    <s v="shorts"/>
    <x v="63"/>
    <x v="4"/>
  </r>
  <r>
    <n v="64"/>
    <x v="64"/>
    <x v="64"/>
    <x v="38"/>
    <n v="2080"/>
    <x v="0"/>
    <s v="US"/>
    <x v="0"/>
    <n v="1373243181"/>
    <x v="64"/>
    <b v="0"/>
    <x v="54"/>
    <x v="0"/>
    <x v="1"/>
    <x v="0"/>
    <s v="shorts"/>
    <x v="64"/>
    <x v="4"/>
  </r>
  <r>
    <n v="65"/>
    <x v="65"/>
    <x v="65"/>
    <x v="39"/>
    <n v="7527"/>
    <x v="0"/>
    <s v="CA"/>
    <x v="5"/>
    <n v="1407736740"/>
    <x v="65"/>
    <b v="0"/>
    <x v="7"/>
    <x v="0"/>
    <x v="1"/>
    <x v="0"/>
    <s v="shorts"/>
    <x v="65"/>
    <x v="3"/>
  </r>
  <r>
    <n v="66"/>
    <x v="66"/>
    <x v="66"/>
    <x v="13"/>
    <n v="2372"/>
    <x v="0"/>
    <s v="US"/>
    <x v="0"/>
    <n v="1468873420"/>
    <x v="66"/>
    <b v="0"/>
    <x v="55"/>
    <x v="0"/>
    <x v="1"/>
    <x v="0"/>
    <s v="shorts"/>
    <x v="66"/>
    <x v="2"/>
  </r>
  <r>
    <n v="67"/>
    <x v="67"/>
    <x v="67"/>
    <x v="13"/>
    <n v="2325"/>
    <x v="0"/>
    <s v="US"/>
    <x v="0"/>
    <n v="1342360804"/>
    <x v="67"/>
    <b v="0"/>
    <x v="9"/>
    <x v="0"/>
    <x v="1"/>
    <x v="0"/>
    <s v="shorts"/>
    <x v="67"/>
    <x v="5"/>
  </r>
  <r>
    <n v="68"/>
    <x v="68"/>
    <x v="68"/>
    <x v="20"/>
    <n v="763"/>
    <x v="0"/>
    <s v="GB"/>
    <x v="1"/>
    <n v="1393162791"/>
    <x v="68"/>
    <b v="0"/>
    <x v="17"/>
    <x v="0"/>
    <x v="1"/>
    <x v="0"/>
    <s v="shorts"/>
    <x v="68"/>
    <x v="3"/>
  </r>
  <r>
    <n v="69"/>
    <x v="69"/>
    <x v="69"/>
    <x v="3"/>
    <n v="11094.23"/>
    <x v="0"/>
    <s v="US"/>
    <x v="0"/>
    <n v="1317538740"/>
    <x v="69"/>
    <b v="0"/>
    <x v="56"/>
    <x v="0"/>
    <x v="1"/>
    <x v="0"/>
    <s v="shorts"/>
    <x v="69"/>
    <x v="6"/>
  </r>
  <r>
    <n v="70"/>
    <x v="70"/>
    <x v="70"/>
    <x v="2"/>
    <n v="636"/>
    <x v="0"/>
    <s v="US"/>
    <x v="0"/>
    <n v="1315171845"/>
    <x v="70"/>
    <b v="0"/>
    <x v="57"/>
    <x v="0"/>
    <x v="1"/>
    <x v="0"/>
    <s v="shorts"/>
    <x v="70"/>
    <x v="6"/>
  </r>
  <r>
    <n v="71"/>
    <x v="71"/>
    <x v="71"/>
    <x v="40"/>
    <n v="2231"/>
    <x v="0"/>
    <s v="US"/>
    <x v="0"/>
    <n v="1338186657"/>
    <x v="71"/>
    <b v="0"/>
    <x v="58"/>
    <x v="0"/>
    <x v="1"/>
    <x v="0"/>
    <s v="shorts"/>
    <x v="71"/>
    <x v="5"/>
  </r>
  <r>
    <n v="72"/>
    <x v="72"/>
    <x v="72"/>
    <x v="41"/>
    <n v="2385"/>
    <x v="0"/>
    <s v="US"/>
    <x v="0"/>
    <n v="1352937600"/>
    <x v="72"/>
    <b v="0"/>
    <x v="14"/>
    <x v="0"/>
    <x v="1"/>
    <x v="0"/>
    <s v="shorts"/>
    <x v="72"/>
    <x v="5"/>
  </r>
  <r>
    <n v="73"/>
    <x v="73"/>
    <x v="73"/>
    <x v="42"/>
    <n v="900"/>
    <x v="0"/>
    <s v="US"/>
    <x v="0"/>
    <n v="1304395140"/>
    <x v="73"/>
    <b v="0"/>
    <x v="59"/>
    <x v="0"/>
    <x v="1"/>
    <x v="0"/>
    <s v="shorts"/>
    <x v="73"/>
    <x v="6"/>
  </r>
  <r>
    <n v="74"/>
    <x v="74"/>
    <x v="74"/>
    <x v="2"/>
    <n v="564.66"/>
    <x v="0"/>
    <s v="FR"/>
    <x v="3"/>
    <n v="1453376495"/>
    <x v="74"/>
    <b v="0"/>
    <x v="60"/>
    <x v="0"/>
    <x v="1"/>
    <x v="0"/>
    <s v="shorts"/>
    <x v="74"/>
    <x v="0"/>
  </r>
  <r>
    <n v="75"/>
    <x v="75"/>
    <x v="75"/>
    <x v="8"/>
    <n v="4040"/>
    <x v="0"/>
    <s v="US"/>
    <x v="0"/>
    <n v="1366693272"/>
    <x v="75"/>
    <b v="0"/>
    <x v="5"/>
    <x v="0"/>
    <x v="1"/>
    <x v="0"/>
    <s v="shorts"/>
    <x v="75"/>
    <x v="4"/>
  </r>
  <r>
    <n v="76"/>
    <x v="76"/>
    <x v="76"/>
    <x v="43"/>
    <n v="460"/>
    <x v="0"/>
    <s v="US"/>
    <x v="0"/>
    <n v="1325007358"/>
    <x v="76"/>
    <b v="0"/>
    <x v="41"/>
    <x v="0"/>
    <x v="1"/>
    <x v="0"/>
    <s v="shorts"/>
    <x v="76"/>
    <x v="6"/>
  </r>
  <r>
    <n v="77"/>
    <x v="77"/>
    <x v="77"/>
    <x v="44"/>
    <n v="1570"/>
    <x v="0"/>
    <s v="US"/>
    <x v="0"/>
    <n v="1337569140"/>
    <x v="77"/>
    <b v="0"/>
    <x v="55"/>
    <x v="0"/>
    <x v="1"/>
    <x v="0"/>
    <s v="shorts"/>
    <x v="77"/>
    <x v="5"/>
  </r>
  <r>
    <n v="78"/>
    <x v="78"/>
    <x v="78"/>
    <x v="45"/>
    <n v="1351"/>
    <x v="0"/>
    <s v="FR"/>
    <x v="3"/>
    <n v="1472751121"/>
    <x v="78"/>
    <b v="0"/>
    <x v="2"/>
    <x v="0"/>
    <x v="1"/>
    <x v="0"/>
    <s v="shorts"/>
    <x v="78"/>
    <x v="2"/>
  </r>
  <r>
    <n v="79"/>
    <x v="79"/>
    <x v="79"/>
    <x v="46"/>
    <n v="1651"/>
    <x v="0"/>
    <s v="GB"/>
    <x v="1"/>
    <n v="1398451093"/>
    <x v="79"/>
    <b v="0"/>
    <x v="14"/>
    <x v="0"/>
    <x v="1"/>
    <x v="0"/>
    <s v="shorts"/>
    <x v="79"/>
    <x v="3"/>
  </r>
  <r>
    <n v="80"/>
    <x v="80"/>
    <x v="80"/>
    <x v="14"/>
    <n v="12870"/>
    <x v="0"/>
    <s v="US"/>
    <x v="0"/>
    <n v="1386640856"/>
    <x v="80"/>
    <b v="0"/>
    <x v="5"/>
    <x v="0"/>
    <x v="1"/>
    <x v="0"/>
    <s v="shorts"/>
    <x v="80"/>
    <x v="4"/>
  </r>
  <r>
    <n v="81"/>
    <x v="81"/>
    <x v="81"/>
    <x v="47"/>
    <n v="1485"/>
    <x v="0"/>
    <s v="US"/>
    <x v="0"/>
    <n v="1342234920"/>
    <x v="81"/>
    <b v="0"/>
    <x v="33"/>
    <x v="0"/>
    <x v="1"/>
    <x v="0"/>
    <s v="shorts"/>
    <x v="81"/>
    <x v="5"/>
  </r>
  <r>
    <n v="82"/>
    <x v="82"/>
    <x v="82"/>
    <x v="23"/>
    <n v="4000.5"/>
    <x v="0"/>
    <s v="US"/>
    <x v="0"/>
    <n v="1318189261"/>
    <x v="82"/>
    <b v="0"/>
    <x v="61"/>
    <x v="0"/>
    <x v="1"/>
    <x v="0"/>
    <s v="shorts"/>
    <x v="82"/>
    <x v="6"/>
  </r>
  <r>
    <n v="83"/>
    <x v="83"/>
    <x v="83"/>
    <x v="48"/>
    <n v="205"/>
    <x v="0"/>
    <s v="GB"/>
    <x v="1"/>
    <n v="1424604600"/>
    <x v="83"/>
    <b v="0"/>
    <x v="62"/>
    <x v="0"/>
    <x v="1"/>
    <x v="0"/>
    <s v="shorts"/>
    <x v="83"/>
    <x v="0"/>
  </r>
  <r>
    <n v="84"/>
    <x v="84"/>
    <x v="84"/>
    <x v="2"/>
    <n v="500"/>
    <x v="0"/>
    <s v="US"/>
    <x v="0"/>
    <n v="1305483086"/>
    <x v="84"/>
    <b v="0"/>
    <x v="63"/>
    <x v="0"/>
    <x v="1"/>
    <x v="0"/>
    <s v="shorts"/>
    <x v="84"/>
    <x v="6"/>
  </r>
  <r>
    <n v="85"/>
    <x v="85"/>
    <x v="85"/>
    <x v="38"/>
    <n v="1506"/>
    <x v="0"/>
    <s v="US"/>
    <x v="0"/>
    <n v="1316746837"/>
    <x v="85"/>
    <b v="0"/>
    <x v="64"/>
    <x v="0"/>
    <x v="1"/>
    <x v="0"/>
    <s v="shorts"/>
    <x v="85"/>
    <x v="6"/>
  </r>
  <r>
    <n v="86"/>
    <x v="86"/>
    <x v="86"/>
    <x v="12"/>
    <n v="6388"/>
    <x v="0"/>
    <s v="FR"/>
    <x v="3"/>
    <n v="1451226045"/>
    <x v="86"/>
    <b v="0"/>
    <x v="57"/>
    <x v="0"/>
    <x v="1"/>
    <x v="0"/>
    <s v="shorts"/>
    <x v="86"/>
    <x v="0"/>
  </r>
  <r>
    <n v="87"/>
    <x v="87"/>
    <x v="87"/>
    <x v="30"/>
    <n v="2615"/>
    <x v="0"/>
    <s v="US"/>
    <x v="0"/>
    <n v="1275529260"/>
    <x v="87"/>
    <b v="0"/>
    <x v="20"/>
    <x v="0"/>
    <x v="1"/>
    <x v="0"/>
    <s v="shorts"/>
    <x v="87"/>
    <x v="7"/>
  </r>
  <r>
    <n v="88"/>
    <x v="88"/>
    <x v="88"/>
    <x v="8"/>
    <n v="3600"/>
    <x v="0"/>
    <s v="US"/>
    <x v="0"/>
    <n v="1403452131"/>
    <x v="88"/>
    <b v="0"/>
    <x v="65"/>
    <x v="0"/>
    <x v="1"/>
    <x v="0"/>
    <s v="shorts"/>
    <x v="88"/>
    <x v="3"/>
  </r>
  <r>
    <n v="89"/>
    <x v="89"/>
    <x v="89"/>
    <x v="12"/>
    <n v="6904"/>
    <x v="0"/>
    <s v="US"/>
    <x v="0"/>
    <n v="1370196192"/>
    <x v="89"/>
    <b v="0"/>
    <x v="66"/>
    <x v="0"/>
    <x v="1"/>
    <x v="0"/>
    <s v="shorts"/>
    <x v="89"/>
    <x v="4"/>
  </r>
  <r>
    <n v="90"/>
    <x v="90"/>
    <x v="90"/>
    <x v="2"/>
    <n v="502"/>
    <x v="0"/>
    <s v="US"/>
    <x v="0"/>
    <n v="1310454499"/>
    <x v="90"/>
    <b v="0"/>
    <x v="38"/>
    <x v="0"/>
    <x v="1"/>
    <x v="0"/>
    <s v="shorts"/>
    <x v="90"/>
    <x v="6"/>
  </r>
  <r>
    <n v="91"/>
    <x v="91"/>
    <x v="91"/>
    <x v="9"/>
    <n v="3600"/>
    <x v="0"/>
    <s v="US"/>
    <x v="0"/>
    <n v="1305625164"/>
    <x v="91"/>
    <b v="0"/>
    <x v="67"/>
    <x v="0"/>
    <x v="1"/>
    <x v="0"/>
    <s v="shorts"/>
    <x v="91"/>
    <x v="6"/>
  </r>
  <r>
    <n v="92"/>
    <x v="92"/>
    <x v="92"/>
    <x v="10"/>
    <n v="5260"/>
    <x v="0"/>
    <s v="CA"/>
    <x v="5"/>
    <n v="1485936000"/>
    <x v="92"/>
    <b v="0"/>
    <x v="68"/>
    <x v="0"/>
    <x v="1"/>
    <x v="0"/>
    <s v="shorts"/>
    <x v="92"/>
    <x v="2"/>
  </r>
  <r>
    <n v="93"/>
    <x v="93"/>
    <x v="93"/>
    <x v="28"/>
    <n v="1106"/>
    <x v="0"/>
    <s v="US"/>
    <x v="0"/>
    <n v="1341349200"/>
    <x v="93"/>
    <b v="0"/>
    <x v="41"/>
    <x v="0"/>
    <x v="1"/>
    <x v="0"/>
    <s v="shorts"/>
    <x v="93"/>
    <x v="5"/>
  </r>
  <r>
    <n v="94"/>
    <x v="94"/>
    <x v="94"/>
    <x v="49"/>
    <n v="260"/>
    <x v="0"/>
    <s v="GB"/>
    <x v="1"/>
    <n v="1396890822"/>
    <x v="94"/>
    <b v="0"/>
    <x v="8"/>
    <x v="0"/>
    <x v="1"/>
    <x v="0"/>
    <s v="shorts"/>
    <x v="94"/>
    <x v="3"/>
  </r>
  <r>
    <n v="95"/>
    <x v="95"/>
    <x v="95"/>
    <x v="18"/>
    <n v="460"/>
    <x v="0"/>
    <s v="US"/>
    <x v="0"/>
    <n v="1330214841"/>
    <x v="95"/>
    <b v="0"/>
    <x v="64"/>
    <x v="0"/>
    <x v="1"/>
    <x v="0"/>
    <s v="shorts"/>
    <x v="95"/>
    <x v="5"/>
  </r>
  <r>
    <n v="96"/>
    <x v="96"/>
    <x v="96"/>
    <x v="15"/>
    <n v="1720"/>
    <x v="0"/>
    <s v="US"/>
    <x v="0"/>
    <n v="1280631600"/>
    <x v="96"/>
    <b v="0"/>
    <x v="69"/>
    <x v="0"/>
    <x v="1"/>
    <x v="0"/>
    <s v="shorts"/>
    <x v="96"/>
    <x v="7"/>
  </r>
  <r>
    <n v="97"/>
    <x v="97"/>
    <x v="97"/>
    <x v="44"/>
    <n v="425"/>
    <x v="0"/>
    <s v="US"/>
    <x v="0"/>
    <n v="1310440482"/>
    <x v="97"/>
    <b v="0"/>
    <x v="22"/>
    <x v="0"/>
    <x v="1"/>
    <x v="0"/>
    <s v="shorts"/>
    <x v="97"/>
    <x v="6"/>
  </r>
  <r>
    <n v="98"/>
    <x v="98"/>
    <x v="98"/>
    <x v="50"/>
    <n v="3400"/>
    <x v="0"/>
    <s v="US"/>
    <x v="0"/>
    <n v="1354923000"/>
    <x v="98"/>
    <b v="0"/>
    <x v="65"/>
    <x v="0"/>
    <x v="1"/>
    <x v="0"/>
    <s v="shorts"/>
    <x v="98"/>
    <x v="5"/>
  </r>
  <r>
    <n v="99"/>
    <x v="99"/>
    <x v="99"/>
    <x v="15"/>
    <n v="1590.29"/>
    <x v="0"/>
    <s v="US"/>
    <x v="0"/>
    <n v="1390426799"/>
    <x v="99"/>
    <b v="0"/>
    <x v="70"/>
    <x v="0"/>
    <x v="1"/>
    <x v="0"/>
    <s v="shorts"/>
    <x v="99"/>
    <x v="4"/>
  </r>
  <r>
    <n v="100"/>
    <x v="100"/>
    <x v="100"/>
    <x v="10"/>
    <n v="5000"/>
    <x v="0"/>
    <s v="US"/>
    <x v="0"/>
    <n v="1352055886"/>
    <x v="100"/>
    <b v="0"/>
    <x v="55"/>
    <x v="0"/>
    <x v="1"/>
    <x v="0"/>
    <s v="shorts"/>
    <x v="100"/>
    <x v="5"/>
  </r>
  <r>
    <n v="101"/>
    <x v="101"/>
    <x v="101"/>
    <x v="8"/>
    <n v="3500"/>
    <x v="0"/>
    <s v="US"/>
    <x v="0"/>
    <n v="1359052710"/>
    <x v="101"/>
    <b v="0"/>
    <x v="2"/>
    <x v="0"/>
    <x v="1"/>
    <x v="0"/>
    <s v="shorts"/>
    <x v="101"/>
    <x v="5"/>
  </r>
  <r>
    <n v="102"/>
    <x v="102"/>
    <x v="102"/>
    <x v="12"/>
    <n v="7665"/>
    <x v="0"/>
    <s v="US"/>
    <x v="0"/>
    <n v="1293073733"/>
    <x v="102"/>
    <b v="0"/>
    <x v="71"/>
    <x v="0"/>
    <x v="1"/>
    <x v="0"/>
    <s v="shorts"/>
    <x v="102"/>
    <x v="7"/>
  </r>
  <r>
    <n v="103"/>
    <x v="103"/>
    <x v="103"/>
    <x v="46"/>
    <n v="1367"/>
    <x v="0"/>
    <s v="GB"/>
    <x v="1"/>
    <n v="1394220030"/>
    <x v="103"/>
    <b v="0"/>
    <x v="72"/>
    <x v="0"/>
    <x v="1"/>
    <x v="0"/>
    <s v="shorts"/>
    <x v="103"/>
    <x v="3"/>
  </r>
  <r>
    <n v="104"/>
    <x v="104"/>
    <x v="104"/>
    <x v="2"/>
    <n v="600"/>
    <x v="0"/>
    <s v="US"/>
    <x v="0"/>
    <n v="1301792400"/>
    <x v="104"/>
    <b v="0"/>
    <x v="73"/>
    <x v="0"/>
    <x v="1"/>
    <x v="0"/>
    <s v="shorts"/>
    <x v="104"/>
    <x v="6"/>
  </r>
  <r>
    <n v="105"/>
    <x v="105"/>
    <x v="105"/>
    <x v="41"/>
    <n v="2363"/>
    <x v="0"/>
    <s v="US"/>
    <x v="0"/>
    <n v="1463184000"/>
    <x v="105"/>
    <b v="0"/>
    <x v="65"/>
    <x v="0"/>
    <x v="1"/>
    <x v="0"/>
    <s v="shorts"/>
    <x v="105"/>
    <x v="2"/>
  </r>
  <r>
    <n v="106"/>
    <x v="106"/>
    <x v="106"/>
    <x v="10"/>
    <n v="5025"/>
    <x v="0"/>
    <s v="US"/>
    <x v="0"/>
    <n v="1333391901"/>
    <x v="106"/>
    <b v="0"/>
    <x v="74"/>
    <x v="0"/>
    <x v="1"/>
    <x v="0"/>
    <s v="shorts"/>
    <x v="106"/>
    <x v="5"/>
  </r>
  <r>
    <n v="107"/>
    <x v="107"/>
    <x v="107"/>
    <x v="51"/>
    <n v="7685"/>
    <x v="0"/>
    <s v="US"/>
    <x v="0"/>
    <n v="1303688087"/>
    <x v="107"/>
    <b v="0"/>
    <x v="50"/>
    <x v="0"/>
    <x v="1"/>
    <x v="0"/>
    <s v="shorts"/>
    <x v="107"/>
    <x v="6"/>
  </r>
  <r>
    <n v="108"/>
    <x v="108"/>
    <x v="108"/>
    <x v="15"/>
    <n v="3700"/>
    <x v="0"/>
    <s v="US"/>
    <x v="0"/>
    <n v="1370011370"/>
    <x v="108"/>
    <b v="0"/>
    <x v="5"/>
    <x v="0"/>
    <x v="1"/>
    <x v="0"/>
    <s v="shorts"/>
    <x v="108"/>
    <x v="4"/>
  </r>
  <r>
    <n v="109"/>
    <x v="109"/>
    <x v="109"/>
    <x v="28"/>
    <n v="2195"/>
    <x v="0"/>
    <s v="US"/>
    <x v="0"/>
    <n v="1298680630"/>
    <x v="109"/>
    <b v="0"/>
    <x v="5"/>
    <x v="0"/>
    <x v="1"/>
    <x v="0"/>
    <s v="shorts"/>
    <x v="109"/>
    <x v="6"/>
  </r>
  <r>
    <n v="110"/>
    <x v="110"/>
    <x v="110"/>
    <x v="46"/>
    <n v="1700"/>
    <x v="0"/>
    <s v="US"/>
    <x v="0"/>
    <n v="1384408740"/>
    <x v="110"/>
    <b v="0"/>
    <x v="55"/>
    <x v="0"/>
    <x v="1"/>
    <x v="0"/>
    <s v="shorts"/>
    <x v="110"/>
    <x v="4"/>
  </r>
  <r>
    <n v="111"/>
    <x v="111"/>
    <x v="111"/>
    <x v="8"/>
    <n v="5410"/>
    <x v="0"/>
    <s v="AU"/>
    <x v="2"/>
    <n v="1433059187"/>
    <x v="111"/>
    <b v="0"/>
    <x v="28"/>
    <x v="0"/>
    <x v="1"/>
    <x v="0"/>
    <s v="shorts"/>
    <x v="111"/>
    <x v="0"/>
  </r>
  <r>
    <n v="112"/>
    <x v="112"/>
    <x v="112"/>
    <x v="10"/>
    <n v="5200"/>
    <x v="0"/>
    <s v="US"/>
    <x v="0"/>
    <n v="1397354400"/>
    <x v="112"/>
    <b v="0"/>
    <x v="75"/>
    <x v="0"/>
    <x v="1"/>
    <x v="0"/>
    <s v="shorts"/>
    <x v="112"/>
    <x v="3"/>
  </r>
  <r>
    <n v="113"/>
    <x v="113"/>
    <x v="113"/>
    <x v="10"/>
    <n v="7050"/>
    <x v="0"/>
    <s v="US"/>
    <x v="0"/>
    <n v="1312642800"/>
    <x v="113"/>
    <b v="0"/>
    <x v="76"/>
    <x v="0"/>
    <x v="1"/>
    <x v="0"/>
    <s v="shorts"/>
    <x v="113"/>
    <x v="6"/>
  </r>
  <r>
    <n v="114"/>
    <x v="114"/>
    <x v="114"/>
    <x v="9"/>
    <n v="3100"/>
    <x v="0"/>
    <s v="US"/>
    <x v="0"/>
    <n v="1326436488"/>
    <x v="114"/>
    <b v="0"/>
    <x v="2"/>
    <x v="0"/>
    <x v="1"/>
    <x v="0"/>
    <s v="shorts"/>
    <x v="114"/>
    <x v="6"/>
  </r>
  <r>
    <n v="115"/>
    <x v="115"/>
    <x v="115"/>
    <x v="52"/>
    <n v="632"/>
    <x v="0"/>
    <s v="US"/>
    <x v="0"/>
    <n v="1328377444"/>
    <x v="115"/>
    <b v="0"/>
    <x v="19"/>
    <x v="0"/>
    <x v="1"/>
    <x v="0"/>
    <s v="shorts"/>
    <x v="115"/>
    <x v="5"/>
  </r>
  <r>
    <n v="116"/>
    <x v="116"/>
    <x v="116"/>
    <x v="8"/>
    <n v="3978"/>
    <x v="0"/>
    <s v="US"/>
    <x v="0"/>
    <n v="1302260155"/>
    <x v="116"/>
    <b v="0"/>
    <x v="7"/>
    <x v="0"/>
    <x v="1"/>
    <x v="0"/>
    <s v="shorts"/>
    <x v="116"/>
    <x v="6"/>
  </r>
  <r>
    <n v="117"/>
    <x v="117"/>
    <x v="117"/>
    <x v="37"/>
    <n v="4522.22"/>
    <x v="0"/>
    <s v="US"/>
    <x v="0"/>
    <n v="1276110000"/>
    <x v="117"/>
    <b v="0"/>
    <x v="74"/>
    <x v="0"/>
    <x v="1"/>
    <x v="0"/>
    <s v="shorts"/>
    <x v="117"/>
    <x v="7"/>
  </r>
  <r>
    <n v="118"/>
    <x v="118"/>
    <x v="118"/>
    <x v="10"/>
    <n v="5651.58"/>
    <x v="0"/>
    <s v="US"/>
    <x v="0"/>
    <n v="1311902236"/>
    <x v="118"/>
    <b v="0"/>
    <x v="70"/>
    <x v="0"/>
    <x v="1"/>
    <x v="0"/>
    <s v="shorts"/>
    <x v="118"/>
    <x v="6"/>
  </r>
  <r>
    <n v="119"/>
    <x v="119"/>
    <x v="119"/>
    <x v="53"/>
    <n v="3398.1"/>
    <x v="0"/>
    <s v="US"/>
    <x v="0"/>
    <n v="1313276400"/>
    <x v="119"/>
    <b v="0"/>
    <x v="77"/>
    <x v="0"/>
    <x v="1"/>
    <x v="0"/>
    <s v="shorts"/>
    <x v="119"/>
    <x v="6"/>
  </r>
  <r>
    <n v="120"/>
    <x v="120"/>
    <x v="120"/>
    <x v="54"/>
    <n v="10"/>
    <x v="1"/>
    <s v="HK"/>
    <x v="6"/>
    <n v="1475457107"/>
    <x v="120"/>
    <b v="0"/>
    <x v="29"/>
    <x v="1"/>
    <x v="2"/>
    <x v="0"/>
    <s v="science fiction"/>
    <x v="120"/>
    <x v="2"/>
  </r>
  <r>
    <n v="121"/>
    <x v="121"/>
    <x v="121"/>
    <x v="9"/>
    <n v="1"/>
    <x v="1"/>
    <s v="US"/>
    <x v="0"/>
    <n v="1429352160"/>
    <x v="121"/>
    <b v="0"/>
    <x v="29"/>
    <x v="1"/>
    <x v="2"/>
    <x v="0"/>
    <s v="science fiction"/>
    <x v="121"/>
    <x v="0"/>
  </r>
  <r>
    <n v="122"/>
    <x v="122"/>
    <x v="122"/>
    <x v="55"/>
    <n v="0"/>
    <x v="1"/>
    <s v="US"/>
    <x v="0"/>
    <n v="1476094907"/>
    <x v="122"/>
    <b v="0"/>
    <x v="78"/>
    <x v="1"/>
    <x v="2"/>
    <x v="0"/>
    <s v="science fiction"/>
    <x v="122"/>
    <x v="2"/>
  </r>
  <r>
    <n v="123"/>
    <x v="123"/>
    <x v="123"/>
    <x v="56"/>
    <n v="151"/>
    <x v="1"/>
    <s v="US"/>
    <x v="0"/>
    <n v="1414533600"/>
    <x v="123"/>
    <b v="0"/>
    <x v="79"/>
    <x v="1"/>
    <x v="2"/>
    <x v="0"/>
    <s v="science fiction"/>
    <x v="123"/>
    <x v="3"/>
  </r>
  <r>
    <n v="124"/>
    <x v="124"/>
    <x v="124"/>
    <x v="23"/>
    <n v="0"/>
    <x v="1"/>
    <s v="US"/>
    <x v="0"/>
    <n v="1431728242"/>
    <x v="124"/>
    <b v="0"/>
    <x v="78"/>
    <x v="1"/>
    <x v="2"/>
    <x v="0"/>
    <s v="science fiction"/>
    <x v="124"/>
    <x v="0"/>
  </r>
  <r>
    <n v="125"/>
    <x v="125"/>
    <x v="125"/>
    <x v="2"/>
    <n v="70"/>
    <x v="1"/>
    <s v="CA"/>
    <x v="5"/>
    <n v="1486165880"/>
    <x v="125"/>
    <b v="0"/>
    <x v="79"/>
    <x v="1"/>
    <x v="2"/>
    <x v="0"/>
    <s v="science fiction"/>
    <x v="125"/>
    <x v="2"/>
  </r>
  <r>
    <n v="126"/>
    <x v="126"/>
    <x v="126"/>
    <x v="31"/>
    <n v="1387"/>
    <x v="1"/>
    <s v="US"/>
    <x v="0"/>
    <n v="1433988000"/>
    <x v="126"/>
    <b v="0"/>
    <x v="62"/>
    <x v="1"/>
    <x v="2"/>
    <x v="0"/>
    <s v="science fiction"/>
    <x v="126"/>
    <x v="0"/>
  </r>
  <r>
    <n v="127"/>
    <x v="127"/>
    <x v="127"/>
    <x v="6"/>
    <n v="190"/>
    <x v="1"/>
    <s v="US"/>
    <x v="0"/>
    <n v="1428069541"/>
    <x v="127"/>
    <b v="0"/>
    <x v="80"/>
    <x v="1"/>
    <x v="2"/>
    <x v="0"/>
    <s v="science fiction"/>
    <x v="127"/>
    <x v="0"/>
  </r>
  <r>
    <n v="128"/>
    <x v="128"/>
    <x v="128"/>
    <x v="57"/>
    <n v="1867"/>
    <x v="1"/>
    <s v="US"/>
    <x v="0"/>
    <n v="1476941293"/>
    <x v="128"/>
    <b v="0"/>
    <x v="79"/>
    <x v="1"/>
    <x v="2"/>
    <x v="0"/>
    <s v="science fiction"/>
    <x v="128"/>
    <x v="2"/>
  </r>
  <r>
    <n v="129"/>
    <x v="129"/>
    <x v="129"/>
    <x v="22"/>
    <n v="0"/>
    <x v="1"/>
    <s v="US"/>
    <x v="0"/>
    <n v="1414708183"/>
    <x v="129"/>
    <b v="0"/>
    <x v="78"/>
    <x v="1"/>
    <x v="2"/>
    <x v="0"/>
    <s v="science fiction"/>
    <x v="129"/>
    <x v="3"/>
  </r>
  <r>
    <n v="130"/>
    <x v="130"/>
    <x v="130"/>
    <x v="20"/>
    <n v="0"/>
    <x v="1"/>
    <s v="GB"/>
    <x v="1"/>
    <n v="1402949760"/>
    <x v="130"/>
    <b v="0"/>
    <x v="78"/>
    <x v="1"/>
    <x v="2"/>
    <x v="0"/>
    <s v="science fiction"/>
    <x v="130"/>
    <x v="3"/>
  </r>
  <r>
    <n v="131"/>
    <x v="131"/>
    <x v="131"/>
    <x v="38"/>
    <n v="0"/>
    <x v="1"/>
    <s v="US"/>
    <x v="0"/>
    <n v="1467763200"/>
    <x v="131"/>
    <b v="0"/>
    <x v="78"/>
    <x v="1"/>
    <x v="2"/>
    <x v="0"/>
    <s v="science fiction"/>
    <x v="131"/>
    <x v="2"/>
  </r>
  <r>
    <n v="132"/>
    <x v="132"/>
    <x v="132"/>
    <x v="58"/>
    <n v="7655"/>
    <x v="1"/>
    <s v="US"/>
    <x v="0"/>
    <n v="1415392207"/>
    <x v="132"/>
    <b v="0"/>
    <x v="75"/>
    <x v="1"/>
    <x v="2"/>
    <x v="0"/>
    <s v="science fiction"/>
    <x v="132"/>
    <x v="3"/>
  </r>
  <r>
    <n v="133"/>
    <x v="133"/>
    <x v="133"/>
    <x v="59"/>
    <n v="0"/>
    <x v="1"/>
    <s v="US"/>
    <x v="0"/>
    <n v="1464715860"/>
    <x v="133"/>
    <b v="0"/>
    <x v="78"/>
    <x v="1"/>
    <x v="2"/>
    <x v="0"/>
    <s v="science fiction"/>
    <x v="133"/>
    <x v="2"/>
  </r>
  <r>
    <n v="134"/>
    <x v="134"/>
    <x v="134"/>
    <x v="10"/>
    <n v="0"/>
    <x v="1"/>
    <s v="US"/>
    <x v="0"/>
    <n v="1441386000"/>
    <x v="134"/>
    <b v="0"/>
    <x v="78"/>
    <x v="1"/>
    <x v="2"/>
    <x v="0"/>
    <s v="science fiction"/>
    <x v="134"/>
    <x v="0"/>
  </r>
  <r>
    <n v="135"/>
    <x v="135"/>
    <x v="135"/>
    <x v="9"/>
    <n v="403"/>
    <x v="1"/>
    <s v="US"/>
    <x v="0"/>
    <n v="1404241200"/>
    <x v="135"/>
    <b v="0"/>
    <x v="81"/>
    <x v="1"/>
    <x v="2"/>
    <x v="0"/>
    <s v="science fiction"/>
    <x v="135"/>
    <x v="3"/>
  </r>
  <r>
    <n v="136"/>
    <x v="136"/>
    <x v="121"/>
    <x v="9"/>
    <n v="0"/>
    <x v="1"/>
    <s v="US"/>
    <x v="0"/>
    <n v="1431771360"/>
    <x v="136"/>
    <b v="0"/>
    <x v="78"/>
    <x v="1"/>
    <x v="2"/>
    <x v="0"/>
    <s v="science fiction"/>
    <x v="136"/>
    <x v="0"/>
  </r>
  <r>
    <n v="137"/>
    <x v="137"/>
    <x v="136"/>
    <x v="56"/>
    <n v="0"/>
    <x v="1"/>
    <s v="DK"/>
    <x v="7"/>
    <n v="1444657593"/>
    <x v="137"/>
    <b v="0"/>
    <x v="78"/>
    <x v="1"/>
    <x v="2"/>
    <x v="0"/>
    <s v="science fiction"/>
    <x v="137"/>
    <x v="0"/>
  </r>
  <r>
    <n v="138"/>
    <x v="138"/>
    <x v="137"/>
    <x v="60"/>
    <n v="4712"/>
    <x v="1"/>
    <s v="US"/>
    <x v="0"/>
    <n v="1438405140"/>
    <x v="138"/>
    <b v="0"/>
    <x v="6"/>
    <x v="1"/>
    <x v="2"/>
    <x v="0"/>
    <s v="science fiction"/>
    <x v="138"/>
    <x v="0"/>
  </r>
  <r>
    <n v="139"/>
    <x v="139"/>
    <x v="138"/>
    <x v="2"/>
    <n v="500"/>
    <x v="1"/>
    <s v="US"/>
    <x v="0"/>
    <n v="1436738772"/>
    <x v="139"/>
    <b v="0"/>
    <x v="29"/>
    <x v="1"/>
    <x v="2"/>
    <x v="0"/>
    <s v="science fiction"/>
    <x v="139"/>
    <x v="0"/>
  </r>
  <r>
    <n v="140"/>
    <x v="140"/>
    <x v="139"/>
    <x v="61"/>
    <n v="0"/>
    <x v="1"/>
    <s v="US"/>
    <x v="0"/>
    <n v="1426823132"/>
    <x v="140"/>
    <b v="0"/>
    <x v="78"/>
    <x v="1"/>
    <x v="2"/>
    <x v="0"/>
    <s v="science fiction"/>
    <x v="140"/>
    <x v="0"/>
  </r>
  <r>
    <n v="141"/>
    <x v="141"/>
    <x v="140"/>
    <x v="14"/>
    <n v="1293"/>
    <x v="1"/>
    <s v="US"/>
    <x v="0"/>
    <n v="1433043623"/>
    <x v="141"/>
    <b v="0"/>
    <x v="33"/>
    <x v="1"/>
    <x v="2"/>
    <x v="0"/>
    <s v="science fiction"/>
    <x v="141"/>
    <x v="0"/>
  </r>
  <r>
    <n v="142"/>
    <x v="142"/>
    <x v="141"/>
    <x v="9"/>
    <n v="10"/>
    <x v="1"/>
    <s v="US"/>
    <x v="0"/>
    <n v="1416176778"/>
    <x v="142"/>
    <b v="0"/>
    <x v="29"/>
    <x v="1"/>
    <x v="2"/>
    <x v="0"/>
    <s v="science fiction"/>
    <x v="142"/>
    <x v="3"/>
  </r>
  <r>
    <n v="143"/>
    <x v="143"/>
    <x v="142"/>
    <x v="62"/>
    <n v="0"/>
    <x v="1"/>
    <s v="AU"/>
    <x v="2"/>
    <n v="1472882100"/>
    <x v="143"/>
    <b v="0"/>
    <x v="78"/>
    <x v="1"/>
    <x v="2"/>
    <x v="0"/>
    <s v="science fiction"/>
    <x v="143"/>
    <x v="2"/>
  </r>
  <r>
    <n v="144"/>
    <x v="144"/>
    <x v="143"/>
    <x v="51"/>
    <n v="2070"/>
    <x v="1"/>
    <s v="CA"/>
    <x v="5"/>
    <n v="1428945472"/>
    <x v="144"/>
    <b v="0"/>
    <x v="77"/>
    <x v="1"/>
    <x v="2"/>
    <x v="0"/>
    <s v="science fiction"/>
    <x v="144"/>
    <x v="0"/>
  </r>
  <r>
    <n v="145"/>
    <x v="145"/>
    <x v="144"/>
    <x v="37"/>
    <n v="338"/>
    <x v="1"/>
    <s v="US"/>
    <x v="0"/>
    <n v="1439298052"/>
    <x v="145"/>
    <b v="0"/>
    <x v="82"/>
    <x v="1"/>
    <x v="2"/>
    <x v="0"/>
    <s v="science fiction"/>
    <x v="145"/>
    <x v="0"/>
  </r>
  <r>
    <n v="146"/>
    <x v="146"/>
    <x v="145"/>
    <x v="22"/>
    <n v="115"/>
    <x v="1"/>
    <s v="US"/>
    <x v="0"/>
    <n v="1484698998"/>
    <x v="146"/>
    <b v="0"/>
    <x v="83"/>
    <x v="1"/>
    <x v="2"/>
    <x v="0"/>
    <s v="science fiction"/>
    <x v="146"/>
    <x v="2"/>
  </r>
  <r>
    <n v="147"/>
    <x v="147"/>
    <x v="146"/>
    <x v="39"/>
    <n v="0"/>
    <x v="1"/>
    <s v="GB"/>
    <x v="1"/>
    <n v="1420741080"/>
    <x v="147"/>
    <b v="0"/>
    <x v="78"/>
    <x v="1"/>
    <x v="2"/>
    <x v="0"/>
    <s v="science fiction"/>
    <x v="147"/>
    <x v="3"/>
  </r>
  <r>
    <n v="148"/>
    <x v="148"/>
    <x v="147"/>
    <x v="63"/>
    <n v="40"/>
    <x v="1"/>
    <s v="US"/>
    <x v="0"/>
    <n v="1456555536"/>
    <x v="148"/>
    <b v="0"/>
    <x v="84"/>
    <x v="1"/>
    <x v="2"/>
    <x v="0"/>
    <s v="science fiction"/>
    <x v="148"/>
    <x v="2"/>
  </r>
  <r>
    <n v="149"/>
    <x v="149"/>
    <x v="148"/>
    <x v="3"/>
    <n v="92"/>
    <x v="1"/>
    <s v="US"/>
    <x v="0"/>
    <n v="1419494400"/>
    <x v="149"/>
    <b v="0"/>
    <x v="79"/>
    <x v="1"/>
    <x v="2"/>
    <x v="0"/>
    <s v="science fiction"/>
    <x v="149"/>
    <x v="3"/>
  </r>
  <r>
    <n v="150"/>
    <x v="150"/>
    <x v="149"/>
    <x v="64"/>
    <n v="30112"/>
    <x v="1"/>
    <s v="US"/>
    <x v="0"/>
    <n v="1432612382"/>
    <x v="150"/>
    <b v="0"/>
    <x v="85"/>
    <x v="1"/>
    <x v="2"/>
    <x v="0"/>
    <s v="science fiction"/>
    <x v="150"/>
    <x v="0"/>
  </r>
  <r>
    <n v="151"/>
    <x v="151"/>
    <x v="150"/>
    <x v="65"/>
    <n v="140"/>
    <x v="1"/>
    <s v="AU"/>
    <x v="2"/>
    <n v="1434633191"/>
    <x v="151"/>
    <b v="0"/>
    <x v="81"/>
    <x v="1"/>
    <x v="2"/>
    <x v="0"/>
    <s v="science fiction"/>
    <x v="151"/>
    <x v="0"/>
  </r>
  <r>
    <n v="152"/>
    <x v="152"/>
    <x v="151"/>
    <x v="66"/>
    <n v="30"/>
    <x v="1"/>
    <s v="US"/>
    <x v="0"/>
    <n v="1411437100"/>
    <x v="152"/>
    <b v="0"/>
    <x v="84"/>
    <x v="1"/>
    <x v="2"/>
    <x v="0"/>
    <s v="science fiction"/>
    <x v="152"/>
    <x v="3"/>
  </r>
  <r>
    <n v="153"/>
    <x v="153"/>
    <x v="152"/>
    <x v="63"/>
    <n v="359"/>
    <x v="1"/>
    <s v="US"/>
    <x v="0"/>
    <n v="1417532644"/>
    <x v="153"/>
    <b v="0"/>
    <x v="73"/>
    <x v="1"/>
    <x v="2"/>
    <x v="0"/>
    <s v="science fiction"/>
    <x v="153"/>
    <x v="3"/>
  </r>
  <r>
    <n v="154"/>
    <x v="154"/>
    <x v="153"/>
    <x v="15"/>
    <n v="40"/>
    <x v="1"/>
    <s v="US"/>
    <x v="0"/>
    <n v="1433336895"/>
    <x v="154"/>
    <b v="0"/>
    <x v="83"/>
    <x v="1"/>
    <x v="2"/>
    <x v="0"/>
    <s v="science fiction"/>
    <x v="154"/>
    <x v="0"/>
  </r>
  <r>
    <n v="155"/>
    <x v="155"/>
    <x v="154"/>
    <x v="67"/>
    <n v="81"/>
    <x v="1"/>
    <s v="US"/>
    <x v="0"/>
    <n v="1437657935"/>
    <x v="155"/>
    <b v="0"/>
    <x v="80"/>
    <x v="1"/>
    <x v="2"/>
    <x v="0"/>
    <s v="science fiction"/>
    <x v="155"/>
    <x v="0"/>
  </r>
  <r>
    <n v="156"/>
    <x v="156"/>
    <x v="155"/>
    <x v="19"/>
    <n v="1785"/>
    <x v="1"/>
    <s v="CA"/>
    <x v="5"/>
    <n v="1407034796"/>
    <x v="156"/>
    <b v="0"/>
    <x v="41"/>
    <x v="1"/>
    <x v="2"/>
    <x v="0"/>
    <s v="science fiction"/>
    <x v="156"/>
    <x v="3"/>
  </r>
  <r>
    <n v="157"/>
    <x v="157"/>
    <x v="156"/>
    <x v="68"/>
    <n v="8"/>
    <x v="1"/>
    <s v="US"/>
    <x v="0"/>
    <n v="1456523572"/>
    <x v="157"/>
    <b v="0"/>
    <x v="84"/>
    <x v="1"/>
    <x v="2"/>
    <x v="0"/>
    <s v="science fiction"/>
    <x v="157"/>
    <x v="2"/>
  </r>
  <r>
    <n v="158"/>
    <x v="158"/>
    <x v="157"/>
    <x v="10"/>
    <n v="0"/>
    <x v="1"/>
    <s v="US"/>
    <x v="0"/>
    <n v="1413942628"/>
    <x v="158"/>
    <b v="0"/>
    <x v="78"/>
    <x v="1"/>
    <x v="2"/>
    <x v="0"/>
    <s v="science fiction"/>
    <x v="158"/>
    <x v="3"/>
  </r>
  <r>
    <n v="159"/>
    <x v="159"/>
    <x v="158"/>
    <x v="69"/>
    <n v="10"/>
    <x v="1"/>
    <s v="US"/>
    <x v="0"/>
    <n v="1467541545"/>
    <x v="159"/>
    <b v="0"/>
    <x v="29"/>
    <x v="1"/>
    <x v="2"/>
    <x v="0"/>
    <s v="science fiction"/>
    <x v="159"/>
    <x v="2"/>
  </r>
  <r>
    <n v="160"/>
    <x v="160"/>
    <x v="159"/>
    <x v="10"/>
    <n v="0"/>
    <x v="2"/>
    <s v="US"/>
    <x v="0"/>
    <n v="1439675691"/>
    <x v="160"/>
    <b v="0"/>
    <x v="78"/>
    <x v="1"/>
    <x v="3"/>
    <x v="0"/>
    <s v="drama"/>
    <x v="160"/>
    <x v="0"/>
  </r>
  <r>
    <n v="161"/>
    <x v="161"/>
    <x v="160"/>
    <x v="63"/>
    <n v="5"/>
    <x v="2"/>
    <s v="US"/>
    <x v="0"/>
    <n v="1404318595"/>
    <x v="161"/>
    <b v="0"/>
    <x v="29"/>
    <x v="1"/>
    <x v="3"/>
    <x v="0"/>
    <s v="drama"/>
    <x v="161"/>
    <x v="3"/>
  </r>
  <r>
    <n v="162"/>
    <x v="162"/>
    <x v="161"/>
    <x v="70"/>
    <n v="435"/>
    <x v="2"/>
    <s v="US"/>
    <x v="0"/>
    <n v="1408232520"/>
    <x v="162"/>
    <b v="0"/>
    <x v="73"/>
    <x v="1"/>
    <x v="3"/>
    <x v="0"/>
    <s v="drama"/>
    <x v="162"/>
    <x v="3"/>
  </r>
  <r>
    <n v="163"/>
    <x v="163"/>
    <x v="162"/>
    <x v="71"/>
    <n v="0"/>
    <x v="2"/>
    <s v="US"/>
    <x v="0"/>
    <n v="1443657600"/>
    <x v="163"/>
    <b v="0"/>
    <x v="78"/>
    <x v="1"/>
    <x v="3"/>
    <x v="0"/>
    <s v="drama"/>
    <x v="163"/>
    <x v="0"/>
  </r>
  <r>
    <n v="164"/>
    <x v="164"/>
    <x v="163"/>
    <x v="72"/>
    <n v="640"/>
    <x v="2"/>
    <s v="US"/>
    <x v="0"/>
    <n v="1411150701"/>
    <x v="164"/>
    <b v="0"/>
    <x v="63"/>
    <x v="1"/>
    <x v="3"/>
    <x v="0"/>
    <s v="drama"/>
    <x v="164"/>
    <x v="3"/>
  </r>
  <r>
    <n v="165"/>
    <x v="165"/>
    <x v="164"/>
    <x v="73"/>
    <n v="0"/>
    <x v="2"/>
    <s v="GB"/>
    <x v="1"/>
    <n v="1452613724"/>
    <x v="165"/>
    <b v="0"/>
    <x v="78"/>
    <x v="1"/>
    <x v="3"/>
    <x v="0"/>
    <s v="drama"/>
    <x v="165"/>
    <x v="0"/>
  </r>
  <r>
    <n v="166"/>
    <x v="166"/>
    <x v="165"/>
    <x v="10"/>
    <n v="3000"/>
    <x v="2"/>
    <s v="US"/>
    <x v="0"/>
    <n v="1484531362"/>
    <x v="166"/>
    <b v="0"/>
    <x v="29"/>
    <x v="1"/>
    <x v="3"/>
    <x v="0"/>
    <s v="drama"/>
    <x v="166"/>
    <x v="2"/>
  </r>
  <r>
    <n v="167"/>
    <x v="167"/>
    <x v="166"/>
    <x v="74"/>
    <n v="11"/>
    <x v="2"/>
    <s v="US"/>
    <x v="0"/>
    <n v="1438726535"/>
    <x v="167"/>
    <b v="0"/>
    <x v="84"/>
    <x v="1"/>
    <x v="3"/>
    <x v="0"/>
    <s v="drama"/>
    <x v="167"/>
    <x v="0"/>
  </r>
  <r>
    <n v="168"/>
    <x v="168"/>
    <x v="167"/>
    <x v="6"/>
    <n v="325"/>
    <x v="2"/>
    <s v="US"/>
    <x v="0"/>
    <n v="1426791770"/>
    <x v="168"/>
    <b v="0"/>
    <x v="83"/>
    <x v="1"/>
    <x v="3"/>
    <x v="0"/>
    <s v="drama"/>
    <x v="168"/>
    <x v="0"/>
  </r>
  <r>
    <n v="169"/>
    <x v="169"/>
    <x v="168"/>
    <x v="30"/>
    <n v="560"/>
    <x v="2"/>
    <s v="GB"/>
    <x v="1"/>
    <n v="1413634059"/>
    <x v="169"/>
    <b v="0"/>
    <x v="73"/>
    <x v="1"/>
    <x v="3"/>
    <x v="0"/>
    <s v="drama"/>
    <x v="169"/>
    <x v="3"/>
  </r>
  <r>
    <n v="170"/>
    <x v="170"/>
    <x v="169"/>
    <x v="3"/>
    <n v="325"/>
    <x v="2"/>
    <s v="US"/>
    <x v="0"/>
    <n v="1440912480"/>
    <x v="170"/>
    <b v="0"/>
    <x v="73"/>
    <x v="1"/>
    <x v="3"/>
    <x v="0"/>
    <s v="drama"/>
    <x v="170"/>
    <x v="0"/>
  </r>
  <r>
    <n v="171"/>
    <x v="171"/>
    <x v="170"/>
    <x v="63"/>
    <n v="1"/>
    <x v="2"/>
    <s v="US"/>
    <x v="0"/>
    <n v="1470975614"/>
    <x v="171"/>
    <b v="0"/>
    <x v="29"/>
    <x v="1"/>
    <x v="3"/>
    <x v="0"/>
    <s v="drama"/>
    <x v="171"/>
    <x v="2"/>
  </r>
  <r>
    <n v="172"/>
    <x v="172"/>
    <x v="171"/>
    <x v="75"/>
    <n v="0"/>
    <x v="2"/>
    <s v="US"/>
    <x v="0"/>
    <n v="1426753723"/>
    <x v="172"/>
    <b v="0"/>
    <x v="78"/>
    <x v="1"/>
    <x v="3"/>
    <x v="0"/>
    <s v="drama"/>
    <x v="172"/>
    <x v="0"/>
  </r>
  <r>
    <n v="173"/>
    <x v="173"/>
    <x v="172"/>
    <x v="76"/>
    <n v="0"/>
    <x v="2"/>
    <s v="GB"/>
    <x v="1"/>
    <n v="1425131108"/>
    <x v="173"/>
    <b v="0"/>
    <x v="78"/>
    <x v="1"/>
    <x v="3"/>
    <x v="0"/>
    <s v="drama"/>
    <x v="173"/>
    <x v="0"/>
  </r>
  <r>
    <n v="174"/>
    <x v="174"/>
    <x v="173"/>
    <x v="12"/>
    <n v="0"/>
    <x v="2"/>
    <s v="NL"/>
    <x v="3"/>
    <n v="1431108776"/>
    <x v="174"/>
    <b v="0"/>
    <x v="78"/>
    <x v="1"/>
    <x v="3"/>
    <x v="0"/>
    <s v="drama"/>
    <x v="174"/>
    <x v="0"/>
  </r>
  <r>
    <n v="175"/>
    <x v="175"/>
    <x v="174"/>
    <x v="22"/>
    <n v="1297"/>
    <x v="2"/>
    <s v="GB"/>
    <x v="1"/>
    <n v="1409337611"/>
    <x v="175"/>
    <b v="0"/>
    <x v="55"/>
    <x v="1"/>
    <x v="3"/>
    <x v="0"/>
    <s v="drama"/>
    <x v="175"/>
    <x v="3"/>
  </r>
  <r>
    <n v="176"/>
    <x v="176"/>
    <x v="175"/>
    <x v="15"/>
    <n v="0"/>
    <x v="2"/>
    <s v="US"/>
    <x v="0"/>
    <n v="1438803999"/>
    <x v="176"/>
    <b v="0"/>
    <x v="78"/>
    <x v="1"/>
    <x v="3"/>
    <x v="0"/>
    <s v="drama"/>
    <x v="176"/>
    <x v="0"/>
  </r>
  <r>
    <n v="177"/>
    <x v="177"/>
    <x v="176"/>
    <x v="52"/>
    <n v="180"/>
    <x v="2"/>
    <s v="US"/>
    <x v="0"/>
    <n v="1427155726"/>
    <x v="177"/>
    <b v="0"/>
    <x v="63"/>
    <x v="1"/>
    <x v="3"/>
    <x v="0"/>
    <s v="drama"/>
    <x v="177"/>
    <x v="0"/>
  </r>
  <r>
    <n v="178"/>
    <x v="178"/>
    <x v="177"/>
    <x v="69"/>
    <n v="0"/>
    <x v="2"/>
    <s v="ES"/>
    <x v="3"/>
    <n v="1448582145"/>
    <x v="178"/>
    <b v="0"/>
    <x v="78"/>
    <x v="1"/>
    <x v="3"/>
    <x v="0"/>
    <s v="drama"/>
    <x v="178"/>
    <x v="0"/>
  </r>
  <r>
    <n v="179"/>
    <x v="179"/>
    <x v="178"/>
    <x v="28"/>
    <n v="200"/>
    <x v="2"/>
    <s v="US"/>
    <x v="0"/>
    <n v="1457056555"/>
    <x v="179"/>
    <b v="0"/>
    <x v="84"/>
    <x v="1"/>
    <x v="3"/>
    <x v="0"/>
    <s v="drama"/>
    <x v="179"/>
    <x v="2"/>
  </r>
  <r>
    <n v="180"/>
    <x v="180"/>
    <x v="179"/>
    <x v="38"/>
    <n v="401"/>
    <x v="2"/>
    <s v="GB"/>
    <x v="1"/>
    <n v="1428951600"/>
    <x v="180"/>
    <b v="0"/>
    <x v="62"/>
    <x v="1"/>
    <x v="3"/>
    <x v="0"/>
    <s v="drama"/>
    <x v="180"/>
    <x v="0"/>
  </r>
  <r>
    <n v="181"/>
    <x v="181"/>
    <x v="180"/>
    <x v="77"/>
    <n v="722"/>
    <x v="2"/>
    <s v="GB"/>
    <x v="1"/>
    <n v="1434995295"/>
    <x v="181"/>
    <b v="0"/>
    <x v="80"/>
    <x v="1"/>
    <x v="3"/>
    <x v="0"/>
    <s v="drama"/>
    <x v="181"/>
    <x v="0"/>
  </r>
  <r>
    <n v="182"/>
    <x v="182"/>
    <x v="181"/>
    <x v="28"/>
    <n v="0"/>
    <x v="2"/>
    <s v="US"/>
    <x v="0"/>
    <n v="1483748232"/>
    <x v="182"/>
    <b v="0"/>
    <x v="78"/>
    <x v="1"/>
    <x v="3"/>
    <x v="0"/>
    <s v="drama"/>
    <x v="182"/>
    <x v="2"/>
  </r>
  <r>
    <n v="183"/>
    <x v="183"/>
    <x v="182"/>
    <x v="78"/>
    <n v="4482"/>
    <x v="2"/>
    <s v="GB"/>
    <x v="1"/>
    <n v="1417033610"/>
    <x v="183"/>
    <b v="0"/>
    <x v="8"/>
    <x v="1"/>
    <x v="3"/>
    <x v="0"/>
    <s v="drama"/>
    <x v="183"/>
    <x v="3"/>
  </r>
  <r>
    <n v="184"/>
    <x v="184"/>
    <x v="183"/>
    <x v="15"/>
    <n v="51"/>
    <x v="2"/>
    <s v="CA"/>
    <x v="5"/>
    <n v="1409543940"/>
    <x v="184"/>
    <b v="0"/>
    <x v="84"/>
    <x v="1"/>
    <x v="3"/>
    <x v="0"/>
    <s v="drama"/>
    <x v="184"/>
    <x v="3"/>
  </r>
  <r>
    <n v="185"/>
    <x v="185"/>
    <x v="184"/>
    <x v="79"/>
    <n v="2200"/>
    <x v="2"/>
    <s v="NO"/>
    <x v="8"/>
    <n v="1471557139"/>
    <x v="185"/>
    <b v="0"/>
    <x v="73"/>
    <x v="1"/>
    <x v="3"/>
    <x v="0"/>
    <s v="drama"/>
    <x v="185"/>
    <x v="2"/>
  </r>
  <r>
    <n v="186"/>
    <x v="186"/>
    <x v="185"/>
    <x v="10"/>
    <n v="0"/>
    <x v="2"/>
    <s v="US"/>
    <x v="0"/>
    <n v="1488571200"/>
    <x v="186"/>
    <b v="0"/>
    <x v="78"/>
    <x v="1"/>
    <x v="3"/>
    <x v="0"/>
    <s v="drama"/>
    <x v="186"/>
    <x v="1"/>
  </r>
  <r>
    <n v="187"/>
    <x v="187"/>
    <x v="186"/>
    <x v="10"/>
    <n v="800"/>
    <x v="2"/>
    <s v="US"/>
    <x v="0"/>
    <n v="1437461940"/>
    <x v="187"/>
    <b v="0"/>
    <x v="81"/>
    <x v="1"/>
    <x v="3"/>
    <x v="0"/>
    <s v="drama"/>
    <x v="187"/>
    <x v="0"/>
  </r>
  <r>
    <n v="188"/>
    <x v="188"/>
    <x v="187"/>
    <x v="15"/>
    <n v="0"/>
    <x v="2"/>
    <s v="US"/>
    <x v="0"/>
    <n v="1409891015"/>
    <x v="188"/>
    <b v="0"/>
    <x v="78"/>
    <x v="1"/>
    <x v="3"/>
    <x v="0"/>
    <s v="drama"/>
    <x v="188"/>
    <x v="3"/>
  </r>
  <r>
    <n v="189"/>
    <x v="189"/>
    <x v="188"/>
    <x v="69"/>
    <n v="345"/>
    <x v="2"/>
    <s v="US"/>
    <x v="0"/>
    <n v="1472920477"/>
    <x v="189"/>
    <b v="0"/>
    <x v="81"/>
    <x v="1"/>
    <x v="3"/>
    <x v="0"/>
    <s v="drama"/>
    <x v="189"/>
    <x v="2"/>
  </r>
  <r>
    <n v="190"/>
    <x v="190"/>
    <x v="189"/>
    <x v="14"/>
    <n v="50"/>
    <x v="2"/>
    <s v="US"/>
    <x v="0"/>
    <n v="1466091446"/>
    <x v="190"/>
    <b v="0"/>
    <x v="29"/>
    <x v="1"/>
    <x v="3"/>
    <x v="0"/>
    <s v="drama"/>
    <x v="190"/>
    <x v="2"/>
  </r>
  <r>
    <n v="191"/>
    <x v="191"/>
    <x v="190"/>
    <x v="10"/>
    <n v="250"/>
    <x v="2"/>
    <s v="AU"/>
    <x v="2"/>
    <n v="1443782138"/>
    <x v="191"/>
    <b v="0"/>
    <x v="83"/>
    <x v="1"/>
    <x v="3"/>
    <x v="0"/>
    <s v="drama"/>
    <x v="191"/>
    <x v="0"/>
  </r>
  <r>
    <n v="192"/>
    <x v="192"/>
    <x v="191"/>
    <x v="80"/>
    <n v="17"/>
    <x v="2"/>
    <s v="US"/>
    <x v="0"/>
    <n v="1413572432"/>
    <x v="192"/>
    <b v="0"/>
    <x v="83"/>
    <x v="1"/>
    <x v="3"/>
    <x v="0"/>
    <s v="drama"/>
    <x v="192"/>
    <x v="3"/>
  </r>
  <r>
    <n v="193"/>
    <x v="193"/>
    <x v="192"/>
    <x v="28"/>
    <n v="0"/>
    <x v="2"/>
    <s v="GB"/>
    <x v="1"/>
    <n v="1417217166"/>
    <x v="193"/>
    <b v="0"/>
    <x v="78"/>
    <x v="1"/>
    <x v="3"/>
    <x v="0"/>
    <s v="drama"/>
    <x v="193"/>
    <x v="3"/>
  </r>
  <r>
    <n v="194"/>
    <x v="194"/>
    <x v="193"/>
    <x v="30"/>
    <n v="3"/>
    <x v="2"/>
    <s v="GB"/>
    <x v="1"/>
    <n v="1457308531"/>
    <x v="194"/>
    <b v="0"/>
    <x v="83"/>
    <x v="1"/>
    <x v="3"/>
    <x v="0"/>
    <s v="drama"/>
    <x v="194"/>
    <x v="2"/>
  </r>
  <r>
    <n v="195"/>
    <x v="195"/>
    <x v="194"/>
    <x v="71"/>
    <n v="0"/>
    <x v="2"/>
    <s v="US"/>
    <x v="0"/>
    <n v="1436544332"/>
    <x v="195"/>
    <b v="0"/>
    <x v="78"/>
    <x v="1"/>
    <x v="3"/>
    <x v="0"/>
    <s v="drama"/>
    <x v="195"/>
    <x v="0"/>
  </r>
  <r>
    <n v="196"/>
    <x v="196"/>
    <x v="195"/>
    <x v="8"/>
    <n v="1465"/>
    <x v="2"/>
    <s v="GB"/>
    <x v="1"/>
    <n v="1444510800"/>
    <x v="196"/>
    <b v="0"/>
    <x v="10"/>
    <x v="1"/>
    <x v="3"/>
    <x v="0"/>
    <s v="drama"/>
    <x v="196"/>
    <x v="0"/>
  </r>
  <r>
    <n v="197"/>
    <x v="197"/>
    <x v="196"/>
    <x v="30"/>
    <n v="262"/>
    <x v="2"/>
    <s v="GB"/>
    <x v="1"/>
    <n v="1487365200"/>
    <x v="197"/>
    <b v="0"/>
    <x v="22"/>
    <x v="1"/>
    <x v="3"/>
    <x v="0"/>
    <s v="drama"/>
    <x v="197"/>
    <x v="1"/>
  </r>
  <r>
    <n v="198"/>
    <x v="198"/>
    <x v="197"/>
    <x v="31"/>
    <n v="279"/>
    <x v="2"/>
    <s v="US"/>
    <x v="0"/>
    <n v="1412500322"/>
    <x v="198"/>
    <b v="0"/>
    <x v="79"/>
    <x v="1"/>
    <x v="3"/>
    <x v="0"/>
    <s v="drama"/>
    <x v="198"/>
    <x v="3"/>
  </r>
  <r>
    <n v="199"/>
    <x v="199"/>
    <x v="198"/>
    <x v="3"/>
    <n v="0"/>
    <x v="2"/>
    <s v="US"/>
    <x v="0"/>
    <n v="1472698702"/>
    <x v="199"/>
    <b v="0"/>
    <x v="78"/>
    <x v="1"/>
    <x v="3"/>
    <x v="0"/>
    <s v="drama"/>
    <x v="199"/>
    <x v="2"/>
  </r>
  <r>
    <n v="200"/>
    <x v="200"/>
    <x v="199"/>
    <x v="12"/>
    <n v="1571.55"/>
    <x v="2"/>
    <s v="US"/>
    <x v="0"/>
    <n v="1410746403"/>
    <x v="200"/>
    <b v="0"/>
    <x v="59"/>
    <x v="1"/>
    <x v="3"/>
    <x v="0"/>
    <s v="drama"/>
    <x v="200"/>
    <x v="3"/>
  </r>
  <r>
    <n v="201"/>
    <x v="201"/>
    <x v="200"/>
    <x v="81"/>
    <n v="380"/>
    <x v="2"/>
    <s v="US"/>
    <x v="0"/>
    <n v="1423424329"/>
    <x v="201"/>
    <b v="0"/>
    <x v="63"/>
    <x v="1"/>
    <x v="3"/>
    <x v="0"/>
    <s v="drama"/>
    <x v="201"/>
    <x v="0"/>
  </r>
  <r>
    <n v="202"/>
    <x v="202"/>
    <x v="201"/>
    <x v="12"/>
    <n v="0"/>
    <x v="2"/>
    <s v="US"/>
    <x v="0"/>
    <n v="1444337940"/>
    <x v="202"/>
    <b v="0"/>
    <x v="78"/>
    <x v="1"/>
    <x v="3"/>
    <x v="0"/>
    <s v="drama"/>
    <x v="202"/>
    <x v="0"/>
  </r>
  <r>
    <n v="203"/>
    <x v="203"/>
    <x v="202"/>
    <x v="30"/>
    <n v="746"/>
    <x v="2"/>
    <s v="GB"/>
    <x v="1"/>
    <n v="1422562864"/>
    <x v="203"/>
    <b v="0"/>
    <x v="22"/>
    <x v="1"/>
    <x v="3"/>
    <x v="0"/>
    <s v="drama"/>
    <x v="203"/>
    <x v="3"/>
  </r>
  <r>
    <n v="204"/>
    <x v="204"/>
    <x v="203"/>
    <x v="82"/>
    <n v="152165"/>
    <x v="2"/>
    <s v="AU"/>
    <x v="2"/>
    <n v="1470319203"/>
    <x v="204"/>
    <b v="0"/>
    <x v="86"/>
    <x v="1"/>
    <x v="3"/>
    <x v="0"/>
    <s v="drama"/>
    <x v="204"/>
    <x v="2"/>
  </r>
  <r>
    <n v="205"/>
    <x v="205"/>
    <x v="204"/>
    <x v="6"/>
    <n v="1300"/>
    <x v="2"/>
    <s v="US"/>
    <x v="0"/>
    <n v="1444144222"/>
    <x v="205"/>
    <b v="0"/>
    <x v="57"/>
    <x v="1"/>
    <x v="3"/>
    <x v="0"/>
    <s v="drama"/>
    <x v="205"/>
    <x v="0"/>
  </r>
  <r>
    <n v="206"/>
    <x v="206"/>
    <x v="205"/>
    <x v="83"/>
    <n v="0"/>
    <x v="2"/>
    <s v="US"/>
    <x v="0"/>
    <n v="1470441983"/>
    <x v="206"/>
    <b v="0"/>
    <x v="78"/>
    <x v="1"/>
    <x v="3"/>
    <x v="0"/>
    <s v="drama"/>
    <x v="206"/>
    <x v="2"/>
  </r>
  <r>
    <n v="207"/>
    <x v="207"/>
    <x v="206"/>
    <x v="32"/>
    <n v="2130"/>
    <x v="2"/>
    <s v="CA"/>
    <x v="5"/>
    <n v="1420346638"/>
    <x v="207"/>
    <b v="0"/>
    <x v="62"/>
    <x v="1"/>
    <x v="3"/>
    <x v="0"/>
    <s v="drama"/>
    <x v="207"/>
    <x v="3"/>
  </r>
  <r>
    <n v="208"/>
    <x v="208"/>
    <x v="207"/>
    <x v="63"/>
    <n v="0"/>
    <x v="2"/>
    <s v="AU"/>
    <x v="2"/>
    <n v="1418719967"/>
    <x v="208"/>
    <b v="0"/>
    <x v="78"/>
    <x v="1"/>
    <x v="3"/>
    <x v="0"/>
    <s v="drama"/>
    <x v="208"/>
    <x v="3"/>
  </r>
  <r>
    <n v="209"/>
    <x v="209"/>
    <x v="208"/>
    <x v="31"/>
    <n v="0"/>
    <x v="2"/>
    <s v="US"/>
    <x v="0"/>
    <n v="1436566135"/>
    <x v="209"/>
    <b v="0"/>
    <x v="78"/>
    <x v="1"/>
    <x v="3"/>
    <x v="0"/>
    <s v="drama"/>
    <x v="209"/>
    <x v="0"/>
  </r>
  <r>
    <n v="210"/>
    <x v="210"/>
    <x v="209"/>
    <x v="14"/>
    <n v="3030"/>
    <x v="2"/>
    <s v="US"/>
    <x v="0"/>
    <n v="1443675600"/>
    <x v="210"/>
    <b v="0"/>
    <x v="51"/>
    <x v="1"/>
    <x v="3"/>
    <x v="0"/>
    <s v="drama"/>
    <x v="210"/>
    <x v="0"/>
  </r>
  <r>
    <n v="211"/>
    <x v="211"/>
    <x v="210"/>
    <x v="10"/>
    <n v="2230"/>
    <x v="2"/>
    <s v="US"/>
    <x v="0"/>
    <n v="1442634617"/>
    <x v="211"/>
    <b v="0"/>
    <x v="8"/>
    <x v="1"/>
    <x v="3"/>
    <x v="0"/>
    <s v="drama"/>
    <x v="211"/>
    <x v="0"/>
  </r>
  <r>
    <n v="212"/>
    <x v="212"/>
    <x v="211"/>
    <x v="84"/>
    <n v="1"/>
    <x v="2"/>
    <s v="US"/>
    <x v="0"/>
    <n v="1460837320"/>
    <x v="212"/>
    <b v="0"/>
    <x v="29"/>
    <x v="1"/>
    <x v="3"/>
    <x v="0"/>
    <s v="drama"/>
    <x v="212"/>
    <x v="2"/>
  </r>
  <r>
    <n v="213"/>
    <x v="213"/>
    <x v="212"/>
    <x v="63"/>
    <n v="20"/>
    <x v="2"/>
    <s v="US"/>
    <x v="0"/>
    <n v="1439734001"/>
    <x v="213"/>
    <b v="0"/>
    <x v="29"/>
    <x v="1"/>
    <x v="3"/>
    <x v="0"/>
    <s v="drama"/>
    <x v="213"/>
    <x v="0"/>
  </r>
  <r>
    <n v="214"/>
    <x v="214"/>
    <x v="213"/>
    <x v="78"/>
    <n v="1"/>
    <x v="2"/>
    <s v="US"/>
    <x v="0"/>
    <n v="1425655349"/>
    <x v="214"/>
    <b v="0"/>
    <x v="29"/>
    <x v="1"/>
    <x v="3"/>
    <x v="0"/>
    <s v="drama"/>
    <x v="214"/>
    <x v="0"/>
  </r>
  <r>
    <n v="215"/>
    <x v="215"/>
    <x v="214"/>
    <x v="85"/>
    <n v="10"/>
    <x v="2"/>
    <s v="GB"/>
    <x v="1"/>
    <n v="1455753540"/>
    <x v="215"/>
    <b v="0"/>
    <x v="29"/>
    <x v="1"/>
    <x v="3"/>
    <x v="0"/>
    <s v="drama"/>
    <x v="215"/>
    <x v="2"/>
  </r>
  <r>
    <n v="216"/>
    <x v="216"/>
    <x v="215"/>
    <x v="63"/>
    <n v="27849.22"/>
    <x v="2"/>
    <s v="US"/>
    <x v="0"/>
    <n v="1429740037"/>
    <x v="216"/>
    <b v="0"/>
    <x v="87"/>
    <x v="1"/>
    <x v="3"/>
    <x v="0"/>
    <s v="drama"/>
    <x v="216"/>
    <x v="0"/>
  </r>
  <r>
    <n v="217"/>
    <x v="217"/>
    <x v="216"/>
    <x v="57"/>
    <n v="11943"/>
    <x v="2"/>
    <s v="SE"/>
    <x v="9"/>
    <n v="1419780149"/>
    <x v="217"/>
    <b v="0"/>
    <x v="44"/>
    <x v="1"/>
    <x v="3"/>
    <x v="0"/>
    <s v="drama"/>
    <x v="217"/>
    <x v="3"/>
  </r>
  <r>
    <n v="218"/>
    <x v="218"/>
    <x v="217"/>
    <x v="10"/>
    <n v="100"/>
    <x v="2"/>
    <s v="US"/>
    <x v="0"/>
    <n v="1431702289"/>
    <x v="218"/>
    <b v="0"/>
    <x v="29"/>
    <x v="1"/>
    <x v="3"/>
    <x v="0"/>
    <s v="drama"/>
    <x v="218"/>
    <x v="0"/>
  </r>
  <r>
    <n v="219"/>
    <x v="219"/>
    <x v="218"/>
    <x v="63"/>
    <n v="8815"/>
    <x v="2"/>
    <s v="US"/>
    <x v="0"/>
    <n v="1459493940"/>
    <x v="219"/>
    <b v="0"/>
    <x v="88"/>
    <x v="1"/>
    <x v="3"/>
    <x v="0"/>
    <s v="drama"/>
    <x v="219"/>
    <x v="2"/>
  </r>
  <r>
    <n v="220"/>
    <x v="220"/>
    <x v="219"/>
    <x v="63"/>
    <n v="360"/>
    <x v="2"/>
    <s v="US"/>
    <x v="0"/>
    <n v="1440101160"/>
    <x v="220"/>
    <b v="0"/>
    <x v="83"/>
    <x v="1"/>
    <x v="3"/>
    <x v="0"/>
    <s v="drama"/>
    <x v="220"/>
    <x v="0"/>
  </r>
  <r>
    <n v="221"/>
    <x v="221"/>
    <x v="220"/>
    <x v="63"/>
    <n v="0"/>
    <x v="2"/>
    <s v="US"/>
    <x v="0"/>
    <n v="1427569564"/>
    <x v="221"/>
    <b v="0"/>
    <x v="78"/>
    <x v="1"/>
    <x v="3"/>
    <x v="0"/>
    <s v="drama"/>
    <x v="221"/>
    <x v="0"/>
  </r>
  <r>
    <n v="222"/>
    <x v="222"/>
    <x v="221"/>
    <x v="28"/>
    <n v="130"/>
    <x v="2"/>
    <s v="US"/>
    <x v="0"/>
    <n v="1427423940"/>
    <x v="222"/>
    <b v="0"/>
    <x v="84"/>
    <x v="1"/>
    <x v="3"/>
    <x v="0"/>
    <s v="drama"/>
    <x v="222"/>
    <x v="0"/>
  </r>
  <r>
    <n v="223"/>
    <x v="223"/>
    <x v="222"/>
    <x v="86"/>
    <n v="0"/>
    <x v="2"/>
    <s v="US"/>
    <x v="0"/>
    <n v="1463879100"/>
    <x v="223"/>
    <b v="0"/>
    <x v="78"/>
    <x v="1"/>
    <x v="3"/>
    <x v="0"/>
    <s v="drama"/>
    <x v="223"/>
    <x v="2"/>
  </r>
  <r>
    <n v="224"/>
    <x v="224"/>
    <x v="223"/>
    <x v="87"/>
    <n v="0"/>
    <x v="2"/>
    <s v="AU"/>
    <x v="2"/>
    <n v="1436506726"/>
    <x v="224"/>
    <b v="0"/>
    <x v="78"/>
    <x v="1"/>
    <x v="3"/>
    <x v="0"/>
    <s v="drama"/>
    <x v="224"/>
    <x v="0"/>
  </r>
  <r>
    <n v="225"/>
    <x v="225"/>
    <x v="224"/>
    <x v="48"/>
    <n v="0"/>
    <x v="2"/>
    <s v="US"/>
    <x v="0"/>
    <n v="1460153054"/>
    <x v="225"/>
    <b v="0"/>
    <x v="78"/>
    <x v="1"/>
    <x v="3"/>
    <x v="0"/>
    <s v="drama"/>
    <x v="225"/>
    <x v="2"/>
  </r>
  <r>
    <n v="226"/>
    <x v="226"/>
    <x v="225"/>
    <x v="88"/>
    <n v="250"/>
    <x v="2"/>
    <s v="GB"/>
    <x v="1"/>
    <n v="1433064540"/>
    <x v="226"/>
    <b v="0"/>
    <x v="84"/>
    <x v="1"/>
    <x v="3"/>
    <x v="0"/>
    <s v="drama"/>
    <x v="226"/>
    <x v="0"/>
  </r>
  <r>
    <n v="227"/>
    <x v="227"/>
    <x v="226"/>
    <x v="89"/>
    <n v="0"/>
    <x v="2"/>
    <s v="US"/>
    <x v="0"/>
    <n v="1436477241"/>
    <x v="227"/>
    <b v="0"/>
    <x v="78"/>
    <x v="1"/>
    <x v="3"/>
    <x v="0"/>
    <s v="drama"/>
    <x v="227"/>
    <x v="0"/>
  </r>
  <r>
    <n v="228"/>
    <x v="228"/>
    <x v="227"/>
    <x v="6"/>
    <n v="0"/>
    <x v="2"/>
    <s v="GB"/>
    <x v="1"/>
    <n v="1433176105"/>
    <x v="228"/>
    <b v="0"/>
    <x v="78"/>
    <x v="1"/>
    <x v="3"/>
    <x v="0"/>
    <s v="drama"/>
    <x v="228"/>
    <x v="0"/>
  </r>
  <r>
    <n v="229"/>
    <x v="229"/>
    <x v="228"/>
    <x v="9"/>
    <n v="0"/>
    <x v="2"/>
    <s v="DE"/>
    <x v="3"/>
    <n v="1455402297"/>
    <x v="229"/>
    <b v="0"/>
    <x v="78"/>
    <x v="1"/>
    <x v="3"/>
    <x v="0"/>
    <s v="drama"/>
    <x v="229"/>
    <x v="2"/>
  </r>
  <r>
    <n v="230"/>
    <x v="230"/>
    <x v="229"/>
    <x v="36"/>
    <n v="60"/>
    <x v="2"/>
    <s v="US"/>
    <x v="0"/>
    <n v="1433443151"/>
    <x v="230"/>
    <b v="0"/>
    <x v="84"/>
    <x v="1"/>
    <x v="3"/>
    <x v="0"/>
    <s v="drama"/>
    <x v="230"/>
    <x v="0"/>
  </r>
  <r>
    <n v="231"/>
    <x v="231"/>
    <x v="230"/>
    <x v="86"/>
    <n v="0"/>
    <x v="2"/>
    <s v="US"/>
    <x v="0"/>
    <n v="1451775651"/>
    <x v="231"/>
    <b v="0"/>
    <x v="78"/>
    <x v="1"/>
    <x v="3"/>
    <x v="0"/>
    <s v="drama"/>
    <x v="231"/>
    <x v="0"/>
  </r>
  <r>
    <n v="232"/>
    <x v="232"/>
    <x v="231"/>
    <x v="23"/>
    <n v="110"/>
    <x v="2"/>
    <s v="GB"/>
    <x v="1"/>
    <n v="1425066546"/>
    <x v="232"/>
    <b v="0"/>
    <x v="63"/>
    <x v="1"/>
    <x v="3"/>
    <x v="0"/>
    <s v="drama"/>
    <x v="232"/>
    <x v="0"/>
  </r>
  <r>
    <n v="233"/>
    <x v="233"/>
    <x v="232"/>
    <x v="90"/>
    <n v="0"/>
    <x v="2"/>
    <s v="US"/>
    <x v="0"/>
    <n v="1475185972"/>
    <x v="233"/>
    <b v="0"/>
    <x v="78"/>
    <x v="1"/>
    <x v="3"/>
    <x v="0"/>
    <s v="drama"/>
    <x v="233"/>
    <x v="2"/>
  </r>
  <r>
    <n v="234"/>
    <x v="234"/>
    <x v="233"/>
    <x v="28"/>
    <n v="401"/>
    <x v="2"/>
    <s v="US"/>
    <x v="0"/>
    <n v="1434847859"/>
    <x v="234"/>
    <b v="0"/>
    <x v="81"/>
    <x v="1"/>
    <x v="3"/>
    <x v="0"/>
    <s v="drama"/>
    <x v="234"/>
    <x v="0"/>
  </r>
  <r>
    <n v="235"/>
    <x v="235"/>
    <x v="234"/>
    <x v="3"/>
    <n v="0"/>
    <x v="2"/>
    <s v="US"/>
    <x v="0"/>
    <n v="1436478497"/>
    <x v="235"/>
    <b v="0"/>
    <x v="78"/>
    <x v="1"/>
    <x v="3"/>
    <x v="0"/>
    <s v="drama"/>
    <x v="235"/>
    <x v="0"/>
  </r>
  <r>
    <n v="236"/>
    <x v="236"/>
    <x v="235"/>
    <x v="60"/>
    <n v="0"/>
    <x v="2"/>
    <s v="US"/>
    <x v="0"/>
    <n v="1451952000"/>
    <x v="236"/>
    <b v="0"/>
    <x v="78"/>
    <x v="1"/>
    <x v="3"/>
    <x v="0"/>
    <s v="drama"/>
    <x v="236"/>
    <x v="0"/>
  </r>
  <r>
    <n v="237"/>
    <x v="237"/>
    <x v="236"/>
    <x v="36"/>
    <n v="50"/>
    <x v="2"/>
    <s v="US"/>
    <x v="0"/>
    <n v="1457445069"/>
    <x v="237"/>
    <b v="0"/>
    <x v="29"/>
    <x v="1"/>
    <x v="3"/>
    <x v="0"/>
    <s v="drama"/>
    <x v="237"/>
    <x v="2"/>
  </r>
  <r>
    <n v="238"/>
    <x v="238"/>
    <x v="237"/>
    <x v="91"/>
    <n v="0"/>
    <x v="2"/>
    <s v="US"/>
    <x v="0"/>
    <n v="1483088400"/>
    <x v="238"/>
    <b v="0"/>
    <x v="78"/>
    <x v="1"/>
    <x v="3"/>
    <x v="0"/>
    <s v="drama"/>
    <x v="238"/>
    <x v="2"/>
  </r>
  <r>
    <n v="239"/>
    <x v="239"/>
    <x v="238"/>
    <x v="28"/>
    <n v="250"/>
    <x v="2"/>
    <s v="AU"/>
    <x v="2"/>
    <n v="1446984000"/>
    <x v="239"/>
    <b v="0"/>
    <x v="81"/>
    <x v="1"/>
    <x v="3"/>
    <x v="0"/>
    <s v="drama"/>
    <x v="239"/>
    <x v="0"/>
  </r>
  <r>
    <n v="240"/>
    <x v="240"/>
    <x v="239"/>
    <x v="36"/>
    <n v="16145.12"/>
    <x v="0"/>
    <s v="US"/>
    <x v="0"/>
    <n v="1367773211"/>
    <x v="240"/>
    <b v="1"/>
    <x v="89"/>
    <x v="0"/>
    <x v="4"/>
    <x v="0"/>
    <s v="documentary"/>
    <x v="240"/>
    <x v="4"/>
  </r>
  <r>
    <n v="241"/>
    <x v="241"/>
    <x v="240"/>
    <x v="92"/>
    <n v="41000"/>
    <x v="0"/>
    <s v="US"/>
    <x v="0"/>
    <n v="1419180304"/>
    <x v="241"/>
    <b v="1"/>
    <x v="90"/>
    <x v="0"/>
    <x v="4"/>
    <x v="0"/>
    <s v="documentary"/>
    <x v="241"/>
    <x v="3"/>
  </r>
  <r>
    <n v="242"/>
    <x v="242"/>
    <x v="241"/>
    <x v="93"/>
    <n v="14750"/>
    <x v="0"/>
    <s v="US"/>
    <x v="0"/>
    <n v="1324381790"/>
    <x v="242"/>
    <b v="1"/>
    <x v="91"/>
    <x v="0"/>
    <x v="4"/>
    <x v="0"/>
    <s v="documentary"/>
    <x v="242"/>
    <x v="6"/>
  </r>
  <r>
    <n v="243"/>
    <x v="243"/>
    <x v="242"/>
    <x v="31"/>
    <n v="25648"/>
    <x v="0"/>
    <s v="US"/>
    <x v="0"/>
    <n v="1393031304"/>
    <x v="243"/>
    <b v="1"/>
    <x v="92"/>
    <x v="0"/>
    <x v="4"/>
    <x v="0"/>
    <s v="documentary"/>
    <x v="243"/>
    <x v="3"/>
  </r>
  <r>
    <n v="244"/>
    <x v="244"/>
    <x v="243"/>
    <x v="8"/>
    <n v="3981.5"/>
    <x v="0"/>
    <s v="US"/>
    <x v="0"/>
    <n v="1268723160"/>
    <x v="244"/>
    <b v="1"/>
    <x v="87"/>
    <x v="0"/>
    <x v="4"/>
    <x v="0"/>
    <s v="documentary"/>
    <x v="244"/>
    <x v="7"/>
  </r>
  <r>
    <n v="245"/>
    <x v="245"/>
    <x v="244"/>
    <x v="10"/>
    <n v="5186"/>
    <x v="0"/>
    <s v="US"/>
    <x v="0"/>
    <n v="1345079785"/>
    <x v="245"/>
    <b v="1"/>
    <x v="93"/>
    <x v="0"/>
    <x v="4"/>
    <x v="0"/>
    <s v="documentary"/>
    <x v="245"/>
    <x v="5"/>
  </r>
  <r>
    <n v="246"/>
    <x v="246"/>
    <x v="245"/>
    <x v="10"/>
    <n v="15273"/>
    <x v="0"/>
    <s v="US"/>
    <x v="0"/>
    <n v="1292665405"/>
    <x v="246"/>
    <b v="1"/>
    <x v="94"/>
    <x v="0"/>
    <x v="4"/>
    <x v="0"/>
    <s v="documentary"/>
    <x v="246"/>
    <x v="7"/>
  </r>
  <r>
    <n v="247"/>
    <x v="247"/>
    <x v="246"/>
    <x v="10"/>
    <n v="6705"/>
    <x v="0"/>
    <s v="US"/>
    <x v="0"/>
    <n v="1287200340"/>
    <x v="247"/>
    <b v="1"/>
    <x v="95"/>
    <x v="0"/>
    <x v="4"/>
    <x v="0"/>
    <s v="documentary"/>
    <x v="247"/>
    <x v="7"/>
  </r>
  <r>
    <n v="248"/>
    <x v="248"/>
    <x v="247"/>
    <x v="94"/>
    <n v="86133"/>
    <x v="0"/>
    <s v="US"/>
    <x v="0"/>
    <n v="1325961309"/>
    <x v="248"/>
    <b v="1"/>
    <x v="96"/>
    <x v="0"/>
    <x v="4"/>
    <x v="0"/>
    <s v="documentary"/>
    <x v="248"/>
    <x v="6"/>
  </r>
  <r>
    <n v="249"/>
    <x v="249"/>
    <x v="248"/>
    <x v="3"/>
    <n v="11292"/>
    <x v="0"/>
    <s v="US"/>
    <x v="0"/>
    <n v="1282498800"/>
    <x v="249"/>
    <b v="1"/>
    <x v="97"/>
    <x v="0"/>
    <x v="4"/>
    <x v="0"/>
    <s v="documentary"/>
    <x v="249"/>
    <x v="7"/>
  </r>
  <r>
    <n v="250"/>
    <x v="250"/>
    <x v="249"/>
    <x v="11"/>
    <n v="31675"/>
    <x v="0"/>
    <s v="US"/>
    <x v="0"/>
    <n v="1370525691"/>
    <x v="250"/>
    <b v="1"/>
    <x v="98"/>
    <x v="0"/>
    <x v="4"/>
    <x v="0"/>
    <s v="documentary"/>
    <x v="250"/>
    <x v="4"/>
  </r>
  <r>
    <n v="251"/>
    <x v="251"/>
    <x v="250"/>
    <x v="8"/>
    <n v="4395"/>
    <x v="0"/>
    <s v="US"/>
    <x v="0"/>
    <n v="1337194800"/>
    <x v="251"/>
    <b v="1"/>
    <x v="99"/>
    <x v="0"/>
    <x v="4"/>
    <x v="0"/>
    <s v="documentary"/>
    <x v="251"/>
    <x v="5"/>
  </r>
  <r>
    <n v="252"/>
    <x v="252"/>
    <x v="251"/>
    <x v="10"/>
    <n v="9228"/>
    <x v="0"/>
    <s v="US"/>
    <x v="0"/>
    <n v="1275364740"/>
    <x v="252"/>
    <b v="1"/>
    <x v="52"/>
    <x v="0"/>
    <x v="4"/>
    <x v="0"/>
    <s v="documentary"/>
    <x v="252"/>
    <x v="7"/>
  </r>
  <r>
    <n v="253"/>
    <x v="253"/>
    <x v="252"/>
    <x v="15"/>
    <n v="1511"/>
    <x v="0"/>
    <s v="US"/>
    <x v="0"/>
    <n v="1329320235"/>
    <x v="253"/>
    <b v="1"/>
    <x v="63"/>
    <x v="0"/>
    <x v="4"/>
    <x v="0"/>
    <s v="documentary"/>
    <x v="253"/>
    <x v="5"/>
  </r>
  <r>
    <n v="254"/>
    <x v="254"/>
    <x v="253"/>
    <x v="95"/>
    <n v="28067.34"/>
    <x v="0"/>
    <s v="US"/>
    <x v="0"/>
    <n v="1445047200"/>
    <x v="254"/>
    <b v="1"/>
    <x v="100"/>
    <x v="0"/>
    <x v="4"/>
    <x v="0"/>
    <s v="documentary"/>
    <x v="254"/>
    <x v="0"/>
  </r>
  <r>
    <n v="255"/>
    <x v="255"/>
    <x v="254"/>
    <x v="6"/>
    <n v="8538.66"/>
    <x v="0"/>
    <s v="US"/>
    <x v="0"/>
    <n v="1300275482"/>
    <x v="255"/>
    <b v="1"/>
    <x v="101"/>
    <x v="0"/>
    <x v="4"/>
    <x v="0"/>
    <s v="documentary"/>
    <x v="255"/>
    <x v="6"/>
  </r>
  <r>
    <n v="256"/>
    <x v="256"/>
    <x v="255"/>
    <x v="93"/>
    <n v="18083"/>
    <x v="0"/>
    <s v="US"/>
    <x v="0"/>
    <n v="1363458467"/>
    <x v="256"/>
    <b v="1"/>
    <x v="102"/>
    <x v="0"/>
    <x v="4"/>
    <x v="0"/>
    <s v="documentary"/>
    <x v="256"/>
    <x v="4"/>
  </r>
  <r>
    <n v="257"/>
    <x v="257"/>
    <x v="256"/>
    <x v="19"/>
    <n v="37354.269999999997"/>
    <x v="0"/>
    <s v="US"/>
    <x v="0"/>
    <n v="1463670162"/>
    <x v="257"/>
    <b v="1"/>
    <x v="103"/>
    <x v="0"/>
    <x v="4"/>
    <x v="0"/>
    <s v="documentary"/>
    <x v="257"/>
    <x v="2"/>
  </r>
  <r>
    <n v="258"/>
    <x v="258"/>
    <x v="257"/>
    <x v="11"/>
    <n v="57342"/>
    <x v="0"/>
    <s v="US"/>
    <x v="0"/>
    <n v="1308359666"/>
    <x v="258"/>
    <b v="1"/>
    <x v="104"/>
    <x v="0"/>
    <x v="4"/>
    <x v="0"/>
    <s v="documentary"/>
    <x v="258"/>
    <x v="6"/>
  </r>
  <r>
    <n v="259"/>
    <x v="259"/>
    <x v="258"/>
    <x v="96"/>
    <n v="98953.42"/>
    <x v="0"/>
    <s v="US"/>
    <x v="0"/>
    <n v="1428514969"/>
    <x v="259"/>
    <b v="1"/>
    <x v="105"/>
    <x v="0"/>
    <x v="4"/>
    <x v="0"/>
    <s v="documentary"/>
    <x v="259"/>
    <x v="0"/>
  </r>
  <r>
    <n v="260"/>
    <x v="260"/>
    <x v="259"/>
    <x v="3"/>
    <n v="10640"/>
    <x v="0"/>
    <s v="US"/>
    <x v="0"/>
    <n v="1279360740"/>
    <x v="260"/>
    <b v="1"/>
    <x v="106"/>
    <x v="0"/>
    <x v="4"/>
    <x v="0"/>
    <s v="documentary"/>
    <x v="260"/>
    <x v="7"/>
  </r>
  <r>
    <n v="261"/>
    <x v="261"/>
    <x v="260"/>
    <x v="22"/>
    <n v="21480"/>
    <x v="0"/>
    <s v="US"/>
    <x v="0"/>
    <n v="1339080900"/>
    <x v="261"/>
    <b v="1"/>
    <x v="107"/>
    <x v="0"/>
    <x v="4"/>
    <x v="0"/>
    <s v="documentary"/>
    <x v="261"/>
    <x v="5"/>
  </r>
  <r>
    <n v="262"/>
    <x v="262"/>
    <x v="261"/>
    <x v="30"/>
    <n v="6000"/>
    <x v="0"/>
    <s v="US"/>
    <x v="0"/>
    <n v="1298699828"/>
    <x v="262"/>
    <b v="1"/>
    <x v="108"/>
    <x v="0"/>
    <x v="4"/>
    <x v="0"/>
    <s v="documentary"/>
    <x v="262"/>
    <x v="6"/>
  </r>
  <r>
    <n v="263"/>
    <x v="263"/>
    <x v="262"/>
    <x v="31"/>
    <n v="29520.27"/>
    <x v="0"/>
    <s v="US"/>
    <x v="0"/>
    <n v="1348786494"/>
    <x v="263"/>
    <b v="1"/>
    <x v="109"/>
    <x v="0"/>
    <x v="4"/>
    <x v="0"/>
    <s v="documentary"/>
    <x v="263"/>
    <x v="5"/>
  </r>
  <r>
    <n v="264"/>
    <x v="264"/>
    <x v="263"/>
    <x v="10"/>
    <n v="5910"/>
    <x v="0"/>
    <s v="US"/>
    <x v="0"/>
    <n v="1336747995"/>
    <x v="264"/>
    <b v="1"/>
    <x v="110"/>
    <x v="0"/>
    <x v="4"/>
    <x v="0"/>
    <s v="documentary"/>
    <x v="264"/>
    <x v="5"/>
  </r>
  <r>
    <n v="265"/>
    <x v="265"/>
    <x v="264"/>
    <x v="10"/>
    <n v="5555"/>
    <x v="0"/>
    <s v="US"/>
    <x v="0"/>
    <n v="1273522560"/>
    <x v="265"/>
    <b v="1"/>
    <x v="6"/>
    <x v="0"/>
    <x v="4"/>
    <x v="0"/>
    <s v="documentary"/>
    <x v="265"/>
    <x v="7"/>
  </r>
  <r>
    <n v="266"/>
    <x v="266"/>
    <x v="265"/>
    <x v="28"/>
    <n v="1455"/>
    <x v="0"/>
    <s v="US"/>
    <x v="0"/>
    <n v="1271994660"/>
    <x v="266"/>
    <b v="1"/>
    <x v="17"/>
    <x v="0"/>
    <x v="4"/>
    <x v="0"/>
    <s v="documentary"/>
    <x v="266"/>
    <x v="7"/>
  </r>
  <r>
    <n v="267"/>
    <x v="267"/>
    <x v="266"/>
    <x v="97"/>
    <n v="12965.44"/>
    <x v="0"/>
    <s v="GB"/>
    <x v="1"/>
    <n v="1403693499"/>
    <x v="267"/>
    <b v="1"/>
    <x v="111"/>
    <x v="0"/>
    <x v="4"/>
    <x v="0"/>
    <s v="documentary"/>
    <x v="267"/>
    <x v="3"/>
  </r>
  <r>
    <n v="268"/>
    <x v="268"/>
    <x v="267"/>
    <x v="10"/>
    <n v="5570"/>
    <x v="0"/>
    <s v="US"/>
    <x v="0"/>
    <n v="1320640778"/>
    <x v="268"/>
    <b v="1"/>
    <x v="112"/>
    <x v="0"/>
    <x v="4"/>
    <x v="0"/>
    <s v="documentary"/>
    <x v="268"/>
    <x v="6"/>
  </r>
  <r>
    <n v="269"/>
    <x v="269"/>
    <x v="268"/>
    <x v="57"/>
    <n v="147233.76999999999"/>
    <x v="0"/>
    <s v="AU"/>
    <x v="2"/>
    <n v="1487738622"/>
    <x v="269"/>
    <b v="1"/>
    <x v="113"/>
    <x v="0"/>
    <x v="4"/>
    <x v="0"/>
    <s v="documentary"/>
    <x v="269"/>
    <x v="1"/>
  </r>
  <r>
    <n v="270"/>
    <x v="270"/>
    <x v="269"/>
    <x v="98"/>
    <n v="3510"/>
    <x v="0"/>
    <s v="US"/>
    <x v="0"/>
    <n v="1306296000"/>
    <x v="270"/>
    <b v="1"/>
    <x v="42"/>
    <x v="0"/>
    <x v="4"/>
    <x v="0"/>
    <s v="documentary"/>
    <x v="270"/>
    <x v="6"/>
  </r>
  <r>
    <n v="271"/>
    <x v="271"/>
    <x v="270"/>
    <x v="11"/>
    <n v="31404"/>
    <x v="0"/>
    <s v="US"/>
    <x v="0"/>
    <n v="1388649600"/>
    <x v="271"/>
    <b v="1"/>
    <x v="114"/>
    <x v="0"/>
    <x v="4"/>
    <x v="0"/>
    <s v="documentary"/>
    <x v="271"/>
    <x v="4"/>
  </r>
  <r>
    <n v="272"/>
    <x v="272"/>
    <x v="271"/>
    <x v="9"/>
    <n v="5323.01"/>
    <x v="0"/>
    <s v="US"/>
    <x v="0"/>
    <n v="1272480540"/>
    <x v="272"/>
    <b v="1"/>
    <x v="71"/>
    <x v="0"/>
    <x v="4"/>
    <x v="0"/>
    <s v="documentary"/>
    <x v="272"/>
    <x v="7"/>
  </r>
  <r>
    <n v="273"/>
    <x v="273"/>
    <x v="272"/>
    <x v="10"/>
    <n v="5388.79"/>
    <x v="0"/>
    <s v="US"/>
    <x v="0"/>
    <n v="1309694266"/>
    <x v="273"/>
    <b v="1"/>
    <x v="115"/>
    <x v="0"/>
    <x v="4"/>
    <x v="0"/>
    <s v="documentary"/>
    <x v="273"/>
    <x v="6"/>
  </r>
  <r>
    <n v="274"/>
    <x v="274"/>
    <x v="273"/>
    <x v="23"/>
    <n v="6240"/>
    <x v="0"/>
    <s v="US"/>
    <x v="0"/>
    <n v="1333609140"/>
    <x v="274"/>
    <b v="1"/>
    <x v="116"/>
    <x v="0"/>
    <x v="4"/>
    <x v="0"/>
    <s v="documentary"/>
    <x v="274"/>
    <x v="5"/>
  </r>
  <r>
    <n v="275"/>
    <x v="275"/>
    <x v="274"/>
    <x v="22"/>
    <n v="21679"/>
    <x v="0"/>
    <s v="US"/>
    <x v="0"/>
    <n v="1352511966"/>
    <x v="275"/>
    <b v="1"/>
    <x v="117"/>
    <x v="0"/>
    <x v="4"/>
    <x v="0"/>
    <s v="documentary"/>
    <x v="275"/>
    <x v="5"/>
  </r>
  <r>
    <n v="276"/>
    <x v="276"/>
    <x v="275"/>
    <x v="23"/>
    <n v="5904"/>
    <x v="0"/>
    <s v="US"/>
    <x v="0"/>
    <n v="1335574674"/>
    <x v="276"/>
    <b v="1"/>
    <x v="95"/>
    <x v="0"/>
    <x v="4"/>
    <x v="0"/>
    <s v="documentary"/>
    <x v="276"/>
    <x v="5"/>
  </r>
  <r>
    <n v="277"/>
    <x v="277"/>
    <x v="276"/>
    <x v="99"/>
    <n v="71748"/>
    <x v="0"/>
    <s v="US"/>
    <x v="0"/>
    <n v="1432416219"/>
    <x v="277"/>
    <b v="1"/>
    <x v="118"/>
    <x v="0"/>
    <x v="4"/>
    <x v="0"/>
    <s v="documentary"/>
    <x v="277"/>
    <x v="0"/>
  </r>
  <r>
    <n v="278"/>
    <x v="278"/>
    <x v="277"/>
    <x v="100"/>
    <n v="40594"/>
    <x v="0"/>
    <s v="US"/>
    <x v="0"/>
    <n v="1350003539"/>
    <x v="278"/>
    <b v="1"/>
    <x v="119"/>
    <x v="0"/>
    <x v="4"/>
    <x v="0"/>
    <s v="documentary"/>
    <x v="278"/>
    <x v="5"/>
  </r>
  <r>
    <n v="279"/>
    <x v="279"/>
    <x v="278"/>
    <x v="73"/>
    <n v="26744.11"/>
    <x v="0"/>
    <s v="US"/>
    <x v="0"/>
    <n v="1488160860"/>
    <x v="279"/>
    <b v="1"/>
    <x v="120"/>
    <x v="0"/>
    <x v="4"/>
    <x v="0"/>
    <s v="documentary"/>
    <x v="279"/>
    <x v="1"/>
  </r>
  <r>
    <n v="280"/>
    <x v="280"/>
    <x v="279"/>
    <x v="96"/>
    <n v="117108"/>
    <x v="0"/>
    <s v="US"/>
    <x v="0"/>
    <n v="1401459035"/>
    <x v="280"/>
    <b v="1"/>
    <x v="121"/>
    <x v="0"/>
    <x v="4"/>
    <x v="0"/>
    <s v="documentary"/>
    <x v="280"/>
    <x v="3"/>
  </r>
  <r>
    <n v="281"/>
    <x v="281"/>
    <x v="280"/>
    <x v="62"/>
    <n v="6632.32"/>
    <x v="0"/>
    <s v="US"/>
    <x v="0"/>
    <n v="1249932360"/>
    <x v="281"/>
    <b v="1"/>
    <x v="1"/>
    <x v="0"/>
    <x v="4"/>
    <x v="0"/>
    <s v="documentary"/>
    <x v="281"/>
    <x v="8"/>
  </r>
  <r>
    <n v="282"/>
    <x v="282"/>
    <x v="281"/>
    <x v="101"/>
    <n v="45535"/>
    <x v="0"/>
    <s v="US"/>
    <x v="0"/>
    <n v="1266876000"/>
    <x v="282"/>
    <b v="1"/>
    <x v="122"/>
    <x v="0"/>
    <x v="4"/>
    <x v="0"/>
    <s v="documentary"/>
    <x v="282"/>
    <x v="7"/>
  </r>
  <r>
    <n v="283"/>
    <x v="283"/>
    <x v="282"/>
    <x v="102"/>
    <n v="20569.05"/>
    <x v="0"/>
    <s v="US"/>
    <x v="0"/>
    <n v="1306904340"/>
    <x v="283"/>
    <b v="1"/>
    <x v="91"/>
    <x v="0"/>
    <x v="4"/>
    <x v="0"/>
    <s v="documentary"/>
    <x v="283"/>
    <x v="6"/>
  </r>
  <r>
    <n v="284"/>
    <x v="284"/>
    <x v="283"/>
    <x v="79"/>
    <n v="41850.46"/>
    <x v="0"/>
    <s v="US"/>
    <x v="0"/>
    <n v="1327167780"/>
    <x v="284"/>
    <b v="1"/>
    <x v="123"/>
    <x v="0"/>
    <x v="4"/>
    <x v="0"/>
    <s v="documentary"/>
    <x v="284"/>
    <x v="6"/>
  </r>
  <r>
    <n v="285"/>
    <x v="285"/>
    <x v="284"/>
    <x v="32"/>
    <n v="32035.51"/>
    <x v="0"/>
    <s v="US"/>
    <x v="0"/>
    <n v="1379614128"/>
    <x v="285"/>
    <b v="1"/>
    <x v="124"/>
    <x v="0"/>
    <x v="4"/>
    <x v="0"/>
    <s v="documentary"/>
    <x v="285"/>
    <x v="4"/>
  </r>
  <r>
    <n v="286"/>
    <x v="286"/>
    <x v="285"/>
    <x v="36"/>
    <n v="16373"/>
    <x v="0"/>
    <s v="US"/>
    <x v="0"/>
    <n v="1364236524"/>
    <x v="286"/>
    <b v="1"/>
    <x v="125"/>
    <x v="0"/>
    <x v="4"/>
    <x v="0"/>
    <s v="documentary"/>
    <x v="286"/>
    <x v="4"/>
  </r>
  <r>
    <n v="287"/>
    <x v="287"/>
    <x v="286"/>
    <x v="36"/>
    <n v="26445"/>
    <x v="0"/>
    <s v="US"/>
    <x v="0"/>
    <n v="1351828800"/>
    <x v="287"/>
    <b v="1"/>
    <x v="126"/>
    <x v="0"/>
    <x v="4"/>
    <x v="0"/>
    <s v="documentary"/>
    <x v="287"/>
    <x v="5"/>
  </r>
  <r>
    <n v="288"/>
    <x v="288"/>
    <x v="287"/>
    <x v="63"/>
    <n v="51605.31"/>
    <x v="0"/>
    <s v="US"/>
    <x v="0"/>
    <n v="1340683393"/>
    <x v="288"/>
    <b v="1"/>
    <x v="127"/>
    <x v="0"/>
    <x v="4"/>
    <x v="0"/>
    <s v="documentary"/>
    <x v="288"/>
    <x v="5"/>
  </r>
  <r>
    <n v="289"/>
    <x v="289"/>
    <x v="288"/>
    <x v="36"/>
    <n v="15723"/>
    <x v="0"/>
    <s v="GB"/>
    <x v="1"/>
    <n v="1383389834"/>
    <x v="289"/>
    <b v="1"/>
    <x v="128"/>
    <x v="0"/>
    <x v="4"/>
    <x v="0"/>
    <s v="documentary"/>
    <x v="289"/>
    <x v="4"/>
  </r>
  <r>
    <n v="290"/>
    <x v="290"/>
    <x v="289"/>
    <x v="37"/>
    <n v="4800.8"/>
    <x v="0"/>
    <s v="US"/>
    <x v="0"/>
    <n v="1296633540"/>
    <x v="290"/>
    <b v="1"/>
    <x v="129"/>
    <x v="0"/>
    <x v="4"/>
    <x v="0"/>
    <s v="documentary"/>
    <x v="290"/>
    <x v="7"/>
  </r>
  <r>
    <n v="291"/>
    <x v="291"/>
    <x v="290"/>
    <x v="10"/>
    <n v="6001"/>
    <x v="0"/>
    <s v="US"/>
    <x v="0"/>
    <n v="1367366460"/>
    <x v="291"/>
    <b v="1"/>
    <x v="130"/>
    <x v="0"/>
    <x v="4"/>
    <x v="0"/>
    <s v="documentary"/>
    <x v="291"/>
    <x v="4"/>
  </r>
  <r>
    <n v="292"/>
    <x v="292"/>
    <x v="291"/>
    <x v="96"/>
    <n v="76130.2"/>
    <x v="0"/>
    <s v="US"/>
    <x v="0"/>
    <n v="1319860740"/>
    <x v="292"/>
    <b v="1"/>
    <x v="131"/>
    <x v="0"/>
    <x v="4"/>
    <x v="0"/>
    <s v="documentary"/>
    <x v="292"/>
    <x v="6"/>
  </r>
  <r>
    <n v="293"/>
    <x v="293"/>
    <x v="292"/>
    <x v="91"/>
    <n v="26360"/>
    <x v="0"/>
    <s v="US"/>
    <x v="0"/>
    <n v="1398009714"/>
    <x v="293"/>
    <b v="1"/>
    <x v="132"/>
    <x v="0"/>
    <x v="4"/>
    <x v="0"/>
    <s v="documentary"/>
    <x v="293"/>
    <x v="3"/>
  </r>
  <r>
    <n v="294"/>
    <x v="294"/>
    <x v="293"/>
    <x v="10"/>
    <n v="5000"/>
    <x v="0"/>
    <s v="US"/>
    <x v="0"/>
    <n v="1279555200"/>
    <x v="294"/>
    <b v="1"/>
    <x v="133"/>
    <x v="0"/>
    <x v="4"/>
    <x v="0"/>
    <s v="documentary"/>
    <x v="294"/>
    <x v="7"/>
  </r>
  <r>
    <n v="295"/>
    <x v="295"/>
    <x v="294"/>
    <x v="63"/>
    <n v="66554.559999999998"/>
    <x v="0"/>
    <s v="US"/>
    <x v="0"/>
    <n v="1383264000"/>
    <x v="295"/>
    <b v="1"/>
    <x v="134"/>
    <x v="0"/>
    <x v="4"/>
    <x v="0"/>
    <s v="documentary"/>
    <x v="295"/>
    <x v="4"/>
  </r>
  <r>
    <n v="296"/>
    <x v="296"/>
    <x v="295"/>
    <x v="31"/>
    <n v="29681.55"/>
    <x v="0"/>
    <s v="US"/>
    <x v="0"/>
    <n v="1347017083"/>
    <x v="296"/>
    <b v="1"/>
    <x v="135"/>
    <x v="0"/>
    <x v="4"/>
    <x v="0"/>
    <s v="documentary"/>
    <x v="296"/>
    <x v="5"/>
  </r>
  <r>
    <n v="297"/>
    <x v="297"/>
    <x v="296"/>
    <x v="22"/>
    <n v="20128"/>
    <x v="0"/>
    <s v="US"/>
    <x v="0"/>
    <n v="1430452740"/>
    <x v="297"/>
    <b v="1"/>
    <x v="136"/>
    <x v="0"/>
    <x v="4"/>
    <x v="0"/>
    <s v="documentary"/>
    <x v="297"/>
    <x v="0"/>
  </r>
  <r>
    <n v="298"/>
    <x v="298"/>
    <x v="297"/>
    <x v="103"/>
    <n v="137254.84"/>
    <x v="0"/>
    <s v="US"/>
    <x v="0"/>
    <n v="1399669200"/>
    <x v="298"/>
    <b v="1"/>
    <x v="137"/>
    <x v="0"/>
    <x v="4"/>
    <x v="0"/>
    <s v="documentary"/>
    <x v="298"/>
    <x v="3"/>
  </r>
  <r>
    <n v="299"/>
    <x v="299"/>
    <x v="298"/>
    <x v="3"/>
    <n v="17895.25"/>
    <x v="0"/>
    <s v="US"/>
    <x v="0"/>
    <n v="1289975060"/>
    <x v="299"/>
    <b v="1"/>
    <x v="138"/>
    <x v="0"/>
    <x v="4"/>
    <x v="0"/>
    <s v="documentary"/>
    <x v="299"/>
    <x v="7"/>
  </r>
  <r>
    <n v="300"/>
    <x v="300"/>
    <x v="299"/>
    <x v="31"/>
    <n v="25430.66"/>
    <x v="0"/>
    <s v="US"/>
    <x v="0"/>
    <n v="1303686138"/>
    <x v="300"/>
    <b v="1"/>
    <x v="139"/>
    <x v="0"/>
    <x v="4"/>
    <x v="0"/>
    <s v="documentary"/>
    <x v="300"/>
    <x v="6"/>
  </r>
  <r>
    <n v="301"/>
    <x v="301"/>
    <x v="300"/>
    <x v="93"/>
    <n v="15435.55"/>
    <x v="0"/>
    <s v="US"/>
    <x v="0"/>
    <n v="1363711335"/>
    <x v="301"/>
    <b v="1"/>
    <x v="140"/>
    <x v="0"/>
    <x v="4"/>
    <x v="0"/>
    <s v="documentary"/>
    <x v="301"/>
    <x v="4"/>
  </r>
  <r>
    <n v="302"/>
    <x v="302"/>
    <x v="301"/>
    <x v="3"/>
    <n v="10046"/>
    <x v="0"/>
    <s v="US"/>
    <x v="0"/>
    <n v="1330115638"/>
    <x v="302"/>
    <b v="1"/>
    <x v="52"/>
    <x v="0"/>
    <x v="4"/>
    <x v="0"/>
    <s v="documentary"/>
    <x v="302"/>
    <x v="5"/>
  </r>
  <r>
    <n v="303"/>
    <x v="303"/>
    <x v="302"/>
    <x v="9"/>
    <n v="4124"/>
    <x v="0"/>
    <s v="US"/>
    <x v="0"/>
    <n v="1338601346"/>
    <x v="303"/>
    <b v="1"/>
    <x v="141"/>
    <x v="0"/>
    <x v="4"/>
    <x v="0"/>
    <s v="documentary"/>
    <x v="303"/>
    <x v="5"/>
  </r>
  <r>
    <n v="304"/>
    <x v="304"/>
    <x v="303"/>
    <x v="104"/>
    <n v="7876"/>
    <x v="0"/>
    <s v="US"/>
    <x v="0"/>
    <n v="1346464800"/>
    <x v="304"/>
    <b v="1"/>
    <x v="142"/>
    <x v="0"/>
    <x v="4"/>
    <x v="0"/>
    <s v="documentary"/>
    <x v="304"/>
    <x v="5"/>
  </r>
  <r>
    <n v="305"/>
    <x v="305"/>
    <x v="304"/>
    <x v="51"/>
    <n v="9775"/>
    <x v="0"/>
    <s v="US"/>
    <x v="0"/>
    <n v="1331392049"/>
    <x v="305"/>
    <b v="1"/>
    <x v="143"/>
    <x v="0"/>
    <x v="4"/>
    <x v="0"/>
    <s v="documentary"/>
    <x v="305"/>
    <x v="5"/>
  </r>
  <r>
    <n v="306"/>
    <x v="306"/>
    <x v="305"/>
    <x v="28"/>
    <n v="2929"/>
    <x v="0"/>
    <s v="US"/>
    <x v="0"/>
    <n v="1363806333"/>
    <x v="306"/>
    <b v="1"/>
    <x v="144"/>
    <x v="0"/>
    <x v="4"/>
    <x v="0"/>
    <s v="documentary"/>
    <x v="306"/>
    <x v="4"/>
  </r>
  <r>
    <n v="307"/>
    <x v="307"/>
    <x v="306"/>
    <x v="29"/>
    <n v="24490"/>
    <x v="0"/>
    <s v="US"/>
    <x v="0"/>
    <n v="1360276801"/>
    <x v="307"/>
    <b v="1"/>
    <x v="145"/>
    <x v="0"/>
    <x v="4"/>
    <x v="0"/>
    <s v="documentary"/>
    <x v="307"/>
    <x v="4"/>
  </r>
  <r>
    <n v="308"/>
    <x v="308"/>
    <x v="307"/>
    <x v="14"/>
    <n v="12668"/>
    <x v="0"/>
    <s v="US"/>
    <x v="0"/>
    <n v="1299775210"/>
    <x v="308"/>
    <b v="1"/>
    <x v="91"/>
    <x v="0"/>
    <x v="4"/>
    <x v="0"/>
    <s v="documentary"/>
    <x v="308"/>
    <x v="6"/>
  </r>
  <r>
    <n v="309"/>
    <x v="309"/>
    <x v="308"/>
    <x v="102"/>
    <n v="21410"/>
    <x v="0"/>
    <s v="US"/>
    <x v="0"/>
    <n v="1346695334"/>
    <x v="309"/>
    <b v="1"/>
    <x v="146"/>
    <x v="0"/>
    <x v="4"/>
    <x v="0"/>
    <s v="documentary"/>
    <x v="309"/>
    <x v="5"/>
  </r>
  <r>
    <n v="310"/>
    <x v="310"/>
    <x v="309"/>
    <x v="28"/>
    <n v="1041.29"/>
    <x v="0"/>
    <s v="US"/>
    <x v="0"/>
    <n v="1319076000"/>
    <x v="310"/>
    <b v="1"/>
    <x v="17"/>
    <x v="0"/>
    <x v="4"/>
    <x v="0"/>
    <s v="documentary"/>
    <x v="310"/>
    <x v="6"/>
  </r>
  <r>
    <n v="311"/>
    <x v="311"/>
    <x v="310"/>
    <x v="22"/>
    <n v="20820.330000000002"/>
    <x v="0"/>
    <s v="US"/>
    <x v="0"/>
    <n v="1325404740"/>
    <x v="311"/>
    <b v="1"/>
    <x v="3"/>
    <x v="0"/>
    <x v="4"/>
    <x v="0"/>
    <s v="documentary"/>
    <x v="311"/>
    <x v="6"/>
  </r>
  <r>
    <n v="312"/>
    <x v="312"/>
    <x v="311"/>
    <x v="6"/>
    <n v="8950"/>
    <x v="0"/>
    <s v="US"/>
    <x v="0"/>
    <n v="1365973432"/>
    <x v="312"/>
    <b v="1"/>
    <x v="96"/>
    <x v="0"/>
    <x v="4"/>
    <x v="0"/>
    <s v="documentary"/>
    <x v="312"/>
    <x v="4"/>
  </r>
  <r>
    <n v="313"/>
    <x v="313"/>
    <x v="312"/>
    <x v="73"/>
    <n v="17805"/>
    <x v="0"/>
    <s v="US"/>
    <x v="0"/>
    <n v="1281542340"/>
    <x v="313"/>
    <b v="1"/>
    <x v="147"/>
    <x v="0"/>
    <x v="4"/>
    <x v="0"/>
    <s v="documentary"/>
    <x v="313"/>
    <x v="7"/>
  </r>
  <r>
    <n v="314"/>
    <x v="314"/>
    <x v="313"/>
    <x v="28"/>
    <n v="3851.5"/>
    <x v="0"/>
    <s v="US"/>
    <x v="0"/>
    <n v="1362167988"/>
    <x v="314"/>
    <b v="1"/>
    <x v="148"/>
    <x v="0"/>
    <x v="4"/>
    <x v="0"/>
    <s v="documentary"/>
    <x v="314"/>
    <x v="4"/>
  </r>
  <r>
    <n v="315"/>
    <x v="315"/>
    <x v="314"/>
    <x v="31"/>
    <n v="25312"/>
    <x v="0"/>
    <s v="US"/>
    <x v="0"/>
    <n v="1345660334"/>
    <x v="315"/>
    <b v="1"/>
    <x v="149"/>
    <x v="0"/>
    <x v="4"/>
    <x v="0"/>
    <s v="documentary"/>
    <x v="315"/>
    <x v="5"/>
  </r>
  <r>
    <n v="316"/>
    <x v="316"/>
    <x v="315"/>
    <x v="36"/>
    <n v="17066"/>
    <x v="0"/>
    <s v="CA"/>
    <x v="5"/>
    <n v="1418273940"/>
    <x v="316"/>
    <b v="1"/>
    <x v="150"/>
    <x v="0"/>
    <x v="4"/>
    <x v="0"/>
    <s v="documentary"/>
    <x v="316"/>
    <x v="3"/>
  </r>
  <r>
    <n v="317"/>
    <x v="317"/>
    <x v="316"/>
    <x v="11"/>
    <n v="30241"/>
    <x v="0"/>
    <s v="US"/>
    <x v="0"/>
    <n v="1386778483"/>
    <x v="317"/>
    <b v="1"/>
    <x v="151"/>
    <x v="0"/>
    <x v="4"/>
    <x v="0"/>
    <s v="documentary"/>
    <x v="317"/>
    <x v="4"/>
  </r>
  <r>
    <n v="318"/>
    <x v="318"/>
    <x v="317"/>
    <x v="10"/>
    <n v="14166"/>
    <x v="0"/>
    <s v="US"/>
    <x v="0"/>
    <n v="1364342151"/>
    <x v="318"/>
    <b v="1"/>
    <x v="4"/>
    <x v="0"/>
    <x v="4"/>
    <x v="0"/>
    <s v="documentary"/>
    <x v="318"/>
    <x v="4"/>
  </r>
  <r>
    <n v="319"/>
    <x v="319"/>
    <x v="318"/>
    <x v="10"/>
    <n v="5634"/>
    <x v="0"/>
    <s v="US"/>
    <x v="0"/>
    <n v="1265097540"/>
    <x v="319"/>
    <b v="1"/>
    <x v="13"/>
    <x v="0"/>
    <x v="4"/>
    <x v="0"/>
    <s v="documentary"/>
    <x v="319"/>
    <x v="8"/>
  </r>
  <r>
    <n v="320"/>
    <x v="320"/>
    <x v="319"/>
    <x v="22"/>
    <n v="21316"/>
    <x v="0"/>
    <s v="GB"/>
    <x v="1"/>
    <n v="1450825200"/>
    <x v="320"/>
    <b v="1"/>
    <x v="150"/>
    <x v="0"/>
    <x v="4"/>
    <x v="0"/>
    <s v="documentary"/>
    <x v="320"/>
    <x v="0"/>
  </r>
  <r>
    <n v="321"/>
    <x v="321"/>
    <x v="320"/>
    <x v="19"/>
    <n v="35932"/>
    <x v="0"/>
    <s v="DE"/>
    <x v="3"/>
    <n v="1478605386"/>
    <x v="321"/>
    <b v="1"/>
    <x v="152"/>
    <x v="0"/>
    <x v="4"/>
    <x v="0"/>
    <s v="documentary"/>
    <x v="321"/>
    <x v="2"/>
  </r>
  <r>
    <n v="322"/>
    <x v="322"/>
    <x v="321"/>
    <x v="31"/>
    <n v="26978"/>
    <x v="0"/>
    <s v="US"/>
    <x v="0"/>
    <n v="1463146848"/>
    <x v="322"/>
    <b v="1"/>
    <x v="153"/>
    <x v="0"/>
    <x v="4"/>
    <x v="0"/>
    <s v="documentary"/>
    <x v="322"/>
    <x v="2"/>
  </r>
  <r>
    <n v="323"/>
    <x v="323"/>
    <x v="322"/>
    <x v="105"/>
    <n v="6646"/>
    <x v="0"/>
    <s v="US"/>
    <x v="0"/>
    <n v="1482307140"/>
    <x v="323"/>
    <b v="1"/>
    <x v="6"/>
    <x v="0"/>
    <x v="4"/>
    <x v="0"/>
    <s v="documentary"/>
    <x v="323"/>
    <x v="2"/>
  </r>
  <r>
    <n v="324"/>
    <x v="324"/>
    <x v="323"/>
    <x v="0"/>
    <n v="8636"/>
    <x v="0"/>
    <s v="US"/>
    <x v="0"/>
    <n v="1438441308"/>
    <x v="324"/>
    <b v="1"/>
    <x v="141"/>
    <x v="0"/>
    <x v="4"/>
    <x v="0"/>
    <s v="documentary"/>
    <x v="324"/>
    <x v="0"/>
  </r>
  <r>
    <n v="325"/>
    <x v="325"/>
    <x v="324"/>
    <x v="63"/>
    <n v="52198"/>
    <x v="0"/>
    <s v="US"/>
    <x v="0"/>
    <n v="1482208233"/>
    <x v="325"/>
    <b v="1"/>
    <x v="154"/>
    <x v="0"/>
    <x v="4"/>
    <x v="0"/>
    <s v="documentary"/>
    <x v="325"/>
    <x v="2"/>
  </r>
  <r>
    <n v="326"/>
    <x v="326"/>
    <x v="325"/>
    <x v="60"/>
    <n v="169394.6"/>
    <x v="0"/>
    <s v="US"/>
    <x v="0"/>
    <n v="1489532220"/>
    <x v="326"/>
    <b v="1"/>
    <x v="155"/>
    <x v="0"/>
    <x v="4"/>
    <x v="0"/>
    <s v="documentary"/>
    <x v="326"/>
    <x v="1"/>
  </r>
  <r>
    <n v="327"/>
    <x v="327"/>
    <x v="326"/>
    <x v="23"/>
    <n v="5456"/>
    <x v="0"/>
    <s v="US"/>
    <x v="0"/>
    <n v="1427011200"/>
    <x v="327"/>
    <b v="1"/>
    <x v="69"/>
    <x v="0"/>
    <x v="4"/>
    <x v="0"/>
    <s v="documentary"/>
    <x v="327"/>
    <x v="0"/>
  </r>
  <r>
    <n v="328"/>
    <x v="328"/>
    <x v="327"/>
    <x v="96"/>
    <n v="77710.8"/>
    <x v="0"/>
    <s v="US"/>
    <x v="0"/>
    <n v="1446350400"/>
    <x v="328"/>
    <b v="1"/>
    <x v="156"/>
    <x v="0"/>
    <x v="4"/>
    <x v="0"/>
    <s v="documentary"/>
    <x v="328"/>
    <x v="0"/>
  </r>
  <r>
    <n v="329"/>
    <x v="329"/>
    <x v="328"/>
    <x v="3"/>
    <n v="10550"/>
    <x v="0"/>
    <s v="US"/>
    <x v="0"/>
    <n v="1446868800"/>
    <x v="329"/>
    <b v="1"/>
    <x v="157"/>
    <x v="0"/>
    <x v="4"/>
    <x v="0"/>
    <s v="documentary"/>
    <x v="329"/>
    <x v="0"/>
  </r>
  <r>
    <n v="330"/>
    <x v="330"/>
    <x v="329"/>
    <x v="19"/>
    <n v="35640"/>
    <x v="0"/>
    <s v="US"/>
    <x v="0"/>
    <n v="1368763140"/>
    <x v="330"/>
    <b v="1"/>
    <x v="158"/>
    <x v="0"/>
    <x v="4"/>
    <x v="0"/>
    <s v="documentary"/>
    <x v="330"/>
    <x v="4"/>
  </r>
  <r>
    <n v="331"/>
    <x v="331"/>
    <x v="330"/>
    <x v="79"/>
    <n v="42642"/>
    <x v="0"/>
    <s v="US"/>
    <x v="0"/>
    <n v="1466171834"/>
    <x v="331"/>
    <b v="1"/>
    <x v="159"/>
    <x v="0"/>
    <x v="4"/>
    <x v="0"/>
    <s v="documentary"/>
    <x v="331"/>
    <x v="2"/>
  </r>
  <r>
    <n v="332"/>
    <x v="332"/>
    <x v="331"/>
    <x v="57"/>
    <n v="113015"/>
    <x v="0"/>
    <s v="US"/>
    <x v="0"/>
    <n v="1446019200"/>
    <x v="332"/>
    <b v="1"/>
    <x v="160"/>
    <x v="0"/>
    <x v="4"/>
    <x v="0"/>
    <s v="documentary"/>
    <x v="332"/>
    <x v="0"/>
  </r>
  <r>
    <n v="333"/>
    <x v="333"/>
    <x v="332"/>
    <x v="79"/>
    <n v="50091"/>
    <x v="0"/>
    <s v="US"/>
    <x v="0"/>
    <n v="1460038591"/>
    <x v="333"/>
    <b v="1"/>
    <x v="161"/>
    <x v="0"/>
    <x v="4"/>
    <x v="0"/>
    <s v="documentary"/>
    <x v="333"/>
    <x v="2"/>
  </r>
  <r>
    <n v="334"/>
    <x v="334"/>
    <x v="333"/>
    <x v="3"/>
    <n v="10119"/>
    <x v="0"/>
    <s v="US"/>
    <x v="0"/>
    <n v="1431716400"/>
    <x v="334"/>
    <b v="1"/>
    <x v="50"/>
    <x v="0"/>
    <x v="4"/>
    <x v="0"/>
    <s v="documentary"/>
    <x v="334"/>
    <x v="0"/>
  </r>
  <r>
    <n v="335"/>
    <x v="335"/>
    <x v="334"/>
    <x v="0"/>
    <n v="8735"/>
    <x v="0"/>
    <s v="US"/>
    <x v="0"/>
    <n v="1431122400"/>
    <x v="335"/>
    <b v="1"/>
    <x v="144"/>
    <x v="0"/>
    <x v="4"/>
    <x v="0"/>
    <s v="documentary"/>
    <x v="335"/>
    <x v="0"/>
  </r>
  <r>
    <n v="336"/>
    <x v="336"/>
    <x v="335"/>
    <x v="31"/>
    <n v="29209.78"/>
    <x v="0"/>
    <s v="US"/>
    <x v="0"/>
    <n v="1447427918"/>
    <x v="336"/>
    <b v="1"/>
    <x v="131"/>
    <x v="0"/>
    <x v="4"/>
    <x v="0"/>
    <s v="documentary"/>
    <x v="336"/>
    <x v="0"/>
  </r>
  <r>
    <n v="337"/>
    <x v="337"/>
    <x v="336"/>
    <x v="9"/>
    <n v="3035.05"/>
    <x v="0"/>
    <s v="US"/>
    <x v="0"/>
    <n v="1426298708"/>
    <x v="337"/>
    <b v="1"/>
    <x v="162"/>
    <x v="0"/>
    <x v="4"/>
    <x v="0"/>
    <s v="documentary"/>
    <x v="337"/>
    <x v="0"/>
  </r>
  <r>
    <n v="338"/>
    <x v="338"/>
    <x v="337"/>
    <x v="36"/>
    <n v="16520.04"/>
    <x v="0"/>
    <s v="US"/>
    <x v="0"/>
    <n v="1472864400"/>
    <x v="338"/>
    <b v="1"/>
    <x v="163"/>
    <x v="0"/>
    <x v="4"/>
    <x v="0"/>
    <s v="documentary"/>
    <x v="338"/>
    <x v="2"/>
  </r>
  <r>
    <n v="339"/>
    <x v="339"/>
    <x v="338"/>
    <x v="12"/>
    <n v="6485"/>
    <x v="0"/>
    <s v="US"/>
    <x v="0"/>
    <n v="1430331268"/>
    <x v="339"/>
    <b v="1"/>
    <x v="30"/>
    <x v="0"/>
    <x v="4"/>
    <x v="0"/>
    <s v="documentary"/>
    <x v="339"/>
    <x v="0"/>
  </r>
  <r>
    <n v="340"/>
    <x v="340"/>
    <x v="339"/>
    <x v="19"/>
    <n v="43758"/>
    <x v="0"/>
    <s v="US"/>
    <x v="0"/>
    <n v="1489006800"/>
    <x v="340"/>
    <b v="1"/>
    <x v="164"/>
    <x v="0"/>
    <x v="4"/>
    <x v="0"/>
    <s v="documentary"/>
    <x v="340"/>
    <x v="1"/>
  </r>
  <r>
    <n v="341"/>
    <x v="341"/>
    <x v="340"/>
    <x v="8"/>
    <n v="3735"/>
    <x v="0"/>
    <s v="US"/>
    <x v="0"/>
    <n v="1412135940"/>
    <x v="341"/>
    <b v="1"/>
    <x v="165"/>
    <x v="0"/>
    <x v="4"/>
    <x v="0"/>
    <s v="documentary"/>
    <x v="341"/>
    <x v="3"/>
  </r>
  <r>
    <n v="342"/>
    <x v="342"/>
    <x v="341"/>
    <x v="56"/>
    <n v="55201.52"/>
    <x v="0"/>
    <s v="US"/>
    <x v="0"/>
    <n v="1461955465"/>
    <x v="342"/>
    <b v="1"/>
    <x v="166"/>
    <x v="0"/>
    <x v="4"/>
    <x v="0"/>
    <s v="documentary"/>
    <x v="342"/>
    <x v="2"/>
  </r>
  <r>
    <n v="343"/>
    <x v="343"/>
    <x v="342"/>
    <x v="11"/>
    <n v="30608.59"/>
    <x v="0"/>
    <s v="US"/>
    <x v="0"/>
    <n v="1415934000"/>
    <x v="343"/>
    <b v="1"/>
    <x v="167"/>
    <x v="0"/>
    <x v="4"/>
    <x v="0"/>
    <s v="documentary"/>
    <x v="343"/>
    <x v="3"/>
  </r>
  <r>
    <n v="344"/>
    <x v="344"/>
    <x v="343"/>
    <x v="106"/>
    <n v="34198"/>
    <x v="0"/>
    <s v="US"/>
    <x v="0"/>
    <n v="1433125200"/>
    <x v="344"/>
    <b v="1"/>
    <x v="168"/>
    <x v="0"/>
    <x v="4"/>
    <x v="0"/>
    <s v="documentary"/>
    <x v="344"/>
    <x v="0"/>
  </r>
  <r>
    <n v="345"/>
    <x v="345"/>
    <x v="344"/>
    <x v="107"/>
    <n v="17875"/>
    <x v="0"/>
    <s v="US"/>
    <x v="0"/>
    <n v="1432161590"/>
    <x v="345"/>
    <b v="1"/>
    <x v="122"/>
    <x v="0"/>
    <x v="4"/>
    <x v="0"/>
    <s v="documentary"/>
    <x v="345"/>
    <x v="0"/>
  </r>
  <r>
    <n v="346"/>
    <x v="346"/>
    <x v="345"/>
    <x v="3"/>
    <n v="17028.88"/>
    <x v="0"/>
    <s v="US"/>
    <x v="0"/>
    <n v="1444824021"/>
    <x v="346"/>
    <b v="1"/>
    <x v="101"/>
    <x v="0"/>
    <x v="4"/>
    <x v="0"/>
    <s v="documentary"/>
    <x v="346"/>
    <x v="0"/>
  </r>
  <r>
    <n v="347"/>
    <x v="347"/>
    <x v="346"/>
    <x v="79"/>
    <n v="44636.2"/>
    <x v="0"/>
    <s v="US"/>
    <x v="0"/>
    <n v="1447505609"/>
    <x v="347"/>
    <b v="1"/>
    <x v="169"/>
    <x v="0"/>
    <x v="4"/>
    <x v="0"/>
    <s v="documentary"/>
    <x v="347"/>
    <x v="0"/>
  </r>
  <r>
    <n v="348"/>
    <x v="348"/>
    <x v="347"/>
    <x v="3"/>
    <n v="10300"/>
    <x v="0"/>
    <s v="US"/>
    <x v="0"/>
    <n v="1440165916"/>
    <x v="348"/>
    <b v="1"/>
    <x v="46"/>
    <x v="0"/>
    <x v="4"/>
    <x v="0"/>
    <s v="documentary"/>
    <x v="348"/>
    <x v="0"/>
  </r>
  <r>
    <n v="349"/>
    <x v="349"/>
    <x v="348"/>
    <x v="108"/>
    <n v="12007.18"/>
    <x v="0"/>
    <s v="US"/>
    <x v="0"/>
    <n v="1487937508"/>
    <x v="349"/>
    <b v="1"/>
    <x v="157"/>
    <x v="0"/>
    <x v="4"/>
    <x v="0"/>
    <s v="documentary"/>
    <x v="349"/>
    <x v="1"/>
  </r>
  <r>
    <n v="350"/>
    <x v="350"/>
    <x v="349"/>
    <x v="31"/>
    <n v="28690"/>
    <x v="0"/>
    <s v="US"/>
    <x v="0"/>
    <n v="1473566340"/>
    <x v="350"/>
    <b v="1"/>
    <x v="170"/>
    <x v="0"/>
    <x v="4"/>
    <x v="0"/>
    <s v="documentary"/>
    <x v="350"/>
    <x v="2"/>
  </r>
  <r>
    <n v="351"/>
    <x v="351"/>
    <x v="350"/>
    <x v="109"/>
    <n v="43296"/>
    <x v="0"/>
    <s v="ES"/>
    <x v="3"/>
    <n v="1460066954"/>
    <x v="351"/>
    <b v="1"/>
    <x v="171"/>
    <x v="0"/>
    <x v="4"/>
    <x v="0"/>
    <s v="documentary"/>
    <x v="351"/>
    <x v="2"/>
  </r>
  <r>
    <n v="352"/>
    <x v="352"/>
    <x v="351"/>
    <x v="3"/>
    <n v="11656"/>
    <x v="0"/>
    <s v="US"/>
    <x v="0"/>
    <n v="1412740868"/>
    <x v="352"/>
    <b v="1"/>
    <x v="172"/>
    <x v="0"/>
    <x v="4"/>
    <x v="0"/>
    <s v="documentary"/>
    <x v="352"/>
    <x v="3"/>
  </r>
  <r>
    <n v="353"/>
    <x v="353"/>
    <x v="352"/>
    <x v="110"/>
    <n v="63460.18"/>
    <x v="0"/>
    <s v="US"/>
    <x v="0"/>
    <n v="1447963219"/>
    <x v="353"/>
    <b v="1"/>
    <x v="173"/>
    <x v="0"/>
    <x v="4"/>
    <x v="0"/>
    <s v="documentary"/>
    <x v="353"/>
    <x v="0"/>
  </r>
  <r>
    <n v="354"/>
    <x v="354"/>
    <x v="353"/>
    <x v="8"/>
    <n v="3638"/>
    <x v="0"/>
    <s v="US"/>
    <x v="0"/>
    <n v="1460141521"/>
    <x v="354"/>
    <b v="1"/>
    <x v="60"/>
    <x v="0"/>
    <x v="4"/>
    <x v="0"/>
    <s v="documentary"/>
    <x v="354"/>
    <x v="2"/>
  </r>
  <r>
    <n v="355"/>
    <x v="355"/>
    <x v="354"/>
    <x v="19"/>
    <n v="40690"/>
    <x v="0"/>
    <s v="US"/>
    <x v="0"/>
    <n v="1417420994"/>
    <x v="355"/>
    <b v="1"/>
    <x v="111"/>
    <x v="0"/>
    <x v="4"/>
    <x v="0"/>
    <s v="documentary"/>
    <x v="355"/>
    <x v="3"/>
  </r>
  <r>
    <n v="356"/>
    <x v="356"/>
    <x v="355"/>
    <x v="51"/>
    <n v="7701.93"/>
    <x v="0"/>
    <s v="US"/>
    <x v="0"/>
    <n v="1458152193"/>
    <x v="356"/>
    <b v="1"/>
    <x v="174"/>
    <x v="0"/>
    <x v="4"/>
    <x v="0"/>
    <s v="documentary"/>
    <x v="356"/>
    <x v="2"/>
  </r>
  <r>
    <n v="357"/>
    <x v="357"/>
    <x v="356"/>
    <x v="36"/>
    <n v="26100"/>
    <x v="0"/>
    <s v="US"/>
    <x v="0"/>
    <n v="1429852797"/>
    <x v="357"/>
    <b v="1"/>
    <x v="175"/>
    <x v="0"/>
    <x v="4"/>
    <x v="0"/>
    <s v="documentary"/>
    <x v="357"/>
    <x v="0"/>
  </r>
  <r>
    <n v="358"/>
    <x v="358"/>
    <x v="357"/>
    <x v="63"/>
    <n v="51544"/>
    <x v="0"/>
    <s v="US"/>
    <x v="0"/>
    <n v="1466002800"/>
    <x v="358"/>
    <b v="1"/>
    <x v="176"/>
    <x v="0"/>
    <x v="4"/>
    <x v="0"/>
    <s v="documentary"/>
    <x v="358"/>
    <x v="2"/>
  </r>
  <r>
    <n v="359"/>
    <x v="359"/>
    <x v="358"/>
    <x v="111"/>
    <n v="25375"/>
    <x v="0"/>
    <s v="US"/>
    <x v="0"/>
    <n v="1415941920"/>
    <x v="359"/>
    <b v="1"/>
    <x v="177"/>
    <x v="0"/>
    <x v="4"/>
    <x v="0"/>
    <s v="documentary"/>
    <x v="359"/>
    <x v="3"/>
  </r>
  <r>
    <n v="360"/>
    <x v="360"/>
    <x v="359"/>
    <x v="14"/>
    <n v="12165"/>
    <x v="0"/>
    <s v="US"/>
    <x v="0"/>
    <n v="1437621060"/>
    <x v="360"/>
    <b v="0"/>
    <x v="45"/>
    <x v="0"/>
    <x v="4"/>
    <x v="0"/>
    <s v="documentary"/>
    <x v="360"/>
    <x v="0"/>
  </r>
  <r>
    <n v="361"/>
    <x v="361"/>
    <x v="360"/>
    <x v="19"/>
    <n v="38876.949999999997"/>
    <x v="0"/>
    <s v="US"/>
    <x v="0"/>
    <n v="1416704506"/>
    <x v="361"/>
    <b v="0"/>
    <x v="178"/>
    <x v="0"/>
    <x v="4"/>
    <x v="0"/>
    <s v="documentary"/>
    <x v="361"/>
    <x v="3"/>
  </r>
  <r>
    <n v="362"/>
    <x v="362"/>
    <x v="361"/>
    <x v="112"/>
    <n v="12000"/>
    <x v="0"/>
    <s v="US"/>
    <x v="0"/>
    <n v="1407456000"/>
    <x v="362"/>
    <b v="0"/>
    <x v="48"/>
    <x v="0"/>
    <x v="4"/>
    <x v="0"/>
    <s v="documentary"/>
    <x v="362"/>
    <x v="3"/>
  </r>
  <r>
    <n v="363"/>
    <x v="363"/>
    <x v="362"/>
    <x v="113"/>
    <n v="9044"/>
    <x v="0"/>
    <s v="US"/>
    <x v="0"/>
    <n v="1272828120"/>
    <x v="363"/>
    <b v="0"/>
    <x v="55"/>
    <x v="0"/>
    <x v="4"/>
    <x v="0"/>
    <s v="documentary"/>
    <x v="363"/>
    <x v="7"/>
  </r>
  <r>
    <n v="364"/>
    <x v="364"/>
    <x v="363"/>
    <x v="39"/>
    <n v="7711.3"/>
    <x v="0"/>
    <s v="US"/>
    <x v="0"/>
    <n v="1403323140"/>
    <x v="364"/>
    <b v="0"/>
    <x v="116"/>
    <x v="0"/>
    <x v="4"/>
    <x v="0"/>
    <s v="documentary"/>
    <x v="364"/>
    <x v="3"/>
  </r>
  <r>
    <n v="365"/>
    <x v="365"/>
    <x v="364"/>
    <x v="36"/>
    <n v="15596"/>
    <x v="0"/>
    <s v="GB"/>
    <x v="1"/>
    <n v="1393597999"/>
    <x v="365"/>
    <b v="0"/>
    <x v="71"/>
    <x v="0"/>
    <x v="4"/>
    <x v="0"/>
    <s v="documentary"/>
    <x v="365"/>
    <x v="3"/>
  </r>
  <r>
    <n v="366"/>
    <x v="366"/>
    <x v="365"/>
    <x v="114"/>
    <n v="38500"/>
    <x v="0"/>
    <s v="US"/>
    <x v="0"/>
    <n v="1337540518"/>
    <x v="366"/>
    <b v="0"/>
    <x v="179"/>
    <x v="0"/>
    <x v="4"/>
    <x v="0"/>
    <s v="documentary"/>
    <x v="366"/>
    <x v="5"/>
  </r>
  <r>
    <n v="367"/>
    <x v="367"/>
    <x v="366"/>
    <x v="3"/>
    <n v="10335.01"/>
    <x v="0"/>
    <s v="US"/>
    <x v="0"/>
    <n v="1367384340"/>
    <x v="367"/>
    <b v="0"/>
    <x v="46"/>
    <x v="0"/>
    <x v="4"/>
    <x v="0"/>
    <s v="documentary"/>
    <x v="367"/>
    <x v="4"/>
  </r>
  <r>
    <n v="368"/>
    <x v="368"/>
    <x v="367"/>
    <x v="78"/>
    <n v="13014"/>
    <x v="0"/>
    <s v="US"/>
    <x v="0"/>
    <n v="1426426322"/>
    <x v="368"/>
    <b v="0"/>
    <x v="180"/>
    <x v="0"/>
    <x v="4"/>
    <x v="0"/>
    <s v="documentary"/>
    <x v="368"/>
    <x v="0"/>
  </r>
  <r>
    <n v="369"/>
    <x v="369"/>
    <x v="368"/>
    <x v="115"/>
    <n v="7160.12"/>
    <x v="0"/>
    <s v="US"/>
    <x v="0"/>
    <n v="1326633269"/>
    <x v="369"/>
    <b v="0"/>
    <x v="157"/>
    <x v="0"/>
    <x v="4"/>
    <x v="0"/>
    <s v="documentary"/>
    <x v="369"/>
    <x v="6"/>
  </r>
  <r>
    <n v="370"/>
    <x v="370"/>
    <x v="369"/>
    <x v="31"/>
    <n v="30505"/>
    <x v="0"/>
    <s v="US"/>
    <x v="0"/>
    <n v="1483729500"/>
    <x v="370"/>
    <b v="0"/>
    <x v="68"/>
    <x v="0"/>
    <x v="4"/>
    <x v="0"/>
    <s v="documentary"/>
    <x v="370"/>
    <x v="2"/>
  </r>
  <r>
    <n v="371"/>
    <x v="371"/>
    <x v="370"/>
    <x v="60"/>
    <n v="171253"/>
    <x v="0"/>
    <s v="US"/>
    <x v="0"/>
    <n v="1359743139"/>
    <x v="371"/>
    <b v="0"/>
    <x v="181"/>
    <x v="0"/>
    <x v="4"/>
    <x v="0"/>
    <s v="documentary"/>
    <x v="371"/>
    <x v="5"/>
  </r>
  <r>
    <n v="372"/>
    <x v="372"/>
    <x v="371"/>
    <x v="43"/>
    <n v="376"/>
    <x v="0"/>
    <s v="GB"/>
    <x v="1"/>
    <n v="1459872000"/>
    <x v="372"/>
    <b v="0"/>
    <x v="82"/>
    <x v="0"/>
    <x v="4"/>
    <x v="0"/>
    <s v="documentary"/>
    <x v="372"/>
    <x v="2"/>
  </r>
  <r>
    <n v="373"/>
    <x v="373"/>
    <x v="372"/>
    <x v="51"/>
    <n v="8000"/>
    <x v="0"/>
    <s v="US"/>
    <x v="0"/>
    <n v="1342648398"/>
    <x v="373"/>
    <b v="0"/>
    <x v="30"/>
    <x v="0"/>
    <x v="4"/>
    <x v="0"/>
    <s v="documentary"/>
    <x v="373"/>
    <x v="5"/>
  </r>
  <r>
    <n v="374"/>
    <x v="374"/>
    <x v="373"/>
    <x v="12"/>
    <n v="7839"/>
    <x v="0"/>
    <s v="US"/>
    <x v="0"/>
    <n v="1316208031"/>
    <x v="374"/>
    <b v="0"/>
    <x v="49"/>
    <x v="0"/>
    <x v="4"/>
    <x v="0"/>
    <s v="documentary"/>
    <x v="374"/>
    <x v="6"/>
  </r>
  <r>
    <n v="375"/>
    <x v="375"/>
    <x v="374"/>
    <x v="2"/>
    <n v="600"/>
    <x v="0"/>
    <s v="US"/>
    <x v="0"/>
    <n v="1393694280"/>
    <x v="375"/>
    <b v="0"/>
    <x v="25"/>
    <x v="0"/>
    <x v="4"/>
    <x v="0"/>
    <s v="documentary"/>
    <x v="375"/>
    <x v="3"/>
  </r>
  <r>
    <n v="376"/>
    <x v="376"/>
    <x v="375"/>
    <x v="116"/>
    <n v="2596"/>
    <x v="0"/>
    <s v="GB"/>
    <x v="1"/>
    <n v="1472122316"/>
    <x v="376"/>
    <b v="0"/>
    <x v="53"/>
    <x v="0"/>
    <x v="4"/>
    <x v="0"/>
    <s v="documentary"/>
    <x v="376"/>
    <x v="2"/>
  </r>
  <r>
    <n v="377"/>
    <x v="377"/>
    <x v="376"/>
    <x v="14"/>
    <n v="13728"/>
    <x v="0"/>
    <s v="US"/>
    <x v="0"/>
    <n v="1447484460"/>
    <x v="377"/>
    <b v="0"/>
    <x v="182"/>
    <x v="0"/>
    <x v="4"/>
    <x v="0"/>
    <s v="documentary"/>
    <x v="377"/>
    <x v="0"/>
  </r>
  <r>
    <n v="378"/>
    <x v="378"/>
    <x v="377"/>
    <x v="9"/>
    <n v="3353"/>
    <x v="0"/>
    <s v="CA"/>
    <x v="5"/>
    <n v="1453765920"/>
    <x v="378"/>
    <b v="0"/>
    <x v="183"/>
    <x v="0"/>
    <x v="4"/>
    <x v="0"/>
    <s v="documentary"/>
    <x v="378"/>
    <x v="2"/>
  </r>
  <r>
    <n v="379"/>
    <x v="379"/>
    <x v="378"/>
    <x v="36"/>
    <n v="17412"/>
    <x v="0"/>
    <s v="US"/>
    <x v="0"/>
    <n v="1336062672"/>
    <x v="379"/>
    <b v="0"/>
    <x v="184"/>
    <x v="0"/>
    <x v="4"/>
    <x v="0"/>
    <s v="documentary"/>
    <x v="379"/>
    <x v="5"/>
  </r>
  <r>
    <n v="380"/>
    <x v="380"/>
    <x v="379"/>
    <x v="23"/>
    <n v="5660"/>
    <x v="0"/>
    <s v="US"/>
    <x v="0"/>
    <n v="1453569392"/>
    <x v="380"/>
    <b v="0"/>
    <x v="72"/>
    <x v="0"/>
    <x v="4"/>
    <x v="0"/>
    <s v="documentary"/>
    <x v="380"/>
    <x v="0"/>
  </r>
  <r>
    <n v="381"/>
    <x v="381"/>
    <x v="380"/>
    <x v="31"/>
    <n v="26182.5"/>
    <x v="0"/>
    <s v="US"/>
    <x v="0"/>
    <n v="1343624400"/>
    <x v="381"/>
    <b v="0"/>
    <x v="140"/>
    <x v="0"/>
    <x v="4"/>
    <x v="0"/>
    <s v="documentary"/>
    <x v="381"/>
    <x v="5"/>
  </r>
  <r>
    <n v="382"/>
    <x v="382"/>
    <x v="381"/>
    <x v="20"/>
    <n v="1535"/>
    <x v="0"/>
    <s v="US"/>
    <x v="0"/>
    <n v="1346950900"/>
    <x v="382"/>
    <b v="0"/>
    <x v="19"/>
    <x v="0"/>
    <x v="4"/>
    <x v="0"/>
    <s v="documentary"/>
    <x v="382"/>
    <x v="5"/>
  </r>
  <r>
    <n v="383"/>
    <x v="383"/>
    <x v="382"/>
    <x v="117"/>
    <n v="2065"/>
    <x v="0"/>
    <s v="US"/>
    <x v="0"/>
    <n v="1400467759"/>
    <x v="383"/>
    <b v="0"/>
    <x v="53"/>
    <x v="0"/>
    <x v="4"/>
    <x v="0"/>
    <s v="documentary"/>
    <x v="383"/>
    <x v="3"/>
  </r>
  <r>
    <n v="384"/>
    <x v="384"/>
    <x v="383"/>
    <x v="22"/>
    <n v="22421"/>
    <x v="0"/>
    <s v="US"/>
    <x v="0"/>
    <n v="1420569947"/>
    <x v="384"/>
    <b v="0"/>
    <x v="185"/>
    <x v="0"/>
    <x v="4"/>
    <x v="0"/>
    <s v="documentary"/>
    <x v="384"/>
    <x v="3"/>
  </r>
  <r>
    <n v="385"/>
    <x v="385"/>
    <x v="384"/>
    <x v="31"/>
    <n v="26495.5"/>
    <x v="0"/>
    <s v="US"/>
    <x v="0"/>
    <n v="1416582101"/>
    <x v="385"/>
    <b v="0"/>
    <x v="186"/>
    <x v="0"/>
    <x v="4"/>
    <x v="0"/>
    <s v="documentary"/>
    <x v="385"/>
    <x v="3"/>
  </r>
  <r>
    <n v="386"/>
    <x v="386"/>
    <x v="385"/>
    <x v="20"/>
    <n v="601"/>
    <x v="0"/>
    <s v="US"/>
    <x v="0"/>
    <n v="1439246991"/>
    <x v="386"/>
    <b v="0"/>
    <x v="62"/>
    <x v="0"/>
    <x v="4"/>
    <x v="0"/>
    <s v="documentary"/>
    <x v="386"/>
    <x v="0"/>
  </r>
  <r>
    <n v="387"/>
    <x v="387"/>
    <x v="386"/>
    <x v="114"/>
    <n v="81316"/>
    <x v="0"/>
    <s v="US"/>
    <x v="0"/>
    <n v="1439618400"/>
    <x v="387"/>
    <b v="0"/>
    <x v="187"/>
    <x v="0"/>
    <x v="4"/>
    <x v="0"/>
    <s v="documentary"/>
    <x v="387"/>
    <x v="0"/>
  </r>
  <r>
    <n v="388"/>
    <x v="388"/>
    <x v="387"/>
    <x v="10"/>
    <n v="6308"/>
    <x v="0"/>
    <s v="US"/>
    <x v="0"/>
    <n v="1469670580"/>
    <x v="388"/>
    <b v="0"/>
    <x v="26"/>
    <x v="0"/>
    <x v="4"/>
    <x v="0"/>
    <s v="documentary"/>
    <x v="388"/>
    <x v="2"/>
  </r>
  <r>
    <n v="389"/>
    <x v="389"/>
    <x v="388"/>
    <x v="118"/>
    <n v="123444.12"/>
    <x v="0"/>
    <s v="US"/>
    <x v="0"/>
    <n v="1394233140"/>
    <x v="389"/>
    <b v="0"/>
    <x v="188"/>
    <x v="0"/>
    <x v="4"/>
    <x v="0"/>
    <s v="documentary"/>
    <x v="389"/>
    <x v="3"/>
  </r>
  <r>
    <n v="390"/>
    <x v="390"/>
    <x v="389"/>
    <x v="28"/>
    <n v="1000"/>
    <x v="0"/>
    <s v="US"/>
    <x v="0"/>
    <n v="1431046372"/>
    <x v="390"/>
    <b v="0"/>
    <x v="25"/>
    <x v="0"/>
    <x v="4"/>
    <x v="0"/>
    <s v="documentary"/>
    <x v="390"/>
    <x v="0"/>
  </r>
  <r>
    <n v="391"/>
    <x v="391"/>
    <x v="390"/>
    <x v="22"/>
    <n v="20122"/>
    <x v="0"/>
    <s v="US"/>
    <x v="0"/>
    <n v="1324169940"/>
    <x v="391"/>
    <b v="0"/>
    <x v="189"/>
    <x v="0"/>
    <x v="4"/>
    <x v="0"/>
    <s v="documentary"/>
    <x v="391"/>
    <x v="6"/>
  </r>
  <r>
    <n v="392"/>
    <x v="392"/>
    <x v="391"/>
    <x v="17"/>
    <n v="18667"/>
    <x v="0"/>
    <s v="US"/>
    <x v="0"/>
    <n v="1315450800"/>
    <x v="392"/>
    <b v="0"/>
    <x v="190"/>
    <x v="0"/>
    <x v="4"/>
    <x v="0"/>
    <s v="documentary"/>
    <x v="392"/>
    <x v="6"/>
  </r>
  <r>
    <n v="393"/>
    <x v="393"/>
    <x v="392"/>
    <x v="63"/>
    <n v="55223"/>
    <x v="0"/>
    <s v="US"/>
    <x v="0"/>
    <n v="1381424452"/>
    <x v="393"/>
    <b v="0"/>
    <x v="191"/>
    <x v="0"/>
    <x v="4"/>
    <x v="0"/>
    <s v="documentary"/>
    <x v="393"/>
    <x v="4"/>
  </r>
  <r>
    <n v="394"/>
    <x v="394"/>
    <x v="393"/>
    <x v="119"/>
    <n v="5259"/>
    <x v="0"/>
    <s v="ES"/>
    <x v="3"/>
    <n v="1460918282"/>
    <x v="394"/>
    <b v="0"/>
    <x v="133"/>
    <x v="0"/>
    <x v="4"/>
    <x v="0"/>
    <s v="documentary"/>
    <x v="394"/>
    <x v="2"/>
  </r>
  <r>
    <n v="395"/>
    <x v="395"/>
    <x v="394"/>
    <x v="3"/>
    <n v="10804.45"/>
    <x v="0"/>
    <s v="US"/>
    <x v="0"/>
    <n v="1335562320"/>
    <x v="395"/>
    <b v="0"/>
    <x v="192"/>
    <x v="0"/>
    <x v="4"/>
    <x v="0"/>
    <s v="documentary"/>
    <x v="395"/>
    <x v="5"/>
  </r>
  <r>
    <n v="396"/>
    <x v="396"/>
    <x v="395"/>
    <x v="36"/>
    <n v="16000"/>
    <x v="0"/>
    <s v="US"/>
    <x v="0"/>
    <n v="1341668006"/>
    <x v="396"/>
    <b v="0"/>
    <x v="193"/>
    <x v="0"/>
    <x v="4"/>
    <x v="0"/>
    <s v="documentary"/>
    <x v="396"/>
    <x v="5"/>
  </r>
  <r>
    <n v="397"/>
    <x v="397"/>
    <x v="396"/>
    <x v="120"/>
    <n v="12929.35"/>
    <x v="0"/>
    <s v="US"/>
    <x v="0"/>
    <n v="1283312640"/>
    <x v="397"/>
    <b v="0"/>
    <x v="194"/>
    <x v="0"/>
    <x v="4"/>
    <x v="0"/>
    <s v="documentary"/>
    <x v="397"/>
    <x v="7"/>
  </r>
  <r>
    <n v="398"/>
    <x v="398"/>
    <x v="397"/>
    <x v="51"/>
    <n v="9387"/>
    <x v="0"/>
    <s v="US"/>
    <x v="0"/>
    <n v="1430334126"/>
    <x v="398"/>
    <b v="0"/>
    <x v="85"/>
    <x v="0"/>
    <x v="4"/>
    <x v="0"/>
    <s v="documentary"/>
    <x v="398"/>
    <x v="0"/>
  </r>
  <r>
    <n v="399"/>
    <x v="399"/>
    <x v="398"/>
    <x v="22"/>
    <n v="21361"/>
    <x v="0"/>
    <s v="GB"/>
    <x v="1"/>
    <n v="1481716800"/>
    <x v="399"/>
    <b v="0"/>
    <x v="195"/>
    <x v="0"/>
    <x v="4"/>
    <x v="0"/>
    <s v="documentary"/>
    <x v="399"/>
    <x v="2"/>
  </r>
  <r>
    <n v="400"/>
    <x v="400"/>
    <x v="399"/>
    <x v="3"/>
    <n v="11230.25"/>
    <x v="0"/>
    <s v="US"/>
    <x v="0"/>
    <n v="1400297400"/>
    <x v="400"/>
    <b v="0"/>
    <x v="95"/>
    <x v="0"/>
    <x v="4"/>
    <x v="0"/>
    <s v="documentary"/>
    <x v="400"/>
    <x v="3"/>
  </r>
  <r>
    <n v="401"/>
    <x v="401"/>
    <x v="400"/>
    <x v="63"/>
    <n v="51906"/>
    <x v="0"/>
    <s v="US"/>
    <x v="0"/>
    <n v="1312747970"/>
    <x v="401"/>
    <b v="0"/>
    <x v="196"/>
    <x v="0"/>
    <x v="4"/>
    <x v="0"/>
    <s v="documentary"/>
    <x v="401"/>
    <x v="6"/>
  </r>
  <r>
    <n v="402"/>
    <x v="402"/>
    <x v="401"/>
    <x v="13"/>
    <n v="2833"/>
    <x v="0"/>
    <s v="US"/>
    <x v="0"/>
    <n v="1446731817"/>
    <x v="402"/>
    <b v="0"/>
    <x v="68"/>
    <x v="0"/>
    <x v="4"/>
    <x v="0"/>
    <s v="documentary"/>
    <x v="402"/>
    <x v="0"/>
  </r>
  <r>
    <n v="403"/>
    <x v="403"/>
    <x v="402"/>
    <x v="10"/>
    <n v="5263"/>
    <x v="0"/>
    <s v="US"/>
    <x v="0"/>
    <n v="1312960080"/>
    <x v="403"/>
    <b v="0"/>
    <x v="16"/>
    <x v="0"/>
    <x v="4"/>
    <x v="0"/>
    <s v="documentary"/>
    <x v="403"/>
    <x v="6"/>
  </r>
  <r>
    <n v="404"/>
    <x v="404"/>
    <x v="403"/>
    <x v="19"/>
    <n v="36082"/>
    <x v="0"/>
    <s v="US"/>
    <x v="0"/>
    <n v="1391641440"/>
    <x v="404"/>
    <b v="0"/>
    <x v="197"/>
    <x v="0"/>
    <x v="4"/>
    <x v="0"/>
    <s v="documentary"/>
    <x v="404"/>
    <x v="3"/>
  </r>
  <r>
    <n v="405"/>
    <x v="405"/>
    <x v="404"/>
    <x v="121"/>
    <n v="3036"/>
    <x v="0"/>
    <s v="US"/>
    <x v="0"/>
    <n v="1394071339"/>
    <x v="405"/>
    <b v="0"/>
    <x v="165"/>
    <x v="0"/>
    <x v="4"/>
    <x v="0"/>
    <s v="documentary"/>
    <x v="405"/>
    <x v="3"/>
  </r>
  <r>
    <n v="406"/>
    <x v="406"/>
    <x v="405"/>
    <x v="70"/>
    <n v="3015.73"/>
    <x v="0"/>
    <s v="US"/>
    <x v="0"/>
    <n v="1304920740"/>
    <x v="406"/>
    <b v="0"/>
    <x v="2"/>
    <x v="0"/>
    <x v="4"/>
    <x v="0"/>
    <s v="documentary"/>
    <x v="406"/>
    <x v="6"/>
  </r>
  <r>
    <n v="407"/>
    <x v="407"/>
    <x v="406"/>
    <x v="13"/>
    <n v="2031"/>
    <x v="0"/>
    <s v="US"/>
    <x v="0"/>
    <n v="1321739650"/>
    <x v="407"/>
    <b v="0"/>
    <x v="19"/>
    <x v="0"/>
    <x v="4"/>
    <x v="0"/>
    <s v="documentary"/>
    <x v="407"/>
    <x v="6"/>
  </r>
  <r>
    <n v="408"/>
    <x v="408"/>
    <x v="407"/>
    <x v="12"/>
    <n v="6086.26"/>
    <x v="0"/>
    <s v="US"/>
    <x v="0"/>
    <n v="1383676790"/>
    <x v="408"/>
    <b v="0"/>
    <x v="44"/>
    <x v="0"/>
    <x v="4"/>
    <x v="0"/>
    <s v="documentary"/>
    <x v="408"/>
    <x v="4"/>
  </r>
  <r>
    <n v="409"/>
    <x v="409"/>
    <x v="408"/>
    <x v="2"/>
    <n v="684"/>
    <x v="0"/>
    <s v="GB"/>
    <x v="1"/>
    <n v="1469220144"/>
    <x v="409"/>
    <b v="0"/>
    <x v="41"/>
    <x v="0"/>
    <x v="4"/>
    <x v="0"/>
    <s v="documentary"/>
    <x v="409"/>
    <x v="2"/>
  </r>
  <r>
    <n v="410"/>
    <x v="410"/>
    <x v="409"/>
    <x v="28"/>
    <n v="1283"/>
    <x v="0"/>
    <s v="CA"/>
    <x v="5"/>
    <n v="1434670397"/>
    <x v="410"/>
    <b v="0"/>
    <x v="63"/>
    <x v="0"/>
    <x v="4"/>
    <x v="0"/>
    <s v="documentary"/>
    <x v="410"/>
    <x v="0"/>
  </r>
  <r>
    <n v="411"/>
    <x v="411"/>
    <x v="410"/>
    <x v="11"/>
    <n v="30315"/>
    <x v="0"/>
    <s v="US"/>
    <x v="0"/>
    <n v="1387688400"/>
    <x v="411"/>
    <b v="0"/>
    <x v="198"/>
    <x v="0"/>
    <x v="4"/>
    <x v="0"/>
    <s v="documentary"/>
    <x v="411"/>
    <x v="4"/>
  </r>
  <r>
    <n v="412"/>
    <x v="412"/>
    <x v="411"/>
    <x v="30"/>
    <n v="3171"/>
    <x v="0"/>
    <s v="US"/>
    <x v="0"/>
    <n v="1343238578"/>
    <x v="412"/>
    <b v="0"/>
    <x v="165"/>
    <x v="0"/>
    <x v="4"/>
    <x v="0"/>
    <s v="documentary"/>
    <x v="412"/>
    <x v="5"/>
  </r>
  <r>
    <n v="413"/>
    <x v="413"/>
    <x v="412"/>
    <x v="122"/>
    <n v="13451"/>
    <x v="0"/>
    <s v="US"/>
    <x v="0"/>
    <n v="1342731811"/>
    <x v="413"/>
    <b v="0"/>
    <x v="199"/>
    <x v="0"/>
    <x v="4"/>
    <x v="0"/>
    <s v="documentary"/>
    <x v="413"/>
    <x v="5"/>
  </r>
  <r>
    <n v="414"/>
    <x v="414"/>
    <x v="413"/>
    <x v="17"/>
    <n v="19028"/>
    <x v="0"/>
    <s v="US"/>
    <x v="0"/>
    <n v="1381541465"/>
    <x v="414"/>
    <b v="0"/>
    <x v="200"/>
    <x v="0"/>
    <x v="4"/>
    <x v="0"/>
    <s v="documentary"/>
    <x v="414"/>
    <x v="4"/>
  </r>
  <r>
    <n v="415"/>
    <x v="415"/>
    <x v="414"/>
    <x v="123"/>
    <n v="1430.06"/>
    <x v="0"/>
    <s v="CA"/>
    <x v="5"/>
    <n v="1413547200"/>
    <x v="415"/>
    <b v="0"/>
    <x v="64"/>
    <x v="0"/>
    <x v="4"/>
    <x v="0"/>
    <s v="documentary"/>
    <x v="415"/>
    <x v="3"/>
  </r>
  <r>
    <n v="416"/>
    <x v="416"/>
    <x v="415"/>
    <x v="28"/>
    <n v="1202.17"/>
    <x v="0"/>
    <s v="US"/>
    <x v="0"/>
    <n v="1391851831"/>
    <x v="416"/>
    <b v="0"/>
    <x v="20"/>
    <x v="0"/>
    <x v="4"/>
    <x v="0"/>
    <s v="documentary"/>
    <x v="416"/>
    <x v="3"/>
  </r>
  <r>
    <n v="417"/>
    <x v="417"/>
    <x v="416"/>
    <x v="124"/>
    <n v="10526"/>
    <x v="0"/>
    <s v="US"/>
    <x v="0"/>
    <n v="1365395580"/>
    <x v="417"/>
    <b v="0"/>
    <x v="47"/>
    <x v="0"/>
    <x v="4"/>
    <x v="0"/>
    <s v="documentary"/>
    <x v="417"/>
    <x v="4"/>
  </r>
  <r>
    <n v="418"/>
    <x v="418"/>
    <x v="417"/>
    <x v="125"/>
    <n v="22542"/>
    <x v="0"/>
    <s v="US"/>
    <x v="0"/>
    <n v="1437633997"/>
    <x v="418"/>
    <b v="0"/>
    <x v="201"/>
    <x v="0"/>
    <x v="4"/>
    <x v="0"/>
    <s v="documentary"/>
    <x v="418"/>
    <x v="0"/>
  </r>
  <r>
    <n v="419"/>
    <x v="419"/>
    <x v="418"/>
    <x v="6"/>
    <n v="8035"/>
    <x v="0"/>
    <s v="US"/>
    <x v="0"/>
    <n v="1372536787"/>
    <x v="419"/>
    <b v="0"/>
    <x v="196"/>
    <x v="0"/>
    <x v="4"/>
    <x v="0"/>
    <s v="documentary"/>
    <x v="419"/>
    <x v="4"/>
  </r>
  <r>
    <n v="420"/>
    <x v="420"/>
    <x v="419"/>
    <x v="126"/>
    <n v="14.5"/>
    <x v="2"/>
    <s v="US"/>
    <x v="0"/>
    <n v="1394772031"/>
    <x v="420"/>
    <b v="0"/>
    <x v="83"/>
    <x v="1"/>
    <x v="5"/>
    <x v="0"/>
    <s v="animation"/>
    <x v="420"/>
    <x v="3"/>
  </r>
  <r>
    <n v="421"/>
    <x v="421"/>
    <x v="420"/>
    <x v="36"/>
    <n v="301"/>
    <x v="2"/>
    <s v="US"/>
    <x v="0"/>
    <n v="1440157656"/>
    <x v="421"/>
    <b v="0"/>
    <x v="79"/>
    <x v="1"/>
    <x v="5"/>
    <x v="0"/>
    <s v="animation"/>
    <x v="421"/>
    <x v="0"/>
  </r>
  <r>
    <n v="422"/>
    <x v="422"/>
    <x v="421"/>
    <x v="79"/>
    <n v="430"/>
    <x v="2"/>
    <s v="US"/>
    <x v="0"/>
    <n v="1410416097"/>
    <x v="422"/>
    <b v="0"/>
    <x v="8"/>
    <x v="1"/>
    <x v="5"/>
    <x v="0"/>
    <s v="animation"/>
    <x v="422"/>
    <x v="3"/>
  </r>
  <r>
    <n v="423"/>
    <x v="423"/>
    <x v="422"/>
    <x v="22"/>
    <n v="153"/>
    <x v="2"/>
    <s v="US"/>
    <x v="0"/>
    <n v="1370470430"/>
    <x v="423"/>
    <b v="0"/>
    <x v="62"/>
    <x v="1"/>
    <x v="5"/>
    <x v="0"/>
    <s v="animation"/>
    <x v="423"/>
    <x v="4"/>
  </r>
  <r>
    <n v="424"/>
    <x v="424"/>
    <x v="423"/>
    <x v="9"/>
    <n v="203.9"/>
    <x v="2"/>
    <s v="US"/>
    <x v="0"/>
    <n v="1332748899"/>
    <x v="424"/>
    <b v="0"/>
    <x v="81"/>
    <x v="1"/>
    <x v="5"/>
    <x v="0"/>
    <s v="animation"/>
    <x v="424"/>
    <x v="5"/>
  </r>
  <r>
    <n v="425"/>
    <x v="425"/>
    <x v="424"/>
    <x v="63"/>
    <n v="6"/>
    <x v="2"/>
    <s v="US"/>
    <x v="0"/>
    <n v="1448660404"/>
    <x v="425"/>
    <b v="0"/>
    <x v="84"/>
    <x v="1"/>
    <x v="5"/>
    <x v="0"/>
    <s v="animation"/>
    <x v="425"/>
    <x v="0"/>
  </r>
  <r>
    <n v="426"/>
    <x v="426"/>
    <x v="425"/>
    <x v="3"/>
    <n v="133"/>
    <x v="2"/>
    <s v="US"/>
    <x v="0"/>
    <n v="1456851914"/>
    <x v="426"/>
    <b v="0"/>
    <x v="22"/>
    <x v="1"/>
    <x v="5"/>
    <x v="0"/>
    <s v="animation"/>
    <x v="426"/>
    <x v="2"/>
  </r>
  <r>
    <n v="427"/>
    <x v="427"/>
    <x v="426"/>
    <x v="115"/>
    <n v="0"/>
    <x v="2"/>
    <s v="US"/>
    <x v="0"/>
    <n v="1445540340"/>
    <x v="427"/>
    <b v="0"/>
    <x v="78"/>
    <x v="1"/>
    <x v="5"/>
    <x v="0"/>
    <s v="animation"/>
    <x v="427"/>
    <x v="0"/>
  </r>
  <r>
    <n v="428"/>
    <x v="428"/>
    <x v="427"/>
    <x v="14"/>
    <n v="676"/>
    <x v="2"/>
    <s v="US"/>
    <x v="0"/>
    <n v="1402956000"/>
    <x v="428"/>
    <b v="0"/>
    <x v="62"/>
    <x v="1"/>
    <x v="5"/>
    <x v="0"/>
    <s v="animation"/>
    <x v="428"/>
    <x v="3"/>
  </r>
  <r>
    <n v="429"/>
    <x v="429"/>
    <x v="428"/>
    <x v="10"/>
    <n v="0"/>
    <x v="2"/>
    <s v="US"/>
    <x v="0"/>
    <n v="1259297940"/>
    <x v="429"/>
    <b v="0"/>
    <x v="78"/>
    <x v="1"/>
    <x v="5"/>
    <x v="0"/>
    <s v="animation"/>
    <x v="429"/>
    <x v="8"/>
  </r>
  <r>
    <n v="430"/>
    <x v="430"/>
    <x v="429"/>
    <x v="28"/>
    <n v="24"/>
    <x v="2"/>
    <s v="US"/>
    <x v="0"/>
    <n v="1378866867"/>
    <x v="430"/>
    <b v="0"/>
    <x v="81"/>
    <x v="1"/>
    <x v="5"/>
    <x v="0"/>
    <s v="animation"/>
    <x v="430"/>
    <x v="4"/>
  </r>
  <r>
    <n v="431"/>
    <x v="431"/>
    <x v="430"/>
    <x v="9"/>
    <n v="415"/>
    <x v="2"/>
    <s v="GB"/>
    <x v="1"/>
    <n v="1467752083"/>
    <x v="431"/>
    <b v="0"/>
    <x v="22"/>
    <x v="1"/>
    <x v="5"/>
    <x v="0"/>
    <s v="animation"/>
    <x v="431"/>
    <x v="2"/>
  </r>
  <r>
    <n v="432"/>
    <x v="432"/>
    <x v="431"/>
    <x v="12"/>
    <n v="570"/>
    <x v="2"/>
    <s v="US"/>
    <x v="0"/>
    <n v="1445448381"/>
    <x v="432"/>
    <b v="0"/>
    <x v="22"/>
    <x v="1"/>
    <x v="5"/>
    <x v="0"/>
    <s v="animation"/>
    <x v="432"/>
    <x v="0"/>
  </r>
  <r>
    <n v="433"/>
    <x v="433"/>
    <x v="432"/>
    <x v="9"/>
    <n v="0"/>
    <x v="2"/>
    <s v="US"/>
    <x v="0"/>
    <n v="1444576022"/>
    <x v="433"/>
    <b v="0"/>
    <x v="78"/>
    <x v="1"/>
    <x v="5"/>
    <x v="0"/>
    <s v="animation"/>
    <x v="433"/>
    <x v="0"/>
  </r>
  <r>
    <n v="434"/>
    <x v="434"/>
    <x v="433"/>
    <x v="30"/>
    <n v="125"/>
    <x v="2"/>
    <s v="US"/>
    <x v="0"/>
    <n v="1385931702"/>
    <x v="434"/>
    <b v="0"/>
    <x v="84"/>
    <x v="1"/>
    <x v="5"/>
    <x v="0"/>
    <s v="animation"/>
    <x v="434"/>
    <x v="4"/>
  </r>
  <r>
    <n v="435"/>
    <x v="435"/>
    <x v="434"/>
    <x v="74"/>
    <n v="3"/>
    <x v="2"/>
    <s v="US"/>
    <x v="0"/>
    <n v="1379094980"/>
    <x v="435"/>
    <b v="0"/>
    <x v="83"/>
    <x v="1"/>
    <x v="5"/>
    <x v="0"/>
    <s v="animation"/>
    <x v="435"/>
    <x v="4"/>
  </r>
  <r>
    <n v="436"/>
    <x v="436"/>
    <x v="435"/>
    <x v="28"/>
    <n v="0"/>
    <x v="2"/>
    <s v="US"/>
    <x v="0"/>
    <n v="1375260113"/>
    <x v="436"/>
    <b v="0"/>
    <x v="78"/>
    <x v="1"/>
    <x v="5"/>
    <x v="0"/>
    <s v="animation"/>
    <x v="436"/>
    <x v="4"/>
  </r>
  <r>
    <n v="437"/>
    <x v="437"/>
    <x v="436"/>
    <x v="39"/>
    <n v="0"/>
    <x v="2"/>
    <s v="CA"/>
    <x v="5"/>
    <n v="1475912326"/>
    <x v="437"/>
    <b v="0"/>
    <x v="78"/>
    <x v="1"/>
    <x v="5"/>
    <x v="0"/>
    <s v="animation"/>
    <x v="437"/>
    <x v="2"/>
  </r>
  <r>
    <n v="438"/>
    <x v="438"/>
    <x v="437"/>
    <x v="22"/>
    <n v="1876"/>
    <x v="2"/>
    <s v="US"/>
    <x v="0"/>
    <n v="1447830958"/>
    <x v="438"/>
    <b v="0"/>
    <x v="202"/>
    <x v="1"/>
    <x v="5"/>
    <x v="0"/>
    <s v="animation"/>
    <x v="438"/>
    <x v="0"/>
  </r>
  <r>
    <n v="439"/>
    <x v="439"/>
    <x v="438"/>
    <x v="52"/>
    <n v="0"/>
    <x v="2"/>
    <s v="US"/>
    <x v="0"/>
    <n v="1413569818"/>
    <x v="439"/>
    <b v="0"/>
    <x v="78"/>
    <x v="1"/>
    <x v="5"/>
    <x v="0"/>
    <s v="animation"/>
    <x v="439"/>
    <x v="3"/>
  </r>
  <r>
    <n v="440"/>
    <x v="440"/>
    <x v="439"/>
    <x v="10"/>
    <n v="5"/>
    <x v="2"/>
    <s v="US"/>
    <x v="0"/>
    <n v="1458859153"/>
    <x v="440"/>
    <b v="0"/>
    <x v="29"/>
    <x v="1"/>
    <x v="5"/>
    <x v="0"/>
    <s v="animation"/>
    <x v="440"/>
    <x v="2"/>
  </r>
  <r>
    <n v="441"/>
    <x v="441"/>
    <x v="440"/>
    <x v="44"/>
    <n v="0"/>
    <x v="2"/>
    <s v="GB"/>
    <x v="1"/>
    <n v="1383418996"/>
    <x v="441"/>
    <b v="0"/>
    <x v="78"/>
    <x v="1"/>
    <x v="5"/>
    <x v="0"/>
    <s v="animation"/>
    <x v="441"/>
    <x v="4"/>
  </r>
  <r>
    <n v="442"/>
    <x v="442"/>
    <x v="441"/>
    <x v="73"/>
    <n v="6691"/>
    <x v="2"/>
    <s v="US"/>
    <x v="0"/>
    <n v="1424380783"/>
    <x v="442"/>
    <b v="0"/>
    <x v="57"/>
    <x v="1"/>
    <x v="5"/>
    <x v="0"/>
    <s v="animation"/>
    <x v="442"/>
    <x v="0"/>
  </r>
  <r>
    <n v="443"/>
    <x v="443"/>
    <x v="442"/>
    <x v="3"/>
    <n v="10"/>
    <x v="2"/>
    <s v="CA"/>
    <x v="5"/>
    <n v="1391991701"/>
    <x v="443"/>
    <b v="0"/>
    <x v="84"/>
    <x v="1"/>
    <x v="5"/>
    <x v="0"/>
    <s v="animation"/>
    <x v="443"/>
    <x v="3"/>
  </r>
  <r>
    <n v="444"/>
    <x v="444"/>
    <x v="443"/>
    <x v="28"/>
    <n v="50"/>
    <x v="2"/>
    <s v="US"/>
    <x v="0"/>
    <n v="1329342361"/>
    <x v="444"/>
    <b v="0"/>
    <x v="29"/>
    <x v="1"/>
    <x v="5"/>
    <x v="0"/>
    <s v="animation"/>
    <x v="444"/>
    <x v="6"/>
  </r>
  <r>
    <n v="445"/>
    <x v="445"/>
    <x v="444"/>
    <x v="127"/>
    <n v="2"/>
    <x v="2"/>
    <s v="US"/>
    <x v="0"/>
    <n v="1432195375"/>
    <x v="445"/>
    <b v="0"/>
    <x v="84"/>
    <x v="1"/>
    <x v="5"/>
    <x v="0"/>
    <s v="animation"/>
    <x v="445"/>
    <x v="0"/>
  </r>
  <r>
    <n v="446"/>
    <x v="446"/>
    <x v="445"/>
    <x v="124"/>
    <n v="766"/>
    <x v="2"/>
    <s v="US"/>
    <x v="0"/>
    <n v="1425434420"/>
    <x v="446"/>
    <b v="0"/>
    <x v="38"/>
    <x v="1"/>
    <x v="5"/>
    <x v="0"/>
    <s v="animation"/>
    <x v="446"/>
    <x v="0"/>
  </r>
  <r>
    <n v="447"/>
    <x v="447"/>
    <x v="446"/>
    <x v="11"/>
    <n v="5"/>
    <x v="2"/>
    <s v="GB"/>
    <x v="1"/>
    <n v="1364041163"/>
    <x v="447"/>
    <b v="0"/>
    <x v="29"/>
    <x v="1"/>
    <x v="5"/>
    <x v="0"/>
    <s v="animation"/>
    <x v="447"/>
    <x v="4"/>
  </r>
  <r>
    <n v="448"/>
    <x v="448"/>
    <x v="447"/>
    <x v="30"/>
    <n v="82.01"/>
    <x v="2"/>
    <s v="US"/>
    <x v="0"/>
    <n v="1400091095"/>
    <x v="448"/>
    <b v="0"/>
    <x v="80"/>
    <x v="1"/>
    <x v="5"/>
    <x v="0"/>
    <s v="animation"/>
    <x v="448"/>
    <x v="3"/>
  </r>
  <r>
    <n v="449"/>
    <x v="449"/>
    <x v="448"/>
    <x v="13"/>
    <n v="45"/>
    <x v="2"/>
    <s v="GB"/>
    <x v="1"/>
    <n v="1382017085"/>
    <x v="449"/>
    <b v="0"/>
    <x v="81"/>
    <x v="1"/>
    <x v="5"/>
    <x v="0"/>
    <s v="animation"/>
    <x v="449"/>
    <x v="4"/>
  </r>
  <r>
    <n v="450"/>
    <x v="450"/>
    <x v="449"/>
    <x v="63"/>
    <n v="396"/>
    <x v="2"/>
    <s v="US"/>
    <x v="0"/>
    <n v="1392417800"/>
    <x v="450"/>
    <b v="0"/>
    <x v="63"/>
    <x v="1"/>
    <x v="5"/>
    <x v="0"/>
    <s v="animation"/>
    <x v="450"/>
    <x v="3"/>
  </r>
  <r>
    <n v="451"/>
    <x v="451"/>
    <x v="450"/>
    <x v="22"/>
    <n v="0"/>
    <x v="2"/>
    <s v="US"/>
    <x v="0"/>
    <n v="1390669791"/>
    <x v="451"/>
    <b v="0"/>
    <x v="78"/>
    <x v="1"/>
    <x v="5"/>
    <x v="0"/>
    <s v="animation"/>
    <x v="451"/>
    <x v="4"/>
  </r>
  <r>
    <n v="452"/>
    <x v="452"/>
    <x v="451"/>
    <x v="47"/>
    <n v="480"/>
    <x v="2"/>
    <s v="US"/>
    <x v="0"/>
    <n v="1431536015"/>
    <x v="452"/>
    <b v="0"/>
    <x v="8"/>
    <x v="1"/>
    <x v="5"/>
    <x v="0"/>
    <s v="animation"/>
    <x v="452"/>
    <x v="0"/>
  </r>
  <r>
    <n v="453"/>
    <x v="453"/>
    <x v="452"/>
    <x v="128"/>
    <n v="26"/>
    <x v="2"/>
    <s v="US"/>
    <x v="0"/>
    <n v="1424375279"/>
    <x v="453"/>
    <b v="0"/>
    <x v="84"/>
    <x v="1"/>
    <x v="5"/>
    <x v="0"/>
    <s v="animation"/>
    <x v="453"/>
    <x v="0"/>
  </r>
  <r>
    <n v="454"/>
    <x v="454"/>
    <x v="453"/>
    <x v="3"/>
    <n v="82"/>
    <x v="2"/>
    <s v="US"/>
    <x v="0"/>
    <n v="1417007640"/>
    <x v="454"/>
    <b v="0"/>
    <x v="81"/>
    <x v="1"/>
    <x v="5"/>
    <x v="0"/>
    <s v="animation"/>
    <x v="454"/>
    <x v="3"/>
  </r>
  <r>
    <n v="455"/>
    <x v="455"/>
    <x v="454"/>
    <x v="99"/>
    <n v="45"/>
    <x v="2"/>
    <s v="US"/>
    <x v="0"/>
    <n v="1334622660"/>
    <x v="455"/>
    <b v="0"/>
    <x v="84"/>
    <x v="1"/>
    <x v="5"/>
    <x v="0"/>
    <s v="animation"/>
    <x v="455"/>
    <x v="5"/>
  </r>
  <r>
    <n v="456"/>
    <x v="456"/>
    <x v="455"/>
    <x v="129"/>
    <n v="61"/>
    <x v="2"/>
    <s v="US"/>
    <x v="0"/>
    <n v="1382414340"/>
    <x v="456"/>
    <b v="0"/>
    <x v="83"/>
    <x v="1"/>
    <x v="5"/>
    <x v="0"/>
    <s v="animation"/>
    <x v="456"/>
    <x v="4"/>
  </r>
  <r>
    <n v="457"/>
    <x v="457"/>
    <x v="456"/>
    <x v="22"/>
    <n v="0"/>
    <x v="2"/>
    <s v="CA"/>
    <x v="5"/>
    <n v="1408213512"/>
    <x v="457"/>
    <b v="0"/>
    <x v="78"/>
    <x v="1"/>
    <x v="5"/>
    <x v="0"/>
    <s v="animation"/>
    <x v="457"/>
    <x v="3"/>
  </r>
  <r>
    <n v="458"/>
    <x v="458"/>
    <x v="457"/>
    <x v="3"/>
    <n v="821"/>
    <x v="2"/>
    <s v="GB"/>
    <x v="1"/>
    <n v="1368550060"/>
    <x v="458"/>
    <b v="0"/>
    <x v="72"/>
    <x v="1"/>
    <x v="5"/>
    <x v="0"/>
    <s v="animation"/>
    <x v="458"/>
    <x v="4"/>
  </r>
  <r>
    <n v="459"/>
    <x v="459"/>
    <x v="458"/>
    <x v="130"/>
    <n v="25"/>
    <x v="2"/>
    <s v="US"/>
    <x v="0"/>
    <n v="1321201327"/>
    <x v="459"/>
    <b v="0"/>
    <x v="29"/>
    <x v="1"/>
    <x v="5"/>
    <x v="0"/>
    <s v="animation"/>
    <x v="459"/>
    <x v="6"/>
  </r>
  <r>
    <n v="460"/>
    <x v="460"/>
    <x v="459"/>
    <x v="0"/>
    <n v="25"/>
    <x v="2"/>
    <s v="US"/>
    <x v="0"/>
    <n v="1401595200"/>
    <x v="460"/>
    <b v="0"/>
    <x v="84"/>
    <x v="1"/>
    <x v="5"/>
    <x v="0"/>
    <s v="animation"/>
    <x v="460"/>
    <x v="3"/>
  </r>
  <r>
    <n v="461"/>
    <x v="461"/>
    <x v="460"/>
    <x v="131"/>
    <n v="0"/>
    <x v="2"/>
    <s v="GB"/>
    <x v="1"/>
    <n v="1370204367"/>
    <x v="461"/>
    <b v="0"/>
    <x v="78"/>
    <x v="1"/>
    <x v="5"/>
    <x v="0"/>
    <s v="animation"/>
    <x v="461"/>
    <x v="4"/>
  </r>
  <r>
    <n v="462"/>
    <x v="462"/>
    <x v="461"/>
    <x v="57"/>
    <n v="0"/>
    <x v="2"/>
    <s v="US"/>
    <x v="0"/>
    <n v="1312945341"/>
    <x v="462"/>
    <b v="0"/>
    <x v="78"/>
    <x v="1"/>
    <x v="5"/>
    <x v="0"/>
    <s v="animation"/>
    <x v="462"/>
    <x v="6"/>
  </r>
  <r>
    <n v="463"/>
    <x v="463"/>
    <x v="462"/>
    <x v="56"/>
    <n v="1250"/>
    <x v="2"/>
    <s v="US"/>
    <x v="0"/>
    <n v="1316883753"/>
    <x v="463"/>
    <b v="0"/>
    <x v="202"/>
    <x v="1"/>
    <x v="5"/>
    <x v="0"/>
    <s v="animation"/>
    <x v="463"/>
    <x v="6"/>
  </r>
  <r>
    <n v="464"/>
    <x v="464"/>
    <x v="463"/>
    <x v="132"/>
    <n v="1"/>
    <x v="2"/>
    <s v="DE"/>
    <x v="3"/>
    <n v="1463602935"/>
    <x v="464"/>
    <b v="0"/>
    <x v="29"/>
    <x v="1"/>
    <x v="5"/>
    <x v="0"/>
    <s v="animation"/>
    <x v="464"/>
    <x v="2"/>
  </r>
  <r>
    <n v="465"/>
    <x v="465"/>
    <x v="464"/>
    <x v="133"/>
    <n v="138"/>
    <x v="2"/>
    <s v="US"/>
    <x v="0"/>
    <n v="1403837574"/>
    <x v="465"/>
    <b v="0"/>
    <x v="22"/>
    <x v="1"/>
    <x v="5"/>
    <x v="0"/>
    <s v="animation"/>
    <x v="465"/>
    <x v="3"/>
  </r>
  <r>
    <n v="466"/>
    <x v="466"/>
    <x v="465"/>
    <x v="3"/>
    <n v="76"/>
    <x v="2"/>
    <s v="US"/>
    <x v="0"/>
    <n v="1347057464"/>
    <x v="466"/>
    <b v="0"/>
    <x v="81"/>
    <x v="1"/>
    <x v="5"/>
    <x v="0"/>
    <s v="animation"/>
    <x v="466"/>
    <x v="5"/>
  </r>
  <r>
    <n v="467"/>
    <x v="467"/>
    <x v="466"/>
    <x v="22"/>
    <n v="4315"/>
    <x v="2"/>
    <s v="US"/>
    <x v="0"/>
    <n v="1348849134"/>
    <x v="467"/>
    <b v="0"/>
    <x v="70"/>
    <x v="1"/>
    <x v="5"/>
    <x v="0"/>
    <s v="animation"/>
    <x v="467"/>
    <x v="5"/>
  </r>
  <r>
    <n v="468"/>
    <x v="468"/>
    <x v="467"/>
    <x v="51"/>
    <n v="0"/>
    <x v="2"/>
    <s v="US"/>
    <x v="0"/>
    <n v="1341978665"/>
    <x v="468"/>
    <b v="0"/>
    <x v="78"/>
    <x v="1"/>
    <x v="5"/>
    <x v="0"/>
    <s v="animation"/>
    <x v="468"/>
    <x v="5"/>
  </r>
  <r>
    <n v="469"/>
    <x v="469"/>
    <x v="468"/>
    <x v="12"/>
    <n v="0"/>
    <x v="2"/>
    <s v="GB"/>
    <x v="1"/>
    <n v="1409960724"/>
    <x v="469"/>
    <b v="0"/>
    <x v="78"/>
    <x v="1"/>
    <x v="5"/>
    <x v="0"/>
    <s v="animation"/>
    <x v="469"/>
    <x v="3"/>
  </r>
  <r>
    <n v="470"/>
    <x v="470"/>
    <x v="469"/>
    <x v="10"/>
    <n v="51"/>
    <x v="2"/>
    <s v="US"/>
    <x v="0"/>
    <n v="1389844800"/>
    <x v="470"/>
    <b v="0"/>
    <x v="84"/>
    <x v="1"/>
    <x v="5"/>
    <x v="0"/>
    <s v="animation"/>
    <x v="470"/>
    <x v="4"/>
  </r>
  <r>
    <n v="471"/>
    <x v="471"/>
    <x v="470"/>
    <x v="56"/>
    <n v="6541"/>
    <x v="2"/>
    <s v="US"/>
    <x v="0"/>
    <n v="1397924379"/>
    <x v="471"/>
    <b v="0"/>
    <x v="203"/>
    <x v="1"/>
    <x v="5"/>
    <x v="0"/>
    <s v="animation"/>
    <x v="471"/>
    <x v="3"/>
  </r>
  <r>
    <n v="472"/>
    <x v="472"/>
    <x v="471"/>
    <x v="134"/>
    <n v="141"/>
    <x v="2"/>
    <s v="US"/>
    <x v="0"/>
    <n v="1408831718"/>
    <x v="472"/>
    <b v="0"/>
    <x v="81"/>
    <x v="1"/>
    <x v="5"/>
    <x v="0"/>
    <s v="animation"/>
    <x v="472"/>
    <x v="3"/>
  </r>
  <r>
    <n v="473"/>
    <x v="473"/>
    <x v="472"/>
    <x v="11"/>
    <n v="861"/>
    <x v="2"/>
    <s v="US"/>
    <x v="0"/>
    <n v="1410972319"/>
    <x v="473"/>
    <b v="0"/>
    <x v="25"/>
    <x v="1"/>
    <x v="5"/>
    <x v="0"/>
    <s v="animation"/>
    <x v="473"/>
    <x v="3"/>
  </r>
  <r>
    <n v="474"/>
    <x v="474"/>
    <x v="473"/>
    <x v="126"/>
    <n v="1"/>
    <x v="2"/>
    <s v="US"/>
    <x v="0"/>
    <n v="1487318029"/>
    <x v="474"/>
    <b v="0"/>
    <x v="29"/>
    <x v="1"/>
    <x v="5"/>
    <x v="0"/>
    <s v="animation"/>
    <x v="474"/>
    <x v="1"/>
  </r>
  <r>
    <n v="475"/>
    <x v="475"/>
    <x v="474"/>
    <x v="13"/>
    <n v="0"/>
    <x v="2"/>
    <s v="US"/>
    <x v="0"/>
    <n v="1430877843"/>
    <x v="475"/>
    <b v="0"/>
    <x v="78"/>
    <x v="1"/>
    <x v="5"/>
    <x v="0"/>
    <s v="animation"/>
    <x v="475"/>
    <x v="0"/>
  </r>
  <r>
    <n v="476"/>
    <x v="476"/>
    <x v="475"/>
    <x v="135"/>
    <n v="4906.59"/>
    <x v="2"/>
    <s v="US"/>
    <x v="0"/>
    <n v="1401767940"/>
    <x v="476"/>
    <b v="0"/>
    <x v="204"/>
    <x v="1"/>
    <x v="5"/>
    <x v="0"/>
    <s v="animation"/>
    <x v="476"/>
    <x v="3"/>
  </r>
  <r>
    <n v="477"/>
    <x v="477"/>
    <x v="476"/>
    <x v="15"/>
    <n v="0"/>
    <x v="2"/>
    <s v="US"/>
    <x v="0"/>
    <n v="1337371334"/>
    <x v="477"/>
    <b v="0"/>
    <x v="78"/>
    <x v="1"/>
    <x v="5"/>
    <x v="0"/>
    <s v="animation"/>
    <x v="477"/>
    <x v="5"/>
  </r>
  <r>
    <n v="478"/>
    <x v="478"/>
    <x v="477"/>
    <x v="3"/>
    <n v="0"/>
    <x v="2"/>
    <s v="US"/>
    <x v="0"/>
    <n v="1427921509"/>
    <x v="478"/>
    <b v="0"/>
    <x v="78"/>
    <x v="1"/>
    <x v="5"/>
    <x v="0"/>
    <s v="animation"/>
    <x v="478"/>
    <x v="0"/>
  </r>
  <r>
    <n v="479"/>
    <x v="479"/>
    <x v="478"/>
    <x v="36"/>
    <n v="4884"/>
    <x v="2"/>
    <s v="US"/>
    <x v="0"/>
    <n v="1416566835"/>
    <x v="479"/>
    <b v="0"/>
    <x v="165"/>
    <x v="1"/>
    <x v="5"/>
    <x v="0"/>
    <s v="animation"/>
    <x v="479"/>
    <x v="3"/>
  </r>
  <r>
    <n v="480"/>
    <x v="480"/>
    <x v="479"/>
    <x v="79"/>
    <n v="7764"/>
    <x v="2"/>
    <s v="US"/>
    <x v="0"/>
    <n v="1376049615"/>
    <x v="480"/>
    <b v="0"/>
    <x v="205"/>
    <x v="1"/>
    <x v="5"/>
    <x v="0"/>
    <s v="animation"/>
    <x v="480"/>
    <x v="4"/>
  </r>
  <r>
    <n v="481"/>
    <x v="481"/>
    <x v="480"/>
    <x v="11"/>
    <n v="1830"/>
    <x v="2"/>
    <s v="US"/>
    <x v="0"/>
    <n v="1349885289"/>
    <x v="481"/>
    <b v="0"/>
    <x v="64"/>
    <x v="1"/>
    <x v="5"/>
    <x v="0"/>
    <s v="animation"/>
    <x v="481"/>
    <x v="5"/>
  </r>
  <r>
    <n v="482"/>
    <x v="482"/>
    <x v="481"/>
    <x v="3"/>
    <n v="10"/>
    <x v="2"/>
    <s v="US"/>
    <x v="0"/>
    <n v="1460644440"/>
    <x v="482"/>
    <b v="0"/>
    <x v="29"/>
    <x v="1"/>
    <x v="5"/>
    <x v="0"/>
    <s v="animation"/>
    <x v="482"/>
    <x v="2"/>
  </r>
  <r>
    <n v="483"/>
    <x v="483"/>
    <x v="482"/>
    <x v="36"/>
    <n v="7530"/>
    <x v="2"/>
    <s v="GB"/>
    <x v="1"/>
    <n v="1359434672"/>
    <x v="483"/>
    <b v="0"/>
    <x v="206"/>
    <x v="1"/>
    <x v="5"/>
    <x v="0"/>
    <s v="animation"/>
    <x v="483"/>
    <x v="5"/>
  </r>
  <r>
    <n v="484"/>
    <x v="484"/>
    <x v="483"/>
    <x v="58"/>
    <n v="149"/>
    <x v="2"/>
    <s v="GB"/>
    <x v="1"/>
    <n v="1446766372"/>
    <x v="484"/>
    <b v="0"/>
    <x v="202"/>
    <x v="1"/>
    <x v="5"/>
    <x v="0"/>
    <s v="animation"/>
    <x v="484"/>
    <x v="0"/>
  </r>
  <r>
    <n v="485"/>
    <x v="485"/>
    <x v="484"/>
    <x v="136"/>
    <n v="8315.01"/>
    <x v="2"/>
    <s v="GB"/>
    <x v="1"/>
    <n v="1368792499"/>
    <x v="485"/>
    <b v="0"/>
    <x v="207"/>
    <x v="1"/>
    <x v="5"/>
    <x v="0"/>
    <s v="animation"/>
    <x v="485"/>
    <x v="4"/>
  </r>
  <r>
    <n v="486"/>
    <x v="486"/>
    <x v="485"/>
    <x v="137"/>
    <n v="50"/>
    <x v="2"/>
    <s v="AU"/>
    <x v="2"/>
    <n v="1401662239"/>
    <x v="486"/>
    <b v="0"/>
    <x v="29"/>
    <x v="1"/>
    <x v="5"/>
    <x v="0"/>
    <s v="animation"/>
    <x v="486"/>
    <x v="3"/>
  </r>
  <r>
    <n v="487"/>
    <x v="487"/>
    <x v="486"/>
    <x v="63"/>
    <n v="0"/>
    <x v="2"/>
    <s v="CA"/>
    <x v="5"/>
    <n v="1482678994"/>
    <x v="487"/>
    <b v="0"/>
    <x v="78"/>
    <x v="1"/>
    <x v="5"/>
    <x v="0"/>
    <s v="animation"/>
    <x v="487"/>
    <x v="2"/>
  </r>
  <r>
    <n v="488"/>
    <x v="488"/>
    <x v="487"/>
    <x v="14"/>
    <n v="0"/>
    <x v="2"/>
    <s v="US"/>
    <x v="0"/>
    <n v="1483924700"/>
    <x v="488"/>
    <b v="0"/>
    <x v="78"/>
    <x v="1"/>
    <x v="5"/>
    <x v="0"/>
    <s v="animation"/>
    <x v="488"/>
    <x v="2"/>
  </r>
  <r>
    <n v="489"/>
    <x v="489"/>
    <x v="488"/>
    <x v="138"/>
    <n v="215"/>
    <x v="2"/>
    <s v="US"/>
    <x v="0"/>
    <n v="1325763180"/>
    <x v="489"/>
    <b v="0"/>
    <x v="83"/>
    <x v="1"/>
    <x v="5"/>
    <x v="0"/>
    <s v="animation"/>
    <x v="489"/>
    <x v="6"/>
  </r>
  <r>
    <n v="490"/>
    <x v="490"/>
    <x v="489"/>
    <x v="28"/>
    <n v="0"/>
    <x v="2"/>
    <s v="US"/>
    <x v="0"/>
    <n v="1345677285"/>
    <x v="490"/>
    <b v="0"/>
    <x v="78"/>
    <x v="1"/>
    <x v="5"/>
    <x v="0"/>
    <s v="animation"/>
    <x v="490"/>
    <x v="5"/>
  </r>
  <r>
    <n v="491"/>
    <x v="491"/>
    <x v="490"/>
    <x v="3"/>
    <n v="0"/>
    <x v="2"/>
    <s v="US"/>
    <x v="0"/>
    <n v="1453937699"/>
    <x v="491"/>
    <b v="0"/>
    <x v="78"/>
    <x v="1"/>
    <x v="5"/>
    <x v="0"/>
    <s v="animation"/>
    <x v="491"/>
    <x v="0"/>
  </r>
  <r>
    <n v="492"/>
    <x v="492"/>
    <x v="491"/>
    <x v="139"/>
    <n v="0"/>
    <x v="2"/>
    <s v="SE"/>
    <x v="9"/>
    <n v="1476319830"/>
    <x v="492"/>
    <b v="0"/>
    <x v="78"/>
    <x v="1"/>
    <x v="5"/>
    <x v="0"/>
    <s v="animation"/>
    <x v="492"/>
    <x v="2"/>
  </r>
  <r>
    <n v="493"/>
    <x v="493"/>
    <x v="492"/>
    <x v="11"/>
    <n v="0"/>
    <x v="2"/>
    <s v="GB"/>
    <x v="1"/>
    <n v="1432142738"/>
    <x v="493"/>
    <b v="0"/>
    <x v="78"/>
    <x v="1"/>
    <x v="5"/>
    <x v="0"/>
    <s v="animation"/>
    <x v="493"/>
    <x v="0"/>
  </r>
  <r>
    <n v="494"/>
    <x v="494"/>
    <x v="493"/>
    <x v="22"/>
    <n v="31"/>
    <x v="2"/>
    <s v="US"/>
    <x v="0"/>
    <n v="1404356400"/>
    <x v="494"/>
    <b v="0"/>
    <x v="83"/>
    <x v="1"/>
    <x v="5"/>
    <x v="0"/>
    <s v="animation"/>
    <x v="494"/>
    <x v="3"/>
  </r>
  <r>
    <n v="495"/>
    <x v="495"/>
    <x v="494"/>
    <x v="39"/>
    <n v="0"/>
    <x v="2"/>
    <s v="US"/>
    <x v="0"/>
    <n v="1437076305"/>
    <x v="495"/>
    <b v="0"/>
    <x v="78"/>
    <x v="1"/>
    <x v="5"/>
    <x v="0"/>
    <s v="animation"/>
    <x v="495"/>
    <x v="0"/>
  </r>
  <r>
    <n v="496"/>
    <x v="496"/>
    <x v="495"/>
    <x v="127"/>
    <n v="1"/>
    <x v="2"/>
    <s v="US"/>
    <x v="0"/>
    <n v="1392070874"/>
    <x v="496"/>
    <b v="0"/>
    <x v="29"/>
    <x v="1"/>
    <x v="5"/>
    <x v="0"/>
    <s v="animation"/>
    <x v="496"/>
    <x v="4"/>
  </r>
  <r>
    <n v="497"/>
    <x v="497"/>
    <x v="496"/>
    <x v="140"/>
    <n v="30"/>
    <x v="2"/>
    <s v="US"/>
    <x v="0"/>
    <n v="1419483600"/>
    <x v="497"/>
    <b v="0"/>
    <x v="83"/>
    <x v="1"/>
    <x v="5"/>
    <x v="0"/>
    <s v="animation"/>
    <x v="497"/>
    <x v="3"/>
  </r>
  <r>
    <n v="498"/>
    <x v="498"/>
    <x v="497"/>
    <x v="141"/>
    <n v="2994"/>
    <x v="2"/>
    <s v="US"/>
    <x v="0"/>
    <n v="1324664249"/>
    <x v="498"/>
    <b v="0"/>
    <x v="19"/>
    <x v="1"/>
    <x v="5"/>
    <x v="0"/>
    <s v="animation"/>
    <x v="498"/>
    <x v="6"/>
  </r>
  <r>
    <n v="499"/>
    <x v="499"/>
    <x v="498"/>
    <x v="22"/>
    <n v="1910"/>
    <x v="2"/>
    <s v="US"/>
    <x v="0"/>
    <n v="1255381140"/>
    <x v="499"/>
    <b v="0"/>
    <x v="55"/>
    <x v="1"/>
    <x v="5"/>
    <x v="0"/>
    <s v="animation"/>
    <x v="499"/>
    <x v="8"/>
  </r>
  <r>
    <n v="500"/>
    <x v="500"/>
    <x v="499"/>
    <x v="115"/>
    <n v="215"/>
    <x v="2"/>
    <s v="US"/>
    <x v="0"/>
    <n v="1273356960"/>
    <x v="500"/>
    <b v="0"/>
    <x v="80"/>
    <x v="1"/>
    <x v="5"/>
    <x v="0"/>
    <s v="animation"/>
    <x v="500"/>
    <x v="7"/>
  </r>
  <r>
    <n v="501"/>
    <x v="501"/>
    <x v="500"/>
    <x v="3"/>
    <n v="0"/>
    <x v="2"/>
    <s v="US"/>
    <x v="0"/>
    <n v="1310189851"/>
    <x v="501"/>
    <b v="0"/>
    <x v="78"/>
    <x v="1"/>
    <x v="5"/>
    <x v="0"/>
    <s v="animation"/>
    <x v="501"/>
    <x v="6"/>
  </r>
  <r>
    <n v="502"/>
    <x v="502"/>
    <x v="501"/>
    <x v="22"/>
    <n v="230"/>
    <x v="2"/>
    <s v="US"/>
    <x v="0"/>
    <n v="1332073025"/>
    <x v="502"/>
    <b v="0"/>
    <x v="80"/>
    <x v="1"/>
    <x v="5"/>
    <x v="0"/>
    <s v="animation"/>
    <x v="502"/>
    <x v="5"/>
  </r>
  <r>
    <n v="503"/>
    <x v="503"/>
    <x v="502"/>
    <x v="115"/>
    <n v="114"/>
    <x v="2"/>
    <s v="GB"/>
    <x v="1"/>
    <n v="1421498303"/>
    <x v="503"/>
    <b v="0"/>
    <x v="82"/>
    <x v="1"/>
    <x v="5"/>
    <x v="0"/>
    <s v="animation"/>
    <x v="503"/>
    <x v="3"/>
  </r>
  <r>
    <n v="504"/>
    <x v="504"/>
    <x v="503"/>
    <x v="142"/>
    <n v="335"/>
    <x v="2"/>
    <s v="US"/>
    <x v="0"/>
    <n v="1334097387"/>
    <x v="504"/>
    <b v="0"/>
    <x v="81"/>
    <x v="1"/>
    <x v="5"/>
    <x v="0"/>
    <s v="animation"/>
    <x v="504"/>
    <x v="5"/>
  </r>
  <r>
    <n v="505"/>
    <x v="505"/>
    <x v="504"/>
    <x v="14"/>
    <n v="52"/>
    <x v="2"/>
    <s v="US"/>
    <x v="0"/>
    <n v="1451010086"/>
    <x v="505"/>
    <b v="0"/>
    <x v="25"/>
    <x v="1"/>
    <x v="5"/>
    <x v="0"/>
    <s v="animation"/>
    <x v="505"/>
    <x v="0"/>
  </r>
  <r>
    <n v="506"/>
    <x v="506"/>
    <x v="505"/>
    <x v="61"/>
    <n v="250"/>
    <x v="2"/>
    <s v="US"/>
    <x v="0"/>
    <n v="1376140520"/>
    <x v="506"/>
    <b v="0"/>
    <x v="29"/>
    <x v="1"/>
    <x v="5"/>
    <x v="0"/>
    <s v="animation"/>
    <x v="506"/>
    <x v="4"/>
  </r>
  <r>
    <n v="507"/>
    <x v="507"/>
    <x v="506"/>
    <x v="22"/>
    <n v="640"/>
    <x v="2"/>
    <s v="US"/>
    <x v="0"/>
    <n v="1350687657"/>
    <x v="507"/>
    <b v="0"/>
    <x v="73"/>
    <x v="1"/>
    <x v="5"/>
    <x v="0"/>
    <s v="animation"/>
    <x v="507"/>
    <x v="5"/>
  </r>
  <r>
    <n v="508"/>
    <x v="508"/>
    <x v="507"/>
    <x v="63"/>
    <n v="400"/>
    <x v="2"/>
    <s v="US"/>
    <x v="0"/>
    <n v="1337955240"/>
    <x v="508"/>
    <b v="0"/>
    <x v="83"/>
    <x v="1"/>
    <x v="5"/>
    <x v="0"/>
    <s v="animation"/>
    <x v="508"/>
    <x v="5"/>
  </r>
  <r>
    <n v="509"/>
    <x v="509"/>
    <x v="508"/>
    <x v="10"/>
    <n v="10"/>
    <x v="2"/>
    <s v="GB"/>
    <x v="1"/>
    <n v="1435504170"/>
    <x v="509"/>
    <b v="0"/>
    <x v="29"/>
    <x v="1"/>
    <x v="5"/>
    <x v="0"/>
    <s v="animation"/>
    <x v="509"/>
    <x v="0"/>
  </r>
  <r>
    <n v="510"/>
    <x v="510"/>
    <x v="509"/>
    <x v="32"/>
    <n v="0"/>
    <x v="2"/>
    <s v="US"/>
    <x v="0"/>
    <n v="1456805639"/>
    <x v="510"/>
    <b v="0"/>
    <x v="78"/>
    <x v="1"/>
    <x v="5"/>
    <x v="0"/>
    <s v="animation"/>
    <x v="510"/>
    <x v="2"/>
  </r>
  <r>
    <n v="511"/>
    <x v="511"/>
    <x v="510"/>
    <x v="10"/>
    <n v="150"/>
    <x v="2"/>
    <s v="US"/>
    <x v="0"/>
    <n v="1365228982"/>
    <x v="511"/>
    <b v="0"/>
    <x v="81"/>
    <x v="1"/>
    <x v="5"/>
    <x v="0"/>
    <s v="animation"/>
    <x v="511"/>
    <x v="4"/>
  </r>
  <r>
    <n v="512"/>
    <x v="512"/>
    <x v="511"/>
    <x v="6"/>
    <n v="11"/>
    <x v="2"/>
    <s v="US"/>
    <x v="0"/>
    <n v="1479667727"/>
    <x v="512"/>
    <b v="0"/>
    <x v="84"/>
    <x v="1"/>
    <x v="5"/>
    <x v="0"/>
    <s v="animation"/>
    <x v="512"/>
    <x v="2"/>
  </r>
  <r>
    <n v="513"/>
    <x v="513"/>
    <x v="512"/>
    <x v="63"/>
    <n v="6962"/>
    <x v="2"/>
    <s v="US"/>
    <x v="0"/>
    <n v="1471244400"/>
    <x v="513"/>
    <b v="0"/>
    <x v="32"/>
    <x v="1"/>
    <x v="5"/>
    <x v="0"/>
    <s v="animation"/>
    <x v="513"/>
    <x v="2"/>
  </r>
  <r>
    <n v="514"/>
    <x v="514"/>
    <x v="513"/>
    <x v="15"/>
    <n v="50"/>
    <x v="2"/>
    <s v="CA"/>
    <x v="5"/>
    <n v="1407595447"/>
    <x v="514"/>
    <b v="0"/>
    <x v="83"/>
    <x v="1"/>
    <x v="5"/>
    <x v="0"/>
    <s v="animation"/>
    <x v="514"/>
    <x v="3"/>
  </r>
  <r>
    <n v="515"/>
    <x v="515"/>
    <x v="514"/>
    <x v="143"/>
    <n v="24651"/>
    <x v="2"/>
    <s v="US"/>
    <x v="0"/>
    <n v="1451389601"/>
    <x v="515"/>
    <b v="0"/>
    <x v="69"/>
    <x v="1"/>
    <x v="5"/>
    <x v="0"/>
    <s v="animation"/>
    <x v="515"/>
    <x v="0"/>
  </r>
  <r>
    <n v="516"/>
    <x v="516"/>
    <x v="515"/>
    <x v="10"/>
    <n v="0"/>
    <x v="2"/>
    <s v="GB"/>
    <x v="1"/>
    <n v="1432752080"/>
    <x v="516"/>
    <b v="0"/>
    <x v="78"/>
    <x v="1"/>
    <x v="5"/>
    <x v="0"/>
    <s v="animation"/>
    <x v="516"/>
    <x v="0"/>
  </r>
  <r>
    <n v="517"/>
    <x v="517"/>
    <x v="516"/>
    <x v="36"/>
    <n v="205"/>
    <x v="2"/>
    <s v="US"/>
    <x v="0"/>
    <n v="1486046761"/>
    <x v="517"/>
    <b v="0"/>
    <x v="83"/>
    <x v="1"/>
    <x v="5"/>
    <x v="0"/>
    <s v="animation"/>
    <x v="517"/>
    <x v="1"/>
  </r>
  <r>
    <n v="518"/>
    <x v="518"/>
    <x v="517"/>
    <x v="144"/>
    <n v="0"/>
    <x v="2"/>
    <s v="US"/>
    <x v="0"/>
    <n v="1441550760"/>
    <x v="518"/>
    <b v="0"/>
    <x v="78"/>
    <x v="1"/>
    <x v="5"/>
    <x v="0"/>
    <s v="animation"/>
    <x v="518"/>
    <x v="0"/>
  </r>
  <r>
    <n v="519"/>
    <x v="519"/>
    <x v="518"/>
    <x v="145"/>
    <n v="2746"/>
    <x v="2"/>
    <s v="US"/>
    <x v="0"/>
    <n v="1354699421"/>
    <x v="519"/>
    <b v="0"/>
    <x v="16"/>
    <x v="1"/>
    <x v="5"/>
    <x v="0"/>
    <s v="animation"/>
    <x v="519"/>
    <x v="5"/>
  </r>
  <r>
    <n v="520"/>
    <x v="520"/>
    <x v="519"/>
    <x v="10"/>
    <n v="5105"/>
    <x v="0"/>
    <s v="GB"/>
    <x v="1"/>
    <n v="1449766261"/>
    <x v="520"/>
    <b v="0"/>
    <x v="69"/>
    <x v="0"/>
    <x v="6"/>
    <x v="1"/>
    <s v="plays"/>
    <x v="520"/>
    <x v="0"/>
  </r>
  <r>
    <n v="521"/>
    <x v="521"/>
    <x v="520"/>
    <x v="10"/>
    <n v="5232"/>
    <x v="0"/>
    <s v="US"/>
    <x v="0"/>
    <n v="1477976340"/>
    <x v="521"/>
    <b v="0"/>
    <x v="66"/>
    <x v="0"/>
    <x v="6"/>
    <x v="1"/>
    <s v="plays"/>
    <x v="521"/>
    <x v="2"/>
  </r>
  <r>
    <n v="522"/>
    <x v="522"/>
    <x v="521"/>
    <x v="9"/>
    <n v="3440"/>
    <x v="0"/>
    <s v="US"/>
    <x v="0"/>
    <n v="1458518325"/>
    <x v="522"/>
    <b v="0"/>
    <x v="162"/>
    <x v="0"/>
    <x v="6"/>
    <x v="1"/>
    <s v="plays"/>
    <x v="522"/>
    <x v="2"/>
  </r>
  <r>
    <n v="523"/>
    <x v="523"/>
    <x v="522"/>
    <x v="10"/>
    <n v="6030"/>
    <x v="0"/>
    <s v="US"/>
    <x v="0"/>
    <n v="1442805076"/>
    <x v="523"/>
    <b v="0"/>
    <x v="87"/>
    <x v="0"/>
    <x v="6"/>
    <x v="1"/>
    <s v="plays"/>
    <x v="523"/>
    <x v="0"/>
  </r>
  <r>
    <n v="524"/>
    <x v="524"/>
    <x v="523"/>
    <x v="8"/>
    <n v="3803.55"/>
    <x v="0"/>
    <s v="GB"/>
    <x v="1"/>
    <n v="1464801169"/>
    <x v="524"/>
    <b v="0"/>
    <x v="208"/>
    <x v="0"/>
    <x v="6"/>
    <x v="1"/>
    <s v="plays"/>
    <x v="524"/>
    <x v="2"/>
  </r>
  <r>
    <n v="525"/>
    <x v="525"/>
    <x v="524"/>
    <x v="14"/>
    <n v="12000"/>
    <x v="0"/>
    <s v="US"/>
    <x v="0"/>
    <n v="1410601041"/>
    <x v="525"/>
    <b v="0"/>
    <x v="8"/>
    <x v="0"/>
    <x v="6"/>
    <x v="1"/>
    <s v="plays"/>
    <x v="525"/>
    <x v="3"/>
  </r>
  <r>
    <n v="526"/>
    <x v="526"/>
    <x v="525"/>
    <x v="15"/>
    <n v="1710"/>
    <x v="0"/>
    <s v="GB"/>
    <x v="1"/>
    <n v="1438966800"/>
    <x v="526"/>
    <b v="0"/>
    <x v="23"/>
    <x v="0"/>
    <x v="6"/>
    <x v="1"/>
    <s v="plays"/>
    <x v="526"/>
    <x v="0"/>
  </r>
  <r>
    <n v="527"/>
    <x v="527"/>
    <x v="526"/>
    <x v="3"/>
    <n v="10085"/>
    <x v="0"/>
    <s v="US"/>
    <x v="0"/>
    <n v="1487347500"/>
    <x v="527"/>
    <b v="0"/>
    <x v="150"/>
    <x v="0"/>
    <x v="6"/>
    <x v="1"/>
    <s v="plays"/>
    <x v="527"/>
    <x v="1"/>
  </r>
  <r>
    <n v="528"/>
    <x v="528"/>
    <x v="527"/>
    <x v="146"/>
    <n v="1330"/>
    <x v="0"/>
    <s v="US"/>
    <x v="0"/>
    <n v="1434921600"/>
    <x v="528"/>
    <b v="0"/>
    <x v="209"/>
    <x v="0"/>
    <x v="6"/>
    <x v="1"/>
    <s v="plays"/>
    <x v="528"/>
    <x v="0"/>
  </r>
  <r>
    <n v="529"/>
    <x v="529"/>
    <x v="528"/>
    <x v="38"/>
    <n v="1565"/>
    <x v="0"/>
    <s v="CA"/>
    <x v="5"/>
    <n v="1484110800"/>
    <x v="529"/>
    <b v="0"/>
    <x v="59"/>
    <x v="0"/>
    <x v="6"/>
    <x v="1"/>
    <s v="plays"/>
    <x v="529"/>
    <x v="2"/>
  </r>
  <r>
    <n v="530"/>
    <x v="530"/>
    <x v="529"/>
    <x v="147"/>
    <n v="3670"/>
    <x v="0"/>
    <s v="US"/>
    <x v="0"/>
    <n v="1435111200"/>
    <x v="530"/>
    <b v="0"/>
    <x v="60"/>
    <x v="0"/>
    <x v="6"/>
    <x v="1"/>
    <s v="plays"/>
    <x v="530"/>
    <x v="0"/>
  </r>
  <r>
    <n v="531"/>
    <x v="531"/>
    <x v="530"/>
    <x v="23"/>
    <n v="4000"/>
    <x v="0"/>
    <s v="US"/>
    <x v="0"/>
    <n v="1481957940"/>
    <x v="531"/>
    <b v="0"/>
    <x v="162"/>
    <x v="0"/>
    <x v="6"/>
    <x v="1"/>
    <s v="plays"/>
    <x v="531"/>
    <x v="2"/>
  </r>
  <r>
    <n v="532"/>
    <x v="532"/>
    <x v="531"/>
    <x v="3"/>
    <n v="12325"/>
    <x v="0"/>
    <s v="US"/>
    <x v="0"/>
    <n v="1463098208"/>
    <x v="532"/>
    <b v="0"/>
    <x v="210"/>
    <x v="0"/>
    <x v="6"/>
    <x v="1"/>
    <s v="plays"/>
    <x v="532"/>
    <x v="2"/>
  </r>
  <r>
    <n v="533"/>
    <x v="533"/>
    <x v="532"/>
    <x v="13"/>
    <n v="2004"/>
    <x v="0"/>
    <s v="GB"/>
    <x v="1"/>
    <n v="1463394365"/>
    <x v="533"/>
    <b v="0"/>
    <x v="57"/>
    <x v="0"/>
    <x v="6"/>
    <x v="1"/>
    <s v="plays"/>
    <x v="533"/>
    <x v="2"/>
  </r>
  <r>
    <n v="534"/>
    <x v="534"/>
    <x v="533"/>
    <x v="36"/>
    <n v="15700"/>
    <x v="0"/>
    <s v="NO"/>
    <x v="8"/>
    <n v="1446418800"/>
    <x v="534"/>
    <b v="0"/>
    <x v="53"/>
    <x v="0"/>
    <x v="6"/>
    <x v="1"/>
    <s v="plays"/>
    <x v="534"/>
    <x v="0"/>
  </r>
  <r>
    <n v="535"/>
    <x v="535"/>
    <x v="534"/>
    <x v="13"/>
    <n v="2050"/>
    <x v="0"/>
    <s v="GB"/>
    <x v="1"/>
    <n v="1483707905"/>
    <x v="535"/>
    <b v="0"/>
    <x v="211"/>
    <x v="0"/>
    <x v="6"/>
    <x v="1"/>
    <s v="plays"/>
    <x v="535"/>
    <x v="2"/>
  </r>
  <r>
    <n v="536"/>
    <x v="536"/>
    <x v="535"/>
    <x v="126"/>
    <n v="3902.5"/>
    <x v="0"/>
    <s v="GB"/>
    <x v="1"/>
    <n v="1438624800"/>
    <x v="536"/>
    <b v="0"/>
    <x v="70"/>
    <x v="0"/>
    <x v="6"/>
    <x v="1"/>
    <s v="plays"/>
    <x v="536"/>
    <x v="0"/>
  </r>
  <r>
    <n v="537"/>
    <x v="537"/>
    <x v="536"/>
    <x v="13"/>
    <n v="2410"/>
    <x v="0"/>
    <s v="US"/>
    <x v="0"/>
    <n v="1446665191"/>
    <x v="537"/>
    <b v="0"/>
    <x v="211"/>
    <x v="0"/>
    <x v="6"/>
    <x v="1"/>
    <s v="plays"/>
    <x v="537"/>
    <x v="0"/>
  </r>
  <r>
    <n v="538"/>
    <x v="538"/>
    <x v="537"/>
    <x v="10"/>
    <n v="15121"/>
    <x v="0"/>
    <s v="US"/>
    <x v="0"/>
    <n v="1463166263"/>
    <x v="538"/>
    <b v="0"/>
    <x v="65"/>
    <x v="0"/>
    <x v="6"/>
    <x v="1"/>
    <s v="plays"/>
    <x v="538"/>
    <x v="2"/>
  </r>
  <r>
    <n v="539"/>
    <x v="539"/>
    <x v="538"/>
    <x v="2"/>
    <n v="503.22"/>
    <x v="0"/>
    <s v="GB"/>
    <x v="1"/>
    <n v="1467681107"/>
    <x v="539"/>
    <b v="0"/>
    <x v="9"/>
    <x v="0"/>
    <x v="6"/>
    <x v="1"/>
    <s v="plays"/>
    <x v="539"/>
    <x v="2"/>
  </r>
  <r>
    <n v="540"/>
    <x v="540"/>
    <x v="539"/>
    <x v="36"/>
    <n v="1"/>
    <x v="2"/>
    <s v="US"/>
    <x v="0"/>
    <n v="1423078606"/>
    <x v="540"/>
    <b v="0"/>
    <x v="29"/>
    <x v="1"/>
    <x v="7"/>
    <x v="2"/>
    <s v="web"/>
    <x v="540"/>
    <x v="0"/>
  </r>
  <r>
    <n v="541"/>
    <x v="541"/>
    <x v="540"/>
    <x v="37"/>
    <n v="25"/>
    <x v="2"/>
    <s v="US"/>
    <x v="0"/>
    <n v="1446080834"/>
    <x v="541"/>
    <b v="0"/>
    <x v="29"/>
    <x v="1"/>
    <x v="7"/>
    <x v="2"/>
    <s v="web"/>
    <x v="541"/>
    <x v="0"/>
  </r>
  <r>
    <n v="542"/>
    <x v="542"/>
    <x v="541"/>
    <x v="65"/>
    <n v="1"/>
    <x v="2"/>
    <s v="US"/>
    <x v="0"/>
    <n v="1462293716"/>
    <x v="542"/>
    <b v="0"/>
    <x v="29"/>
    <x v="1"/>
    <x v="7"/>
    <x v="2"/>
    <s v="web"/>
    <x v="542"/>
    <x v="2"/>
  </r>
  <r>
    <n v="543"/>
    <x v="543"/>
    <x v="542"/>
    <x v="29"/>
    <n v="70"/>
    <x v="2"/>
    <s v="AU"/>
    <x v="2"/>
    <n v="1414807962"/>
    <x v="543"/>
    <b v="0"/>
    <x v="84"/>
    <x v="1"/>
    <x v="7"/>
    <x v="2"/>
    <s v="web"/>
    <x v="543"/>
    <x v="3"/>
  </r>
  <r>
    <n v="544"/>
    <x v="544"/>
    <x v="543"/>
    <x v="2"/>
    <n v="6"/>
    <x v="2"/>
    <s v="US"/>
    <x v="0"/>
    <n v="1467647160"/>
    <x v="544"/>
    <b v="0"/>
    <x v="84"/>
    <x v="1"/>
    <x v="7"/>
    <x v="2"/>
    <s v="web"/>
    <x v="544"/>
    <x v="2"/>
  </r>
  <r>
    <n v="545"/>
    <x v="545"/>
    <x v="544"/>
    <x v="63"/>
    <n v="13692"/>
    <x v="2"/>
    <s v="FR"/>
    <x v="3"/>
    <n v="1447600389"/>
    <x v="545"/>
    <b v="0"/>
    <x v="69"/>
    <x v="1"/>
    <x v="7"/>
    <x v="2"/>
    <s v="web"/>
    <x v="545"/>
    <x v="0"/>
  </r>
  <r>
    <n v="546"/>
    <x v="546"/>
    <x v="545"/>
    <x v="127"/>
    <n v="52"/>
    <x v="2"/>
    <s v="US"/>
    <x v="0"/>
    <n v="1445097715"/>
    <x v="546"/>
    <b v="0"/>
    <x v="84"/>
    <x v="1"/>
    <x v="7"/>
    <x v="2"/>
    <s v="web"/>
    <x v="546"/>
    <x v="0"/>
  </r>
  <r>
    <n v="547"/>
    <x v="547"/>
    <x v="546"/>
    <x v="51"/>
    <n v="0"/>
    <x v="2"/>
    <s v="GB"/>
    <x v="1"/>
    <n v="1455122564"/>
    <x v="547"/>
    <b v="0"/>
    <x v="78"/>
    <x v="1"/>
    <x v="7"/>
    <x v="2"/>
    <s v="web"/>
    <x v="547"/>
    <x v="2"/>
  </r>
  <r>
    <n v="548"/>
    <x v="548"/>
    <x v="547"/>
    <x v="3"/>
    <n v="9"/>
    <x v="2"/>
    <s v="GB"/>
    <x v="1"/>
    <n v="1446154848"/>
    <x v="548"/>
    <b v="0"/>
    <x v="29"/>
    <x v="1"/>
    <x v="7"/>
    <x v="2"/>
    <s v="web"/>
    <x v="548"/>
    <x v="0"/>
  </r>
  <r>
    <n v="549"/>
    <x v="549"/>
    <x v="548"/>
    <x v="30"/>
    <n v="68"/>
    <x v="2"/>
    <s v="GB"/>
    <x v="1"/>
    <n v="1436368622"/>
    <x v="549"/>
    <b v="0"/>
    <x v="22"/>
    <x v="1"/>
    <x v="7"/>
    <x v="2"/>
    <s v="web"/>
    <x v="549"/>
    <x v="0"/>
  </r>
  <r>
    <n v="550"/>
    <x v="550"/>
    <x v="549"/>
    <x v="10"/>
    <n v="35"/>
    <x v="2"/>
    <s v="CA"/>
    <x v="5"/>
    <n v="1485838800"/>
    <x v="550"/>
    <b v="0"/>
    <x v="80"/>
    <x v="1"/>
    <x v="7"/>
    <x v="2"/>
    <s v="web"/>
    <x v="550"/>
    <x v="1"/>
  </r>
  <r>
    <n v="551"/>
    <x v="551"/>
    <x v="550"/>
    <x v="96"/>
    <n v="3781"/>
    <x v="2"/>
    <s v="US"/>
    <x v="0"/>
    <n v="1438451580"/>
    <x v="551"/>
    <b v="0"/>
    <x v="33"/>
    <x v="1"/>
    <x v="7"/>
    <x v="2"/>
    <s v="web"/>
    <x v="551"/>
    <x v="0"/>
  </r>
  <r>
    <n v="552"/>
    <x v="552"/>
    <x v="551"/>
    <x v="101"/>
    <n v="0"/>
    <x v="2"/>
    <s v="CA"/>
    <x v="5"/>
    <n v="1452350896"/>
    <x v="552"/>
    <b v="0"/>
    <x v="78"/>
    <x v="1"/>
    <x v="7"/>
    <x v="2"/>
    <s v="web"/>
    <x v="552"/>
    <x v="0"/>
  </r>
  <r>
    <n v="553"/>
    <x v="553"/>
    <x v="552"/>
    <x v="31"/>
    <n v="123"/>
    <x v="2"/>
    <s v="US"/>
    <x v="0"/>
    <n v="1415988991"/>
    <x v="553"/>
    <b v="0"/>
    <x v="79"/>
    <x v="1"/>
    <x v="7"/>
    <x v="2"/>
    <s v="web"/>
    <x v="553"/>
    <x v="3"/>
  </r>
  <r>
    <n v="554"/>
    <x v="554"/>
    <x v="553"/>
    <x v="148"/>
    <n v="1416"/>
    <x v="2"/>
    <s v="US"/>
    <x v="0"/>
    <n v="1413735972"/>
    <x v="554"/>
    <b v="0"/>
    <x v="19"/>
    <x v="1"/>
    <x v="7"/>
    <x v="2"/>
    <s v="web"/>
    <x v="554"/>
    <x v="3"/>
  </r>
  <r>
    <n v="555"/>
    <x v="555"/>
    <x v="554"/>
    <x v="51"/>
    <n v="0"/>
    <x v="2"/>
    <s v="GB"/>
    <x v="1"/>
    <n v="1465720143"/>
    <x v="555"/>
    <b v="0"/>
    <x v="78"/>
    <x v="1"/>
    <x v="7"/>
    <x v="2"/>
    <s v="web"/>
    <x v="555"/>
    <x v="2"/>
  </r>
  <r>
    <n v="556"/>
    <x v="556"/>
    <x v="555"/>
    <x v="6"/>
    <n v="200"/>
    <x v="2"/>
    <s v="US"/>
    <x v="0"/>
    <n v="1452112717"/>
    <x v="556"/>
    <b v="0"/>
    <x v="29"/>
    <x v="1"/>
    <x v="7"/>
    <x v="2"/>
    <s v="web"/>
    <x v="556"/>
    <x v="0"/>
  </r>
  <r>
    <n v="557"/>
    <x v="557"/>
    <x v="556"/>
    <x v="60"/>
    <n v="1366"/>
    <x v="2"/>
    <s v="DE"/>
    <x v="3"/>
    <n v="1480721803"/>
    <x v="557"/>
    <b v="0"/>
    <x v="9"/>
    <x v="1"/>
    <x v="7"/>
    <x v="2"/>
    <s v="web"/>
    <x v="557"/>
    <x v="2"/>
  </r>
  <r>
    <n v="558"/>
    <x v="558"/>
    <x v="557"/>
    <x v="47"/>
    <n v="0"/>
    <x v="2"/>
    <s v="US"/>
    <x v="0"/>
    <n v="1427227905"/>
    <x v="558"/>
    <b v="0"/>
    <x v="78"/>
    <x v="1"/>
    <x v="7"/>
    <x v="2"/>
    <s v="web"/>
    <x v="558"/>
    <x v="0"/>
  </r>
  <r>
    <n v="559"/>
    <x v="559"/>
    <x v="558"/>
    <x v="149"/>
    <n v="50"/>
    <x v="2"/>
    <s v="US"/>
    <x v="0"/>
    <n v="1449989260"/>
    <x v="559"/>
    <b v="0"/>
    <x v="29"/>
    <x v="1"/>
    <x v="7"/>
    <x v="2"/>
    <s v="web"/>
    <x v="559"/>
    <x v="0"/>
  </r>
  <r>
    <n v="560"/>
    <x v="560"/>
    <x v="559"/>
    <x v="57"/>
    <n v="12"/>
    <x v="2"/>
    <s v="CA"/>
    <x v="5"/>
    <n v="1418841045"/>
    <x v="560"/>
    <b v="0"/>
    <x v="83"/>
    <x v="1"/>
    <x v="7"/>
    <x v="2"/>
    <s v="web"/>
    <x v="560"/>
    <x v="3"/>
  </r>
  <r>
    <n v="561"/>
    <x v="561"/>
    <x v="560"/>
    <x v="36"/>
    <n v="55"/>
    <x v="2"/>
    <s v="US"/>
    <x v="0"/>
    <n v="1445874513"/>
    <x v="561"/>
    <b v="0"/>
    <x v="84"/>
    <x v="1"/>
    <x v="7"/>
    <x v="2"/>
    <s v="web"/>
    <x v="561"/>
    <x v="0"/>
  </r>
  <r>
    <n v="562"/>
    <x v="562"/>
    <x v="561"/>
    <x v="63"/>
    <n v="0"/>
    <x v="2"/>
    <s v="NL"/>
    <x v="3"/>
    <n v="1482052815"/>
    <x v="562"/>
    <b v="0"/>
    <x v="78"/>
    <x v="1"/>
    <x v="7"/>
    <x v="2"/>
    <s v="web"/>
    <x v="562"/>
    <x v="2"/>
  </r>
  <r>
    <n v="563"/>
    <x v="563"/>
    <x v="562"/>
    <x v="96"/>
    <n v="68"/>
    <x v="2"/>
    <s v="AU"/>
    <x v="2"/>
    <n v="1424137247"/>
    <x v="563"/>
    <b v="0"/>
    <x v="84"/>
    <x v="1"/>
    <x v="7"/>
    <x v="2"/>
    <s v="web"/>
    <x v="563"/>
    <x v="0"/>
  </r>
  <r>
    <n v="564"/>
    <x v="564"/>
    <x v="563"/>
    <x v="102"/>
    <n v="1"/>
    <x v="2"/>
    <s v="FR"/>
    <x v="3"/>
    <n v="1457822275"/>
    <x v="564"/>
    <b v="0"/>
    <x v="29"/>
    <x v="1"/>
    <x v="7"/>
    <x v="2"/>
    <s v="web"/>
    <x v="564"/>
    <x v="2"/>
  </r>
  <r>
    <n v="565"/>
    <x v="565"/>
    <x v="564"/>
    <x v="31"/>
    <n v="0"/>
    <x v="2"/>
    <s v="GB"/>
    <x v="1"/>
    <n v="1436554249"/>
    <x v="565"/>
    <b v="0"/>
    <x v="78"/>
    <x v="1"/>
    <x v="7"/>
    <x v="2"/>
    <s v="web"/>
    <x v="565"/>
    <x v="0"/>
  </r>
  <r>
    <n v="566"/>
    <x v="566"/>
    <x v="565"/>
    <x v="10"/>
    <n v="1"/>
    <x v="2"/>
    <s v="US"/>
    <x v="0"/>
    <n v="1468513533"/>
    <x v="566"/>
    <b v="0"/>
    <x v="29"/>
    <x v="1"/>
    <x v="7"/>
    <x v="2"/>
    <s v="web"/>
    <x v="566"/>
    <x v="2"/>
  </r>
  <r>
    <n v="567"/>
    <x v="567"/>
    <x v="566"/>
    <x v="3"/>
    <n v="0"/>
    <x v="2"/>
    <s v="US"/>
    <x v="0"/>
    <n v="1420143194"/>
    <x v="567"/>
    <b v="0"/>
    <x v="78"/>
    <x v="1"/>
    <x v="7"/>
    <x v="2"/>
    <s v="web"/>
    <x v="567"/>
    <x v="3"/>
  </r>
  <r>
    <n v="568"/>
    <x v="568"/>
    <x v="567"/>
    <x v="142"/>
    <n v="245"/>
    <x v="2"/>
    <s v="NZ"/>
    <x v="4"/>
    <n v="1452942000"/>
    <x v="568"/>
    <b v="0"/>
    <x v="81"/>
    <x v="1"/>
    <x v="7"/>
    <x v="2"/>
    <s v="web"/>
    <x v="568"/>
    <x v="0"/>
  </r>
  <r>
    <n v="569"/>
    <x v="569"/>
    <x v="568"/>
    <x v="30"/>
    <n v="20"/>
    <x v="2"/>
    <s v="CA"/>
    <x v="5"/>
    <n v="1451679612"/>
    <x v="569"/>
    <b v="0"/>
    <x v="29"/>
    <x v="1"/>
    <x v="7"/>
    <x v="2"/>
    <s v="web"/>
    <x v="569"/>
    <x v="0"/>
  </r>
  <r>
    <n v="570"/>
    <x v="570"/>
    <x v="569"/>
    <x v="94"/>
    <n v="142"/>
    <x v="2"/>
    <s v="US"/>
    <x v="0"/>
    <n v="1455822569"/>
    <x v="570"/>
    <b v="0"/>
    <x v="29"/>
    <x v="1"/>
    <x v="7"/>
    <x v="2"/>
    <s v="web"/>
    <x v="570"/>
    <x v="2"/>
  </r>
  <r>
    <n v="571"/>
    <x v="571"/>
    <x v="570"/>
    <x v="31"/>
    <n v="106"/>
    <x v="2"/>
    <s v="US"/>
    <x v="0"/>
    <n v="1437969540"/>
    <x v="571"/>
    <b v="0"/>
    <x v="84"/>
    <x v="1"/>
    <x v="7"/>
    <x v="2"/>
    <s v="web"/>
    <x v="571"/>
    <x v="0"/>
  </r>
  <r>
    <n v="572"/>
    <x v="572"/>
    <x v="571"/>
    <x v="30"/>
    <n v="0"/>
    <x v="2"/>
    <s v="US"/>
    <x v="0"/>
    <n v="1446660688"/>
    <x v="572"/>
    <b v="0"/>
    <x v="78"/>
    <x v="1"/>
    <x v="7"/>
    <x v="2"/>
    <s v="web"/>
    <x v="572"/>
    <x v="0"/>
  </r>
  <r>
    <n v="573"/>
    <x v="573"/>
    <x v="572"/>
    <x v="150"/>
    <n v="346"/>
    <x v="2"/>
    <s v="US"/>
    <x v="0"/>
    <n v="1421543520"/>
    <x v="573"/>
    <b v="0"/>
    <x v="82"/>
    <x v="1"/>
    <x v="7"/>
    <x v="2"/>
    <s v="web"/>
    <x v="573"/>
    <x v="3"/>
  </r>
  <r>
    <n v="574"/>
    <x v="574"/>
    <x v="573"/>
    <x v="151"/>
    <n v="80"/>
    <x v="2"/>
    <s v="GB"/>
    <x v="1"/>
    <n v="1476873507"/>
    <x v="574"/>
    <b v="0"/>
    <x v="80"/>
    <x v="1"/>
    <x v="7"/>
    <x v="2"/>
    <s v="web"/>
    <x v="574"/>
    <x v="2"/>
  </r>
  <r>
    <n v="575"/>
    <x v="575"/>
    <x v="574"/>
    <x v="127"/>
    <n v="259"/>
    <x v="2"/>
    <s v="DE"/>
    <x v="3"/>
    <n v="1434213443"/>
    <x v="575"/>
    <b v="0"/>
    <x v="80"/>
    <x v="1"/>
    <x v="7"/>
    <x v="2"/>
    <s v="web"/>
    <x v="575"/>
    <x v="0"/>
  </r>
  <r>
    <n v="576"/>
    <x v="576"/>
    <x v="575"/>
    <x v="58"/>
    <n v="1"/>
    <x v="2"/>
    <s v="US"/>
    <x v="0"/>
    <n v="1427537952"/>
    <x v="576"/>
    <b v="0"/>
    <x v="29"/>
    <x v="1"/>
    <x v="7"/>
    <x v="2"/>
    <s v="web"/>
    <x v="576"/>
    <x v="0"/>
  </r>
  <r>
    <n v="577"/>
    <x v="577"/>
    <x v="576"/>
    <x v="10"/>
    <n v="10"/>
    <x v="2"/>
    <s v="US"/>
    <x v="0"/>
    <n v="1463753302"/>
    <x v="577"/>
    <b v="0"/>
    <x v="29"/>
    <x v="1"/>
    <x v="7"/>
    <x v="2"/>
    <s v="web"/>
    <x v="577"/>
    <x v="2"/>
  </r>
  <r>
    <n v="578"/>
    <x v="578"/>
    <x v="577"/>
    <x v="152"/>
    <n v="14"/>
    <x v="2"/>
    <s v="GB"/>
    <x v="1"/>
    <n v="1441633993"/>
    <x v="578"/>
    <b v="0"/>
    <x v="63"/>
    <x v="1"/>
    <x v="7"/>
    <x v="2"/>
    <s v="web"/>
    <x v="578"/>
    <x v="0"/>
  </r>
  <r>
    <n v="579"/>
    <x v="579"/>
    <x v="578"/>
    <x v="14"/>
    <n v="175"/>
    <x v="2"/>
    <s v="US"/>
    <x v="0"/>
    <n v="1419539223"/>
    <x v="579"/>
    <b v="0"/>
    <x v="81"/>
    <x v="1"/>
    <x v="7"/>
    <x v="2"/>
    <s v="web"/>
    <x v="579"/>
    <x v="3"/>
  </r>
  <r>
    <n v="580"/>
    <x v="580"/>
    <x v="579"/>
    <x v="9"/>
    <n v="1"/>
    <x v="2"/>
    <s v="US"/>
    <x v="0"/>
    <n v="1474580867"/>
    <x v="580"/>
    <b v="0"/>
    <x v="29"/>
    <x v="1"/>
    <x v="7"/>
    <x v="2"/>
    <s v="web"/>
    <x v="580"/>
    <x v="2"/>
  </r>
  <r>
    <n v="581"/>
    <x v="581"/>
    <x v="580"/>
    <x v="44"/>
    <n v="0"/>
    <x v="2"/>
    <s v="US"/>
    <x v="0"/>
    <n v="1438474704"/>
    <x v="581"/>
    <b v="0"/>
    <x v="78"/>
    <x v="1"/>
    <x v="7"/>
    <x v="2"/>
    <s v="web"/>
    <x v="581"/>
    <x v="0"/>
  </r>
  <r>
    <n v="582"/>
    <x v="582"/>
    <x v="581"/>
    <x v="57"/>
    <n v="0"/>
    <x v="2"/>
    <s v="US"/>
    <x v="0"/>
    <n v="1426442400"/>
    <x v="582"/>
    <b v="0"/>
    <x v="78"/>
    <x v="1"/>
    <x v="7"/>
    <x v="2"/>
    <s v="web"/>
    <x v="582"/>
    <x v="0"/>
  </r>
  <r>
    <n v="583"/>
    <x v="583"/>
    <x v="582"/>
    <x v="7"/>
    <n v="1"/>
    <x v="2"/>
    <s v="US"/>
    <x v="0"/>
    <n v="1426800687"/>
    <x v="583"/>
    <b v="0"/>
    <x v="29"/>
    <x v="1"/>
    <x v="7"/>
    <x v="2"/>
    <s v="web"/>
    <x v="583"/>
    <x v="0"/>
  </r>
  <r>
    <n v="584"/>
    <x v="584"/>
    <x v="583"/>
    <x v="28"/>
    <n v="10"/>
    <x v="2"/>
    <s v="US"/>
    <x v="0"/>
    <n v="1426522316"/>
    <x v="584"/>
    <b v="0"/>
    <x v="84"/>
    <x v="1"/>
    <x v="7"/>
    <x v="2"/>
    <s v="web"/>
    <x v="584"/>
    <x v="0"/>
  </r>
  <r>
    <n v="585"/>
    <x v="585"/>
    <x v="584"/>
    <x v="7"/>
    <n v="0"/>
    <x v="2"/>
    <s v="GB"/>
    <x v="1"/>
    <n v="1448928000"/>
    <x v="585"/>
    <b v="0"/>
    <x v="78"/>
    <x v="1"/>
    <x v="7"/>
    <x v="2"/>
    <s v="web"/>
    <x v="585"/>
    <x v="0"/>
  </r>
  <r>
    <n v="586"/>
    <x v="586"/>
    <x v="585"/>
    <x v="3"/>
    <n v="56"/>
    <x v="2"/>
    <s v="US"/>
    <x v="0"/>
    <n v="1424032207"/>
    <x v="586"/>
    <b v="0"/>
    <x v="80"/>
    <x v="1"/>
    <x v="7"/>
    <x v="2"/>
    <s v="web"/>
    <x v="586"/>
    <x v="0"/>
  </r>
  <r>
    <n v="587"/>
    <x v="587"/>
    <x v="586"/>
    <x v="11"/>
    <n v="2725"/>
    <x v="2"/>
    <s v="CA"/>
    <x v="5"/>
    <n v="1429207833"/>
    <x v="587"/>
    <b v="0"/>
    <x v="63"/>
    <x v="1"/>
    <x v="7"/>
    <x v="2"/>
    <s v="web"/>
    <x v="587"/>
    <x v="0"/>
  </r>
  <r>
    <n v="588"/>
    <x v="588"/>
    <x v="587"/>
    <x v="7"/>
    <n v="301"/>
    <x v="2"/>
    <s v="IT"/>
    <x v="3"/>
    <n v="1479410886"/>
    <x v="588"/>
    <b v="0"/>
    <x v="84"/>
    <x v="1"/>
    <x v="7"/>
    <x v="2"/>
    <s v="web"/>
    <x v="588"/>
    <x v="2"/>
  </r>
  <r>
    <n v="589"/>
    <x v="589"/>
    <x v="588"/>
    <x v="51"/>
    <n v="1"/>
    <x v="2"/>
    <s v="US"/>
    <x v="0"/>
    <n v="1436366699"/>
    <x v="589"/>
    <b v="0"/>
    <x v="29"/>
    <x v="1"/>
    <x v="7"/>
    <x v="2"/>
    <s v="web"/>
    <x v="589"/>
    <x v="0"/>
  </r>
  <r>
    <n v="590"/>
    <x v="590"/>
    <x v="589"/>
    <x v="10"/>
    <n v="223"/>
    <x v="2"/>
    <s v="GB"/>
    <x v="1"/>
    <n v="1454936460"/>
    <x v="590"/>
    <b v="0"/>
    <x v="82"/>
    <x v="1"/>
    <x v="7"/>
    <x v="2"/>
    <s v="web"/>
    <x v="590"/>
    <x v="2"/>
  </r>
  <r>
    <n v="591"/>
    <x v="591"/>
    <x v="590"/>
    <x v="57"/>
    <n v="61"/>
    <x v="2"/>
    <s v="US"/>
    <x v="0"/>
    <n v="1437570130"/>
    <x v="591"/>
    <b v="0"/>
    <x v="84"/>
    <x v="1"/>
    <x v="7"/>
    <x v="2"/>
    <s v="web"/>
    <x v="591"/>
    <x v="0"/>
  </r>
  <r>
    <n v="592"/>
    <x v="592"/>
    <x v="591"/>
    <x v="51"/>
    <n v="250"/>
    <x v="2"/>
    <s v="US"/>
    <x v="0"/>
    <n v="1417584860"/>
    <x v="592"/>
    <b v="0"/>
    <x v="29"/>
    <x v="1"/>
    <x v="7"/>
    <x v="2"/>
    <s v="web"/>
    <x v="592"/>
    <x v="3"/>
  </r>
  <r>
    <n v="593"/>
    <x v="593"/>
    <x v="592"/>
    <x v="2"/>
    <n v="115"/>
    <x v="2"/>
    <s v="GB"/>
    <x v="1"/>
    <n v="1428333345"/>
    <x v="593"/>
    <b v="0"/>
    <x v="63"/>
    <x v="1"/>
    <x v="7"/>
    <x v="2"/>
    <s v="web"/>
    <x v="593"/>
    <x v="0"/>
  </r>
  <r>
    <n v="594"/>
    <x v="594"/>
    <x v="593"/>
    <x v="31"/>
    <n v="26"/>
    <x v="2"/>
    <s v="US"/>
    <x v="0"/>
    <n v="1460832206"/>
    <x v="594"/>
    <b v="0"/>
    <x v="84"/>
    <x v="1"/>
    <x v="7"/>
    <x v="2"/>
    <s v="web"/>
    <x v="594"/>
    <x v="2"/>
  </r>
  <r>
    <n v="595"/>
    <x v="595"/>
    <x v="594"/>
    <x v="57"/>
    <n v="426"/>
    <x v="2"/>
    <s v="US"/>
    <x v="0"/>
    <n v="1430703638"/>
    <x v="595"/>
    <b v="0"/>
    <x v="22"/>
    <x v="1"/>
    <x v="7"/>
    <x v="2"/>
    <s v="web"/>
    <x v="595"/>
    <x v="0"/>
  </r>
  <r>
    <n v="596"/>
    <x v="596"/>
    <x v="595"/>
    <x v="22"/>
    <n v="6"/>
    <x v="2"/>
    <s v="US"/>
    <x v="0"/>
    <n v="1478122292"/>
    <x v="596"/>
    <b v="0"/>
    <x v="84"/>
    <x v="1"/>
    <x v="7"/>
    <x v="2"/>
    <s v="web"/>
    <x v="596"/>
    <x v="2"/>
  </r>
  <r>
    <n v="597"/>
    <x v="597"/>
    <x v="596"/>
    <x v="51"/>
    <n v="20"/>
    <x v="2"/>
    <s v="US"/>
    <x v="0"/>
    <n v="1469980800"/>
    <x v="597"/>
    <b v="0"/>
    <x v="84"/>
    <x v="1"/>
    <x v="7"/>
    <x v="2"/>
    <s v="web"/>
    <x v="597"/>
    <x v="2"/>
  </r>
  <r>
    <n v="598"/>
    <x v="598"/>
    <x v="597"/>
    <x v="30"/>
    <n v="850"/>
    <x v="2"/>
    <s v="US"/>
    <x v="0"/>
    <n v="1417737781"/>
    <x v="598"/>
    <b v="0"/>
    <x v="63"/>
    <x v="1"/>
    <x v="7"/>
    <x v="2"/>
    <s v="web"/>
    <x v="598"/>
    <x v="3"/>
  </r>
  <r>
    <n v="599"/>
    <x v="599"/>
    <x v="598"/>
    <x v="63"/>
    <n v="31"/>
    <x v="2"/>
    <s v="US"/>
    <x v="0"/>
    <n v="1425827760"/>
    <x v="599"/>
    <b v="0"/>
    <x v="84"/>
    <x v="1"/>
    <x v="7"/>
    <x v="2"/>
    <s v="web"/>
    <x v="599"/>
    <x v="0"/>
  </r>
  <r>
    <n v="600"/>
    <x v="600"/>
    <x v="599"/>
    <x v="10"/>
    <n v="100"/>
    <x v="1"/>
    <s v="US"/>
    <x v="0"/>
    <n v="1431198562"/>
    <x v="600"/>
    <b v="0"/>
    <x v="29"/>
    <x v="1"/>
    <x v="7"/>
    <x v="2"/>
    <s v="web"/>
    <x v="600"/>
    <x v="0"/>
  </r>
  <r>
    <n v="601"/>
    <x v="601"/>
    <x v="600"/>
    <x v="3"/>
    <n v="140"/>
    <x v="1"/>
    <s v="CA"/>
    <x v="5"/>
    <n v="1419626139"/>
    <x v="601"/>
    <b v="0"/>
    <x v="79"/>
    <x v="1"/>
    <x v="7"/>
    <x v="2"/>
    <s v="web"/>
    <x v="601"/>
    <x v="3"/>
  </r>
  <r>
    <n v="602"/>
    <x v="602"/>
    <x v="601"/>
    <x v="54"/>
    <n v="0"/>
    <x v="1"/>
    <s v="US"/>
    <x v="0"/>
    <n v="1434654215"/>
    <x v="602"/>
    <b v="0"/>
    <x v="78"/>
    <x v="1"/>
    <x v="7"/>
    <x v="2"/>
    <s v="web"/>
    <x v="602"/>
    <x v="0"/>
  </r>
  <r>
    <n v="603"/>
    <x v="603"/>
    <x v="602"/>
    <x v="36"/>
    <n v="590.02"/>
    <x v="1"/>
    <s v="US"/>
    <x v="0"/>
    <n v="1408029623"/>
    <x v="603"/>
    <b v="0"/>
    <x v="62"/>
    <x v="1"/>
    <x v="7"/>
    <x v="2"/>
    <s v="web"/>
    <x v="603"/>
    <x v="3"/>
  </r>
  <r>
    <n v="604"/>
    <x v="604"/>
    <x v="603"/>
    <x v="15"/>
    <n v="0"/>
    <x v="1"/>
    <s v="US"/>
    <x v="0"/>
    <n v="1409187056"/>
    <x v="604"/>
    <b v="0"/>
    <x v="78"/>
    <x v="1"/>
    <x v="7"/>
    <x v="2"/>
    <s v="web"/>
    <x v="604"/>
    <x v="3"/>
  </r>
  <r>
    <n v="605"/>
    <x v="605"/>
    <x v="604"/>
    <x v="10"/>
    <n v="131"/>
    <x v="1"/>
    <s v="US"/>
    <x v="0"/>
    <n v="1440318908"/>
    <x v="605"/>
    <b v="0"/>
    <x v="22"/>
    <x v="1"/>
    <x v="7"/>
    <x v="2"/>
    <s v="web"/>
    <x v="605"/>
    <x v="0"/>
  </r>
  <r>
    <n v="606"/>
    <x v="606"/>
    <x v="605"/>
    <x v="10"/>
    <n v="10"/>
    <x v="1"/>
    <s v="NL"/>
    <x v="3"/>
    <n v="1432479600"/>
    <x v="606"/>
    <b v="0"/>
    <x v="29"/>
    <x v="1"/>
    <x v="7"/>
    <x v="2"/>
    <s v="web"/>
    <x v="606"/>
    <x v="0"/>
  </r>
  <r>
    <n v="607"/>
    <x v="607"/>
    <x v="606"/>
    <x v="49"/>
    <n v="0"/>
    <x v="1"/>
    <s v="US"/>
    <x v="0"/>
    <n v="1448225336"/>
    <x v="607"/>
    <b v="0"/>
    <x v="78"/>
    <x v="1"/>
    <x v="7"/>
    <x v="2"/>
    <s v="web"/>
    <x v="607"/>
    <x v="0"/>
  </r>
  <r>
    <n v="608"/>
    <x v="608"/>
    <x v="607"/>
    <x v="60"/>
    <n v="1461"/>
    <x v="1"/>
    <s v="US"/>
    <x v="0"/>
    <n v="1434405980"/>
    <x v="608"/>
    <b v="0"/>
    <x v="81"/>
    <x v="1"/>
    <x v="7"/>
    <x v="2"/>
    <s v="web"/>
    <x v="608"/>
    <x v="0"/>
  </r>
  <r>
    <n v="609"/>
    <x v="609"/>
    <x v="608"/>
    <x v="153"/>
    <n v="5"/>
    <x v="1"/>
    <s v="GB"/>
    <x v="1"/>
    <n v="1448761744"/>
    <x v="609"/>
    <b v="0"/>
    <x v="29"/>
    <x v="1"/>
    <x v="7"/>
    <x v="2"/>
    <s v="web"/>
    <x v="609"/>
    <x v="0"/>
  </r>
  <r>
    <n v="610"/>
    <x v="610"/>
    <x v="609"/>
    <x v="154"/>
    <n v="0"/>
    <x v="1"/>
    <s v="US"/>
    <x v="0"/>
    <n v="1429732586"/>
    <x v="610"/>
    <b v="0"/>
    <x v="78"/>
    <x v="1"/>
    <x v="7"/>
    <x v="2"/>
    <s v="web"/>
    <x v="610"/>
    <x v="0"/>
  </r>
  <r>
    <n v="611"/>
    <x v="611"/>
    <x v="610"/>
    <x v="58"/>
    <n v="0"/>
    <x v="1"/>
    <s v="FR"/>
    <x v="3"/>
    <n v="1453210037"/>
    <x v="611"/>
    <b v="0"/>
    <x v="78"/>
    <x v="1"/>
    <x v="7"/>
    <x v="2"/>
    <s v="web"/>
    <x v="611"/>
    <x v="0"/>
  </r>
  <r>
    <n v="612"/>
    <x v="612"/>
    <x v="611"/>
    <x v="3"/>
    <n v="0"/>
    <x v="1"/>
    <s v="IT"/>
    <x v="3"/>
    <n v="1472777146"/>
    <x v="612"/>
    <b v="0"/>
    <x v="78"/>
    <x v="1"/>
    <x v="7"/>
    <x v="2"/>
    <s v="web"/>
    <x v="612"/>
    <x v="2"/>
  </r>
  <r>
    <n v="613"/>
    <x v="613"/>
    <x v="612"/>
    <x v="127"/>
    <n v="12818"/>
    <x v="1"/>
    <s v="US"/>
    <x v="0"/>
    <n v="1443675540"/>
    <x v="613"/>
    <b v="0"/>
    <x v="212"/>
    <x v="1"/>
    <x v="7"/>
    <x v="2"/>
    <s v="web"/>
    <x v="613"/>
    <x v="0"/>
  </r>
  <r>
    <n v="614"/>
    <x v="614"/>
    <x v="613"/>
    <x v="3"/>
    <n v="0"/>
    <x v="1"/>
    <s v="US"/>
    <x v="0"/>
    <n v="1466731740"/>
    <x v="614"/>
    <b v="0"/>
    <x v="78"/>
    <x v="1"/>
    <x v="7"/>
    <x v="2"/>
    <s v="web"/>
    <x v="614"/>
    <x v="2"/>
  </r>
  <r>
    <n v="615"/>
    <x v="615"/>
    <x v="614"/>
    <x v="155"/>
    <n v="0"/>
    <x v="1"/>
    <s v="NZ"/>
    <x v="4"/>
    <n v="1443149759"/>
    <x v="615"/>
    <b v="0"/>
    <x v="78"/>
    <x v="1"/>
    <x v="7"/>
    <x v="2"/>
    <s v="web"/>
    <x v="615"/>
    <x v="0"/>
  </r>
  <r>
    <n v="616"/>
    <x v="616"/>
    <x v="615"/>
    <x v="10"/>
    <n v="0"/>
    <x v="1"/>
    <s v="FR"/>
    <x v="3"/>
    <n v="1488013307"/>
    <x v="616"/>
    <b v="0"/>
    <x v="78"/>
    <x v="1"/>
    <x v="7"/>
    <x v="2"/>
    <s v="web"/>
    <x v="616"/>
    <x v="1"/>
  </r>
  <r>
    <n v="617"/>
    <x v="617"/>
    <x v="616"/>
    <x v="13"/>
    <n v="60"/>
    <x v="1"/>
    <s v="GB"/>
    <x v="1"/>
    <n v="1431072843"/>
    <x v="617"/>
    <b v="0"/>
    <x v="83"/>
    <x v="1"/>
    <x v="7"/>
    <x v="2"/>
    <s v="web"/>
    <x v="617"/>
    <x v="0"/>
  </r>
  <r>
    <n v="618"/>
    <x v="618"/>
    <x v="617"/>
    <x v="44"/>
    <n v="0"/>
    <x v="1"/>
    <s v="US"/>
    <x v="0"/>
    <n v="1449689203"/>
    <x v="618"/>
    <b v="0"/>
    <x v="78"/>
    <x v="1"/>
    <x v="7"/>
    <x v="2"/>
    <s v="web"/>
    <x v="618"/>
    <x v="0"/>
  </r>
  <r>
    <n v="619"/>
    <x v="619"/>
    <x v="618"/>
    <x v="156"/>
    <n v="1"/>
    <x v="1"/>
    <s v="US"/>
    <x v="0"/>
    <n v="1416933390"/>
    <x v="619"/>
    <b v="0"/>
    <x v="29"/>
    <x v="1"/>
    <x v="7"/>
    <x v="2"/>
    <s v="web"/>
    <x v="619"/>
    <x v="3"/>
  </r>
  <r>
    <n v="620"/>
    <x v="620"/>
    <x v="619"/>
    <x v="11"/>
    <n v="300"/>
    <x v="1"/>
    <s v="CA"/>
    <x v="5"/>
    <n v="1408986738"/>
    <x v="620"/>
    <b v="0"/>
    <x v="29"/>
    <x v="1"/>
    <x v="7"/>
    <x v="2"/>
    <s v="web"/>
    <x v="620"/>
    <x v="3"/>
  </r>
  <r>
    <n v="621"/>
    <x v="621"/>
    <x v="620"/>
    <x v="31"/>
    <n v="261"/>
    <x v="1"/>
    <s v="US"/>
    <x v="0"/>
    <n v="1467934937"/>
    <x v="621"/>
    <b v="0"/>
    <x v="83"/>
    <x v="1"/>
    <x v="7"/>
    <x v="2"/>
    <s v="web"/>
    <x v="621"/>
    <x v="2"/>
  </r>
  <r>
    <n v="622"/>
    <x v="622"/>
    <x v="621"/>
    <x v="12"/>
    <n v="341"/>
    <x v="1"/>
    <s v="US"/>
    <x v="0"/>
    <n v="1467398138"/>
    <x v="622"/>
    <b v="0"/>
    <x v="82"/>
    <x v="1"/>
    <x v="7"/>
    <x v="2"/>
    <s v="web"/>
    <x v="622"/>
    <x v="2"/>
  </r>
  <r>
    <n v="623"/>
    <x v="623"/>
    <x v="622"/>
    <x v="96"/>
    <n v="0"/>
    <x v="1"/>
    <s v="AU"/>
    <x v="2"/>
    <n v="1432771997"/>
    <x v="623"/>
    <b v="0"/>
    <x v="78"/>
    <x v="1"/>
    <x v="7"/>
    <x v="2"/>
    <s v="web"/>
    <x v="623"/>
    <x v="0"/>
  </r>
  <r>
    <n v="624"/>
    <x v="624"/>
    <x v="623"/>
    <x v="10"/>
    <n v="0"/>
    <x v="1"/>
    <s v="US"/>
    <x v="0"/>
    <n v="1431647041"/>
    <x v="624"/>
    <b v="0"/>
    <x v="78"/>
    <x v="1"/>
    <x v="7"/>
    <x v="2"/>
    <s v="web"/>
    <x v="624"/>
    <x v="0"/>
  </r>
  <r>
    <n v="625"/>
    <x v="625"/>
    <x v="624"/>
    <x v="31"/>
    <n v="0"/>
    <x v="1"/>
    <s v="CA"/>
    <x v="5"/>
    <n v="1490560177"/>
    <x v="625"/>
    <b v="0"/>
    <x v="78"/>
    <x v="1"/>
    <x v="7"/>
    <x v="2"/>
    <s v="web"/>
    <x v="625"/>
    <x v="1"/>
  </r>
  <r>
    <n v="626"/>
    <x v="626"/>
    <x v="625"/>
    <x v="31"/>
    <n v="4345"/>
    <x v="1"/>
    <s v="US"/>
    <x v="0"/>
    <n v="1439644920"/>
    <x v="626"/>
    <b v="0"/>
    <x v="70"/>
    <x v="1"/>
    <x v="7"/>
    <x v="2"/>
    <s v="web"/>
    <x v="626"/>
    <x v="0"/>
  </r>
  <r>
    <n v="627"/>
    <x v="627"/>
    <x v="626"/>
    <x v="157"/>
    <n v="90"/>
    <x v="1"/>
    <s v="SE"/>
    <x v="9"/>
    <n v="1457996400"/>
    <x v="627"/>
    <b v="0"/>
    <x v="29"/>
    <x v="1"/>
    <x v="7"/>
    <x v="2"/>
    <s v="web"/>
    <x v="627"/>
    <x v="2"/>
  </r>
  <r>
    <n v="628"/>
    <x v="628"/>
    <x v="627"/>
    <x v="10"/>
    <n v="0"/>
    <x v="1"/>
    <s v="US"/>
    <x v="0"/>
    <n v="1405269457"/>
    <x v="628"/>
    <b v="0"/>
    <x v="78"/>
    <x v="1"/>
    <x v="7"/>
    <x v="2"/>
    <s v="web"/>
    <x v="628"/>
    <x v="3"/>
  </r>
  <r>
    <n v="629"/>
    <x v="629"/>
    <x v="628"/>
    <x v="61"/>
    <n v="350"/>
    <x v="1"/>
    <s v="AU"/>
    <x v="2"/>
    <n v="1463239108"/>
    <x v="629"/>
    <b v="0"/>
    <x v="83"/>
    <x v="1"/>
    <x v="7"/>
    <x v="2"/>
    <s v="web"/>
    <x v="629"/>
    <x v="2"/>
  </r>
  <r>
    <n v="630"/>
    <x v="630"/>
    <x v="629"/>
    <x v="158"/>
    <n v="10"/>
    <x v="1"/>
    <s v="US"/>
    <x v="0"/>
    <n v="1441516200"/>
    <x v="630"/>
    <b v="0"/>
    <x v="29"/>
    <x v="1"/>
    <x v="7"/>
    <x v="2"/>
    <s v="web"/>
    <x v="630"/>
    <x v="0"/>
  </r>
  <r>
    <n v="631"/>
    <x v="631"/>
    <x v="630"/>
    <x v="63"/>
    <n v="690"/>
    <x v="1"/>
    <s v="CA"/>
    <x v="5"/>
    <n v="1464460329"/>
    <x v="631"/>
    <b v="0"/>
    <x v="82"/>
    <x v="1"/>
    <x v="7"/>
    <x v="2"/>
    <s v="web"/>
    <x v="631"/>
    <x v="2"/>
  </r>
  <r>
    <n v="632"/>
    <x v="632"/>
    <x v="631"/>
    <x v="22"/>
    <n v="0"/>
    <x v="1"/>
    <s v="NL"/>
    <x v="3"/>
    <n v="1448470165"/>
    <x v="632"/>
    <b v="0"/>
    <x v="78"/>
    <x v="1"/>
    <x v="7"/>
    <x v="2"/>
    <s v="web"/>
    <x v="632"/>
    <x v="0"/>
  </r>
  <r>
    <n v="633"/>
    <x v="633"/>
    <x v="632"/>
    <x v="3"/>
    <n v="1245"/>
    <x v="1"/>
    <s v="US"/>
    <x v="0"/>
    <n v="1466204400"/>
    <x v="633"/>
    <b v="0"/>
    <x v="20"/>
    <x v="1"/>
    <x v="7"/>
    <x v="2"/>
    <s v="web"/>
    <x v="633"/>
    <x v="2"/>
  </r>
  <r>
    <n v="634"/>
    <x v="634"/>
    <x v="633"/>
    <x v="10"/>
    <n v="1"/>
    <x v="1"/>
    <s v="US"/>
    <x v="0"/>
    <n v="1424989029"/>
    <x v="634"/>
    <b v="0"/>
    <x v="29"/>
    <x v="1"/>
    <x v="7"/>
    <x v="2"/>
    <s v="web"/>
    <x v="634"/>
    <x v="0"/>
  </r>
  <r>
    <n v="635"/>
    <x v="635"/>
    <x v="634"/>
    <x v="31"/>
    <n v="2"/>
    <x v="1"/>
    <s v="US"/>
    <x v="0"/>
    <n v="1428804762"/>
    <x v="635"/>
    <b v="0"/>
    <x v="29"/>
    <x v="1"/>
    <x v="7"/>
    <x v="2"/>
    <s v="web"/>
    <x v="635"/>
    <x v="0"/>
  </r>
  <r>
    <n v="636"/>
    <x v="636"/>
    <x v="635"/>
    <x v="13"/>
    <n v="4"/>
    <x v="1"/>
    <s v="GB"/>
    <x v="1"/>
    <n v="1433587620"/>
    <x v="636"/>
    <b v="0"/>
    <x v="29"/>
    <x v="1"/>
    <x v="7"/>
    <x v="2"/>
    <s v="web"/>
    <x v="636"/>
    <x v="0"/>
  </r>
  <r>
    <n v="637"/>
    <x v="637"/>
    <x v="636"/>
    <x v="57"/>
    <n v="0"/>
    <x v="1"/>
    <s v="GB"/>
    <x v="1"/>
    <n v="1488063840"/>
    <x v="637"/>
    <b v="0"/>
    <x v="78"/>
    <x v="1"/>
    <x v="7"/>
    <x v="2"/>
    <s v="web"/>
    <x v="637"/>
    <x v="1"/>
  </r>
  <r>
    <n v="638"/>
    <x v="638"/>
    <x v="637"/>
    <x v="61"/>
    <n v="18"/>
    <x v="1"/>
    <s v="DE"/>
    <x v="3"/>
    <n v="1490447662"/>
    <x v="638"/>
    <b v="0"/>
    <x v="79"/>
    <x v="1"/>
    <x v="7"/>
    <x v="2"/>
    <s v="web"/>
    <x v="638"/>
    <x v="1"/>
  </r>
  <r>
    <n v="639"/>
    <x v="639"/>
    <x v="638"/>
    <x v="80"/>
    <n v="1"/>
    <x v="1"/>
    <s v="US"/>
    <x v="0"/>
    <n v="1413208795"/>
    <x v="639"/>
    <b v="0"/>
    <x v="29"/>
    <x v="1"/>
    <x v="7"/>
    <x v="2"/>
    <s v="web"/>
    <x v="639"/>
    <x v="3"/>
  </r>
  <r>
    <n v="640"/>
    <x v="640"/>
    <x v="639"/>
    <x v="159"/>
    <n v="101"/>
    <x v="0"/>
    <s v="FR"/>
    <x v="3"/>
    <n v="1480028400"/>
    <x v="640"/>
    <b v="0"/>
    <x v="84"/>
    <x v="0"/>
    <x v="8"/>
    <x v="2"/>
    <s v="wearables"/>
    <x v="640"/>
    <x v="2"/>
  </r>
  <r>
    <n v="641"/>
    <x v="641"/>
    <x v="640"/>
    <x v="79"/>
    <n v="47665"/>
    <x v="0"/>
    <s v="US"/>
    <x v="0"/>
    <n v="1439473248"/>
    <x v="641"/>
    <b v="0"/>
    <x v="213"/>
    <x v="0"/>
    <x v="8"/>
    <x v="2"/>
    <s v="wearables"/>
    <x v="641"/>
    <x v="0"/>
  </r>
  <r>
    <n v="642"/>
    <x v="642"/>
    <x v="641"/>
    <x v="22"/>
    <n v="292097"/>
    <x v="0"/>
    <s v="DE"/>
    <x v="3"/>
    <n v="1439998674"/>
    <x v="642"/>
    <b v="0"/>
    <x v="214"/>
    <x v="0"/>
    <x v="8"/>
    <x v="2"/>
    <s v="wearables"/>
    <x v="642"/>
    <x v="0"/>
  </r>
  <r>
    <n v="643"/>
    <x v="643"/>
    <x v="642"/>
    <x v="31"/>
    <n v="26452"/>
    <x v="0"/>
    <s v="US"/>
    <x v="0"/>
    <n v="1433085875"/>
    <x v="643"/>
    <b v="0"/>
    <x v="215"/>
    <x v="0"/>
    <x v="8"/>
    <x v="2"/>
    <s v="wearables"/>
    <x v="643"/>
    <x v="0"/>
  </r>
  <r>
    <n v="644"/>
    <x v="644"/>
    <x v="643"/>
    <x v="31"/>
    <n v="75029.48"/>
    <x v="0"/>
    <s v="US"/>
    <x v="0"/>
    <n v="1414544400"/>
    <x v="644"/>
    <b v="0"/>
    <x v="216"/>
    <x v="0"/>
    <x v="8"/>
    <x v="2"/>
    <s v="wearables"/>
    <x v="644"/>
    <x v="3"/>
  </r>
  <r>
    <n v="645"/>
    <x v="645"/>
    <x v="644"/>
    <x v="13"/>
    <n v="5574"/>
    <x v="0"/>
    <s v="US"/>
    <x v="0"/>
    <n v="1470962274"/>
    <x v="645"/>
    <b v="0"/>
    <x v="186"/>
    <x v="0"/>
    <x v="8"/>
    <x v="2"/>
    <s v="wearables"/>
    <x v="645"/>
    <x v="2"/>
  </r>
  <r>
    <n v="646"/>
    <x v="646"/>
    <x v="645"/>
    <x v="134"/>
    <n v="1055.01"/>
    <x v="0"/>
    <s v="US"/>
    <x v="0"/>
    <n v="1407788867"/>
    <x v="646"/>
    <b v="0"/>
    <x v="74"/>
    <x v="0"/>
    <x v="8"/>
    <x v="2"/>
    <s v="wearables"/>
    <x v="646"/>
    <x v="3"/>
  </r>
  <r>
    <n v="647"/>
    <x v="647"/>
    <x v="646"/>
    <x v="13"/>
    <n v="2141"/>
    <x v="0"/>
    <s v="CA"/>
    <x v="5"/>
    <n v="1458235549"/>
    <x v="647"/>
    <b v="0"/>
    <x v="57"/>
    <x v="0"/>
    <x v="8"/>
    <x v="2"/>
    <s v="wearables"/>
    <x v="647"/>
    <x v="2"/>
  </r>
  <r>
    <n v="648"/>
    <x v="648"/>
    <x v="647"/>
    <x v="19"/>
    <n v="44388"/>
    <x v="0"/>
    <s v="US"/>
    <x v="0"/>
    <n v="1413304708"/>
    <x v="648"/>
    <b v="0"/>
    <x v="74"/>
    <x v="0"/>
    <x v="8"/>
    <x v="2"/>
    <s v="wearables"/>
    <x v="648"/>
    <x v="3"/>
  </r>
  <r>
    <n v="649"/>
    <x v="649"/>
    <x v="648"/>
    <x v="30"/>
    <n v="3499"/>
    <x v="0"/>
    <s v="US"/>
    <x v="0"/>
    <n v="1410904413"/>
    <x v="649"/>
    <b v="0"/>
    <x v="141"/>
    <x v="0"/>
    <x v="8"/>
    <x v="2"/>
    <s v="wearables"/>
    <x v="649"/>
    <x v="3"/>
  </r>
  <r>
    <n v="650"/>
    <x v="650"/>
    <x v="649"/>
    <x v="15"/>
    <n v="1686"/>
    <x v="0"/>
    <s v="US"/>
    <x v="0"/>
    <n v="1418953984"/>
    <x v="650"/>
    <b v="0"/>
    <x v="53"/>
    <x v="0"/>
    <x v="8"/>
    <x v="2"/>
    <s v="wearables"/>
    <x v="650"/>
    <x v="3"/>
  </r>
  <r>
    <n v="651"/>
    <x v="651"/>
    <x v="650"/>
    <x v="31"/>
    <n v="25132"/>
    <x v="0"/>
    <s v="US"/>
    <x v="0"/>
    <n v="1418430311"/>
    <x v="651"/>
    <b v="0"/>
    <x v="217"/>
    <x v="0"/>
    <x v="8"/>
    <x v="2"/>
    <s v="wearables"/>
    <x v="651"/>
    <x v="3"/>
  </r>
  <r>
    <n v="652"/>
    <x v="652"/>
    <x v="651"/>
    <x v="9"/>
    <n v="3014"/>
    <x v="0"/>
    <s v="US"/>
    <x v="0"/>
    <n v="1480613650"/>
    <x v="652"/>
    <b v="0"/>
    <x v="33"/>
    <x v="0"/>
    <x v="8"/>
    <x v="2"/>
    <s v="wearables"/>
    <x v="652"/>
    <x v="2"/>
  </r>
  <r>
    <n v="653"/>
    <x v="653"/>
    <x v="652"/>
    <x v="96"/>
    <n v="106084.5"/>
    <x v="0"/>
    <s v="US"/>
    <x v="0"/>
    <n v="1440082240"/>
    <x v="653"/>
    <b v="0"/>
    <x v="218"/>
    <x v="0"/>
    <x v="8"/>
    <x v="2"/>
    <s v="wearables"/>
    <x v="653"/>
    <x v="0"/>
  </r>
  <r>
    <n v="654"/>
    <x v="654"/>
    <x v="653"/>
    <x v="14"/>
    <n v="32075"/>
    <x v="0"/>
    <s v="US"/>
    <x v="0"/>
    <n v="1436396313"/>
    <x v="654"/>
    <b v="0"/>
    <x v="219"/>
    <x v="0"/>
    <x v="8"/>
    <x v="2"/>
    <s v="wearables"/>
    <x v="654"/>
    <x v="0"/>
  </r>
  <r>
    <n v="655"/>
    <x v="655"/>
    <x v="654"/>
    <x v="6"/>
    <n v="11751"/>
    <x v="0"/>
    <s v="US"/>
    <x v="0"/>
    <n v="1426197512"/>
    <x v="655"/>
    <b v="0"/>
    <x v="220"/>
    <x v="0"/>
    <x v="8"/>
    <x v="2"/>
    <s v="wearables"/>
    <x v="655"/>
    <x v="0"/>
  </r>
  <r>
    <n v="656"/>
    <x v="656"/>
    <x v="655"/>
    <x v="10"/>
    <n v="10678"/>
    <x v="0"/>
    <s v="US"/>
    <x v="0"/>
    <n v="1460917119"/>
    <x v="656"/>
    <b v="0"/>
    <x v="45"/>
    <x v="0"/>
    <x v="8"/>
    <x v="2"/>
    <s v="wearables"/>
    <x v="656"/>
    <x v="2"/>
  </r>
  <r>
    <n v="657"/>
    <x v="657"/>
    <x v="656"/>
    <x v="36"/>
    <n v="18855"/>
    <x v="0"/>
    <s v="US"/>
    <x v="0"/>
    <n v="1450901872"/>
    <x v="657"/>
    <b v="0"/>
    <x v="221"/>
    <x v="0"/>
    <x v="8"/>
    <x v="2"/>
    <s v="wearables"/>
    <x v="657"/>
    <x v="0"/>
  </r>
  <r>
    <n v="658"/>
    <x v="658"/>
    <x v="657"/>
    <x v="160"/>
    <n v="30177"/>
    <x v="0"/>
    <s v="US"/>
    <x v="0"/>
    <n v="1437933600"/>
    <x v="658"/>
    <b v="0"/>
    <x v="222"/>
    <x v="0"/>
    <x v="8"/>
    <x v="2"/>
    <s v="wearables"/>
    <x v="658"/>
    <x v="0"/>
  </r>
  <r>
    <n v="659"/>
    <x v="659"/>
    <x v="658"/>
    <x v="9"/>
    <n v="3017"/>
    <x v="0"/>
    <s v="US"/>
    <x v="0"/>
    <n v="1440339295"/>
    <x v="659"/>
    <b v="0"/>
    <x v="64"/>
    <x v="0"/>
    <x v="8"/>
    <x v="2"/>
    <s v="wearables"/>
    <x v="659"/>
    <x v="0"/>
  </r>
  <r>
    <n v="660"/>
    <x v="660"/>
    <x v="659"/>
    <x v="63"/>
    <n v="1529"/>
    <x v="2"/>
    <s v="US"/>
    <x v="0"/>
    <n v="1415558879"/>
    <x v="660"/>
    <b v="0"/>
    <x v="59"/>
    <x v="1"/>
    <x v="8"/>
    <x v="2"/>
    <s v="wearables"/>
    <x v="660"/>
    <x v="3"/>
  </r>
  <r>
    <n v="661"/>
    <x v="661"/>
    <x v="660"/>
    <x v="3"/>
    <n v="95"/>
    <x v="2"/>
    <s v="US"/>
    <x v="0"/>
    <n v="1477236559"/>
    <x v="661"/>
    <b v="0"/>
    <x v="82"/>
    <x v="1"/>
    <x v="8"/>
    <x v="2"/>
    <s v="wearables"/>
    <x v="661"/>
    <x v="2"/>
  </r>
  <r>
    <n v="662"/>
    <x v="662"/>
    <x v="661"/>
    <x v="130"/>
    <n v="156"/>
    <x v="2"/>
    <s v="US"/>
    <x v="0"/>
    <n v="1421404247"/>
    <x v="662"/>
    <b v="0"/>
    <x v="80"/>
    <x v="1"/>
    <x v="8"/>
    <x v="2"/>
    <s v="wearables"/>
    <x v="662"/>
    <x v="3"/>
  </r>
  <r>
    <n v="663"/>
    <x v="663"/>
    <x v="662"/>
    <x v="61"/>
    <n v="700"/>
    <x v="2"/>
    <s v="DK"/>
    <x v="7"/>
    <n v="1437250456"/>
    <x v="663"/>
    <b v="0"/>
    <x v="63"/>
    <x v="1"/>
    <x v="8"/>
    <x v="2"/>
    <s v="wearables"/>
    <x v="663"/>
    <x v="0"/>
  </r>
  <r>
    <n v="664"/>
    <x v="664"/>
    <x v="663"/>
    <x v="14"/>
    <n v="904"/>
    <x v="2"/>
    <s v="US"/>
    <x v="0"/>
    <n v="1428940775"/>
    <x v="664"/>
    <b v="0"/>
    <x v="60"/>
    <x v="1"/>
    <x v="8"/>
    <x v="2"/>
    <s v="wearables"/>
    <x v="664"/>
    <x v="0"/>
  </r>
  <r>
    <n v="665"/>
    <x v="665"/>
    <x v="664"/>
    <x v="3"/>
    <n v="1864"/>
    <x v="2"/>
    <s v="US"/>
    <x v="0"/>
    <n v="1484327061"/>
    <x v="665"/>
    <b v="0"/>
    <x v="8"/>
    <x v="1"/>
    <x v="8"/>
    <x v="2"/>
    <s v="wearables"/>
    <x v="665"/>
    <x v="2"/>
  </r>
  <r>
    <n v="666"/>
    <x v="666"/>
    <x v="665"/>
    <x v="61"/>
    <n v="8"/>
    <x v="2"/>
    <s v="US"/>
    <x v="0"/>
    <n v="1408305498"/>
    <x v="666"/>
    <b v="0"/>
    <x v="80"/>
    <x v="1"/>
    <x v="8"/>
    <x v="2"/>
    <s v="wearables"/>
    <x v="666"/>
    <x v="3"/>
  </r>
  <r>
    <n v="667"/>
    <x v="667"/>
    <x v="666"/>
    <x v="63"/>
    <n v="5010"/>
    <x v="2"/>
    <s v="IT"/>
    <x v="3"/>
    <n v="1477731463"/>
    <x v="667"/>
    <b v="0"/>
    <x v="33"/>
    <x v="1"/>
    <x v="8"/>
    <x v="2"/>
    <s v="wearables"/>
    <x v="667"/>
    <x v="2"/>
  </r>
  <r>
    <n v="668"/>
    <x v="668"/>
    <x v="667"/>
    <x v="36"/>
    <n v="684"/>
    <x v="2"/>
    <s v="US"/>
    <x v="0"/>
    <n v="1431374222"/>
    <x v="668"/>
    <b v="0"/>
    <x v="20"/>
    <x v="1"/>
    <x v="8"/>
    <x v="2"/>
    <s v="wearables"/>
    <x v="668"/>
    <x v="0"/>
  </r>
  <r>
    <n v="669"/>
    <x v="669"/>
    <x v="668"/>
    <x v="61"/>
    <n v="43015"/>
    <x v="2"/>
    <s v="SE"/>
    <x v="9"/>
    <n v="1467817258"/>
    <x v="669"/>
    <b v="0"/>
    <x v="33"/>
    <x v="1"/>
    <x v="8"/>
    <x v="2"/>
    <s v="wearables"/>
    <x v="669"/>
    <x v="2"/>
  </r>
  <r>
    <n v="670"/>
    <x v="670"/>
    <x v="669"/>
    <x v="161"/>
    <n v="26349"/>
    <x v="2"/>
    <s v="IT"/>
    <x v="3"/>
    <n v="1466323800"/>
    <x v="670"/>
    <b v="0"/>
    <x v="223"/>
    <x v="1"/>
    <x v="8"/>
    <x v="2"/>
    <s v="wearables"/>
    <x v="670"/>
    <x v="2"/>
  </r>
  <r>
    <n v="671"/>
    <x v="671"/>
    <x v="670"/>
    <x v="11"/>
    <n v="11828"/>
    <x v="2"/>
    <s v="US"/>
    <x v="0"/>
    <n v="1421208000"/>
    <x v="671"/>
    <b v="0"/>
    <x v="41"/>
    <x v="1"/>
    <x v="8"/>
    <x v="2"/>
    <s v="wearables"/>
    <x v="671"/>
    <x v="3"/>
  </r>
  <r>
    <n v="672"/>
    <x v="672"/>
    <x v="671"/>
    <x v="63"/>
    <n v="10814"/>
    <x v="2"/>
    <s v="US"/>
    <x v="0"/>
    <n v="1420088340"/>
    <x v="672"/>
    <b v="0"/>
    <x v="224"/>
    <x v="1"/>
    <x v="8"/>
    <x v="2"/>
    <s v="wearables"/>
    <x v="672"/>
    <x v="3"/>
  </r>
  <r>
    <n v="673"/>
    <x v="673"/>
    <x v="672"/>
    <x v="57"/>
    <n v="205"/>
    <x v="2"/>
    <s v="US"/>
    <x v="0"/>
    <n v="1409602217"/>
    <x v="673"/>
    <b v="0"/>
    <x v="83"/>
    <x v="1"/>
    <x v="8"/>
    <x v="2"/>
    <s v="wearables"/>
    <x v="673"/>
    <x v="3"/>
  </r>
  <r>
    <n v="674"/>
    <x v="674"/>
    <x v="673"/>
    <x v="63"/>
    <n v="15"/>
    <x v="2"/>
    <s v="US"/>
    <x v="0"/>
    <n v="1407811627"/>
    <x v="674"/>
    <b v="0"/>
    <x v="84"/>
    <x v="1"/>
    <x v="8"/>
    <x v="2"/>
    <s v="wearables"/>
    <x v="674"/>
    <x v="3"/>
  </r>
  <r>
    <n v="675"/>
    <x v="675"/>
    <x v="674"/>
    <x v="12"/>
    <n v="891"/>
    <x v="2"/>
    <s v="US"/>
    <x v="0"/>
    <n v="1420095540"/>
    <x v="675"/>
    <b v="0"/>
    <x v="55"/>
    <x v="1"/>
    <x v="8"/>
    <x v="2"/>
    <s v="wearables"/>
    <x v="675"/>
    <x v="3"/>
  </r>
  <r>
    <n v="676"/>
    <x v="676"/>
    <x v="675"/>
    <x v="57"/>
    <n v="1471"/>
    <x v="2"/>
    <s v="CA"/>
    <x v="5"/>
    <n v="1423333581"/>
    <x v="676"/>
    <b v="0"/>
    <x v="54"/>
    <x v="1"/>
    <x v="8"/>
    <x v="2"/>
    <s v="wearables"/>
    <x v="676"/>
    <x v="0"/>
  </r>
  <r>
    <n v="677"/>
    <x v="677"/>
    <x v="676"/>
    <x v="63"/>
    <n v="12792"/>
    <x v="2"/>
    <s v="IT"/>
    <x v="3"/>
    <n v="1467106895"/>
    <x v="677"/>
    <b v="0"/>
    <x v="93"/>
    <x v="1"/>
    <x v="8"/>
    <x v="2"/>
    <s v="wearables"/>
    <x v="677"/>
    <x v="2"/>
  </r>
  <r>
    <n v="678"/>
    <x v="678"/>
    <x v="677"/>
    <x v="88"/>
    <n v="1108"/>
    <x v="2"/>
    <s v="US"/>
    <x v="0"/>
    <n v="1463821338"/>
    <x v="678"/>
    <b v="0"/>
    <x v="57"/>
    <x v="1"/>
    <x v="8"/>
    <x v="2"/>
    <s v="wearables"/>
    <x v="678"/>
    <x v="2"/>
  </r>
  <r>
    <n v="679"/>
    <x v="679"/>
    <x v="678"/>
    <x v="162"/>
    <n v="8827"/>
    <x v="2"/>
    <s v="US"/>
    <x v="0"/>
    <n v="1472920909"/>
    <x v="679"/>
    <b v="0"/>
    <x v="225"/>
    <x v="1"/>
    <x v="8"/>
    <x v="2"/>
    <s v="wearables"/>
    <x v="679"/>
    <x v="2"/>
  </r>
  <r>
    <n v="680"/>
    <x v="680"/>
    <x v="679"/>
    <x v="96"/>
    <n v="19434"/>
    <x v="2"/>
    <s v="US"/>
    <x v="0"/>
    <n v="1410955331"/>
    <x v="680"/>
    <b v="0"/>
    <x v="135"/>
    <x v="1"/>
    <x v="8"/>
    <x v="2"/>
    <s v="wearables"/>
    <x v="680"/>
    <x v="3"/>
  </r>
  <r>
    <n v="681"/>
    <x v="681"/>
    <x v="680"/>
    <x v="30"/>
    <n v="1"/>
    <x v="2"/>
    <s v="US"/>
    <x v="0"/>
    <n v="1477509604"/>
    <x v="681"/>
    <b v="0"/>
    <x v="29"/>
    <x v="1"/>
    <x v="8"/>
    <x v="2"/>
    <s v="wearables"/>
    <x v="681"/>
    <x v="2"/>
  </r>
  <r>
    <n v="682"/>
    <x v="682"/>
    <x v="681"/>
    <x v="63"/>
    <n v="53"/>
    <x v="2"/>
    <s v="US"/>
    <x v="0"/>
    <n v="1489512122"/>
    <x v="682"/>
    <b v="0"/>
    <x v="80"/>
    <x v="1"/>
    <x v="8"/>
    <x v="2"/>
    <s v="wearables"/>
    <x v="682"/>
    <x v="1"/>
  </r>
  <r>
    <n v="683"/>
    <x v="683"/>
    <x v="682"/>
    <x v="19"/>
    <n v="298"/>
    <x v="2"/>
    <s v="US"/>
    <x v="0"/>
    <n v="1477949764"/>
    <x v="683"/>
    <b v="0"/>
    <x v="83"/>
    <x v="1"/>
    <x v="8"/>
    <x v="2"/>
    <s v="wearables"/>
    <x v="683"/>
    <x v="2"/>
  </r>
  <r>
    <n v="684"/>
    <x v="684"/>
    <x v="683"/>
    <x v="163"/>
    <n v="23948"/>
    <x v="2"/>
    <s v="US"/>
    <x v="0"/>
    <n v="1406257200"/>
    <x v="684"/>
    <b v="0"/>
    <x v="125"/>
    <x v="1"/>
    <x v="8"/>
    <x v="2"/>
    <s v="wearables"/>
    <x v="684"/>
    <x v="3"/>
  </r>
  <r>
    <n v="685"/>
    <x v="685"/>
    <x v="684"/>
    <x v="13"/>
    <n v="553"/>
    <x v="2"/>
    <s v="US"/>
    <x v="0"/>
    <n v="1421095672"/>
    <x v="685"/>
    <b v="0"/>
    <x v="73"/>
    <x v="1"/>
    <x v="8"/>
    <x v="2"/>
    <s v="wearables"/>
    <x v="685"/>
    <x v="3"/>
  </r>
  <r>
    <n v="686"/>
    <x v="686"/>
    <x v="685"/>
    <x v="69"/>
    <n v="0"/>
    <x v="2"/>
    <s v="IT"/>
    <x v="3"/>
    <n v="1438618170"/>
    <x v="686"/>
    <b v="0"/>
    <x v="78"/>
    <x v="1"/>
    <x v="8"/>
    <x v="2"/>
    <s v="wearables"/>
    <x v="686"/>
    <x v="0"/>
  </r>
  <r>
    <n v="687"/>
    <x v="687"/>
    <x v="686"/>
    <x v="57"/>
    <n v="3550"/>
    <x v="2"/>
    <s v="MX"/>
    <x v="10"/>
    <n v="1486317653"/>
    <x v="687"/>
    <b v="0"/>
    <x v="79"/>
    <x v="1"/>
    <x v="8"/>
    <x v="2"/>
    <s v="wearables"/>
    <x v="687"/>
    <x v="2"/>
  </r>
  <r>
    <n v="688"/>
    <x v="688"/>
    <x v="687"/>
    <x v="22"/>
    <n v="14598"/>
    <x v="2"/>
    <s v="US"/>
    <x v="0"/>
    <n v="1444876253"/>
    <x v="688"/>
    <b v="0"/>
    <x v="17"/>
    <x v="1"/>
    <x v="8"/>
    <x v="2"/>
    <s v="wearables"/>
    <x v="688"/>
    <x v="0"/>
  </r>
  <r>
    <n v="689"/>
    <x v="689"/>
    <x v="688"/>
    <x v="61"/>
    <n v="115297.5"/>
    <x v="2"/>
    <s v="US"/>
    <x v="0"/>
    <n v="1481173140"/>
    <x v="689"/>
    <b v="0"/>
    <x v="226"/>
    <x v="1"/>
    <x v="8"/>
    <x v="2"/>
    <s v="wearables"/>
    <x v="689"/>
    <x v="2"/>
  </r>
  <r>
    <n v="690"/>
    <x v="690"/>
    <x v="689"/>
    <x v="22"/>
    <n v="2468"/>
    <x v="2"/>
    <s v="US"/>
    <x v="0"/>
    <n v="1473400800"/>
    <x v="690"/>
    <b v="0"/>
    <x v="69"/>
    <x v="1"/>
    <x v="8"/>
    <x v="2"/>
    <s v="wearables"/>
    <x v="690"/>
    <x v="2"/>
  </r>
  <r>
    <n v="691"/>
    <x v="691"/>
    <x v="690"/>
    <x v="63"/>
    <n v="260"/>
    <x v="2"/>
    <s v="US"/>
    <x v="0"/>
    <n v="1435711246"/>
    <x v="691"/>
    <b v="0"/>
    <x v="73"/>
    <x v="1"/>
    <x v="8"/>
    <x v="2"/>
    <s v="wearables"/>
    <x v="691"/>
    <x v="0"/>
  </r>
  <r>
    <n v="692"/>
    <x v="692"/>
    <x v="691"/>
    <x v="22"/>
    <n v="1306"/>
    <x v="2"/>
    <s v="GB"/>
    <x v="1"/>
    <n v="1482397263"/>
    <x v="692"/>
    <b v="0"/>
    <x v="227"/>
    <x v="1"/>
    <x v="8"/>
    <x v="2"/>
    <s v="wearables"/>
    <x v="692"/>
    <x v="2"/>
  </r>
  <r>
    <n v="693"/>
    <x v="693"/>
    <x v="692"/>
    <x v="57"/>
    <n v="35338"/>
    <x v="2"/>
    <s v="US"/>
    <x v="0"/>
    <n v="1430421827"/>
    <x v="693"/>
    <b v="0"/>
    <x v="228"/>
    <x v="1"/>
    <x v="8"/>
    <x v="2"/>
    <s v="wearables"/>
    <x v="693"/>
    <x v="0"/>
  </r>
  <r>
    <n v="694"/>
    <x v="694"/>
    <x v="693"/>
    <x v="60"/>
    <n v="590"/>
    <x v="2"/>
    <s v="US"/>
    <x v="0"/>
    <n v="1485964559"/>
    <x v="694"/>
    <b v="0"/>
    <x v="63"/>
    <x v="1"/>
    <x v="8"/>
    <x v="2"/>
    <s v="wearables"/>
    <x v="694"/>
    <x v="1"/>
  </r>
  <r>
    <n v="695"/>
    <x v="695"/>
    <x v="694"/>
    <x v="127"/>
    <n v="636"/>
    <x v="2"/>
    <s v="US"/>
    <x v="0"/>
    <n v="1414758620"/>
    <x v="695"/>
    <b v="0"/>
    <x v="63"/>
    <x v="1"/>
    <x v="8"/>
    <x v="2"/>
    <s v="wearables"/>
    <x v="695"/>
    <x v="3"/>
  </r>
  <r>
    <n v="696"/>
    <x v="696"/>
    <x v="695"/>
    <x v="164"/>
    <n v="1"/>
    <x v="2"/>
    <s v="NL"/>
    <x v="3"/>
    <n v="1406326502"/>
    <x v="696"/>
    <b v="0"/>
    <x v="29"/>
    <x v="1"/>
    <x v="8"/>
    <x v="2"/>
    <s v="wearables"/>
    <x v="696"/>
    <x v="3"/>
  </r>
  <r>
    <n v="697"/>
    <x v="697"/>
    <x v="696"/>
    <x v="10"/>
    <n v="2319"/>
    <x v="2"/>
    <s v="DE"/>
    <x v="3"/>
    <n v="1454502789"/>
    <x v="697"/>
    <b v="0"/>
    <x v="229"/>
    <x v="1"/>
    <x v="8"/>
    <x v="2"/>
    <s v="wearables"/>
    <x v="697"/>
    <x v="2"/>
  </r>
  <r>
    <n v="698"/>
    <x v="698"/>
    <x v="697"/>
    <x v="57"/>
    <n v="15390"/>
    <x v="2"/>
    <s v="US"/>
    <x v="0"/>
    <n v="1411005600"/>
    <x v="698"/>
    <b v="0"/>
    <x v="60"/>
    <x v="1"/>
    <x v="8"/>
    <x v="2"/>
    <s v="wearables"/>
    <x v="698"/>
    <x v="3"/>
  </r>
  <r>
    <n v="699"/>
    <x v="699"/>
    <x v="698"/>
    <x v="64"/>
    <n v="107148.74"/>
    <x v="2"/>
    <s v="US"/>
    <x v="0"/>
    <n v="1385136000"/>
    <x v="699"/>
    <b v="0"/>
    <x v="230"/>
    <x v="1"/>
    <x v="8"/>
    <x v="2"/>
    <s v="wearables"/>
    <x v="699"/>
    <x v="4"/>
  </r>
  <r>
    <n v="700"/>
    <x v="700"/>
    <x v="699"/>
    <x v="36"/>
    <n v="403"/>
    <x v="2"/>
    <s v="ES"/>
    <x v="3"/>
    <n v="1484065881"/>
    <x v="700"/>
    <b v="0"/>
    <x v="162"/>
    <x v="1"/>
    <x v="8"/>
    <x v="2"/>
    <s v="wearables"/>
    <x v="700"/>
    <x v="2"/>
  </r>
  <r>
    <n v="701"/>
    <x v="701"/>
    <x v="700"/>
    <x v="165"/>
    <n v="6118"/>
    <x v="2"/>
    <s v="GB"/>
    <x v="1"/>
    <n v="1406130880"/>
    <x v="701"/>
    <b v="0"/>
    <x v="64"/>
    <x v="1"/>
    <x v="8"/>
    <x v="2"/>
    <s v="wearables"/>
    <x v="701"/>
    <x v="3"/>
  </r>
  <r>
    <n v="702"/>
    <x v="702"/>
    <x v="701"/>
    <x v="36"/>
    <n v="4622.01"/>
    <x v="2"/>
    <s v="US"/>
    <x v="0"/>
    <n v="1480011987"/>
    <x v="702"/>
    <b v="0"/>
    <x v="77"/>
    <x v="1"/>
    <x v="8"/>
    <x v="2"/>
    <s v="wearables"/>
    <x v="702"/>
    <x v="2"/>
  </r>
  <r>
    <n v="703"/>
    <x v="703"/>
    <x v="702"/>
    <x v="36"/>
    <n v="837"/>
    <x v="2"/>
    <s v="US"/>
    <x v="0"/>
    <n v="1485905520"/>
    <x v="703"/>
    <b v="0"/>
    <x v="63"/>
    <x v="1"/>
    <x v="8"/>
    <x v="2"/>
    <s v="wearables"/>
    <x v="703"/>
    <x v="2"/>
  </r>
  <r>
    <n v="704"/>
    <x v="704"/>
    <x v="703"/>
    <x v="56"/>
    <n v="481"/>
    <x v="2"/>
    <s v="CA"/>
    <x v="5"/>
    <n v="1487565468"/>
    <x v="704"/>
    <b v="0"/>
    <x v="80"/>
    <x v="1"/>
    <x v="8"/>
    <x v="2"/>
    <s v="wearables"/>
    <x v="704"/>
    <x v="2"/>
  </r>
  <r>
    <n v="705"/>
    <x v="705"/>
    <x v="704"/>
    <x v="57"/>
    <n v="977"/>
    <x v="2"/>
    <s v="NL"/>
    <x v="3"/>
    <n v="1484999278"/>
    <x v="705"/>
    <b v="0"/>
    <x v="81"/>
    <x v="1"/>
    <x v="8"/>
    <x v="2"/>
    <s v="wearables"/>
    <x v="705"/>
    <x v="2"/>
  </r>
  <r>
    <n v="706"/>
    <x v="706"/>
    <x v="705"/>
    <x v="57"/>
    <n v="0"/>
    <x v="2"/>
    <s v="ES"/>
    <x v="3"/>
    <n v="1481740740"/>
    <x v="706"/>
    <b v="0"/>
    <x v="78"/>
    <x v="1"/>
    <x v="8"/>
    <x v="2"/>
    <s v="wearables"/>
    <x v="706"/>
    <x v="2"/>
  </r>
  <r>
    <n v="707"/>
    <x v="707"/>
    <x v="706"/>
    <x v="118"/>
    <n v="53670.6"/>
    <x v="2"/>
    <s v="GB"/>
    <x v="1"/>
    <n v="1483286127"/>
    <x v="707"/>
    <b v="0"/>
    <x v="231"/>
    <x v="1"/>
    <x v="8"/>
    <x v="2"/>
    <s v="wearables"/>
    <x v="707"/>
    <x v="2"/>
  </r>
  <r>
    <n v="708"/>
    <x v="708"/>
    <x v="707"/>
    <x v="79"/>
    <n v="8837"/>
    <x v="2"/>
    <s v="GB"/>
    <x v="1"/>
    <n v="1410616600"/>
    <x v="708"/>
    <b v="0"/>
    <x v="232"/>
    <x v="1"/>
    <x v="8"/>
    <x v="2"/>
    <s v="wearables"/>
    <x v="708"/>
    <x v="3"/>
  </r>
  <r>
    <n v="709"/>
    <x v="709"/>
    <x v="708"/>
    <x v="36"/>
    <n v="61"/>
    <x v="2"/>
    <s v="US"/>
    <x v="0"/>
    <n v="1417741159"/>
    <x v="709"/>
    <b v="0"/>
    <x v="84"/>
    <x v="1"/>
    <x v="8"/>
    <x v="2"/>
    <s v="wearables"/>
    <x v="709"/>
    <x v="3"/>
  </r>
  <r>
    <n v="710"/>
    <x v="710"/>
    <x v="709"/>
    <x v="38"/>
    <n v="0"/>
    <x v="2"/>
    <s v="CA"/>
    <x v="5"/>
    <n v="1408495440"/>
    <x v="710"/>
    <b v="0"/>
    <x v="78"/>
    <x v="1"/>
    <x v="8"/>
    <x v="2"/>
    <s v="wearables"/>
    <x v="710"/>
    <x v="3"/>
  </r>
  <r>
    <n v="711"/>
    <x v="711"/>
    <x v="710"/>
    <x v="57"/>
    <n v="33791"/>
    <x v="2"/>
    <s v="NL"/>
    <x v="3"/>
    <n v="1481716868"/>
    <x v="711"/>
    <b v="0"/>
    <x v="233"/>
    <x v="1"/>
    <x v="8"/>
    <x v="2"/>
    <s v="wearables"/>
    <x v="711"/>
    <x v="2"/>
  </r>
  <r>
    <n v="712"/>
    <x v="712"/>
    <x v="711"/>
    <x v="166"/>
    <n v="105"/>
    <x v="2"/>
    <s v="US"/>
    <x v="0"/>
    <n v="1455466832"/>
    <x v="712"/>
    <b v="0"/>
    <x v="80"/>
    <x v="1"/>
    <x v="8"/>
    <x v="2"/>
    <s v="wearables"/>
    <x v="712"/>
    <x v="2"/>
  </r>
  <r>
    <n v="713"/>
    <x v="713"/>
    <x v="712"/>
    <x v="31"/>
    <n v="199"/>
    <x v="2"/>
    <s v="IT"/>
    <x v="3"/>
    <n v="1465130532"/>
    <x v="713"/>
    <b v="0"/>
    <x v="29"/>
    <x v="1"/>
    <x v="8"/>
    <x v="2"/>
    <s v="wearables"/>
    <x v="713"/>
    <x v="2"/>
  </r>
  <r>
    <n v="714"/>
    <x v="714"/>
    <x v="713"/>
    <x v="36"/>
    <n v="2249"/>
    <x v="2"/>
    <s v="US"/>
    <x v="0"/>
    <n v="1488308082"/>
    <x v="714"/>
    <b v="0"/>
    <x v="33"/>
    <x v="1"/>
    <x v="8"/>
    <x v="2"/>
    <s v="wearables"/>
    <x v="714"/>
    <x v="2"/>
  </r>
  <r>
    <n v="715"/>
    <x v="715"/>
    <x v="714"/>
    <x v="167"/>
    <n v="1389"/>
    <x v="2"/>
    <s v="US"/>
    <x v="0"/>
    <n v="1446693040"/>
    <x v="715"/>
    <b v="0"/>
    <x v="8"/>
    <x v="1"/>
    <x v="8"/>
    <x v="2"/>
    <s v="wearables"/>
    <x v="715"/>
    <x v="0"/>
  </r>
  <r>
    <n v="716"/>
    <x v="716"/>
    <x v="715"/>
    <x v="39"/>
    <n v="715"/>
    <x v="2"/>
    <s v="US"/>
    <x v="0"/>
    <n v="1417392000"/>
    <x v="716"/>
    <b v="0"/>
    <x v="38"/>
    <x v="1"/>
    <x v="8"/>
    <x v="2"/>
    <s v="wearables"/>
    <x v="716"/>
    <x v="3"/>
  </r>
  <r>
    <n v="717"/>
    <x v="717"/>
    <x v="716"/>
    <x v="57"/>
    <n v="305"/>
    <x v="2"/>
    <s v="US"/>
    <x v="0"/>
    <n v="1409949002"/>
    <x v="717"/>
    <b v="0"/>
    <x v="80"/>
    <x v="1"/>
    <x v="8"/>
    <x v="2"/>
    <s v="wearables"/>
    <x v="717"/>
    <x v="3"/>
  </r>
  <r>
    <n v="718"/>
    <x v="718"/>
    <x v="717"/>
    <x v="14"/>
    <n v="90"/>
    <x v="2"/>
    <s v="US"/>
    <x v="0"/>
    <n v="1487397540"/>
    <x v="718"/>
    <b v="0"/>
    <x v="80"/>
    <x v="1"/>
    <x v="8"/>
    <x v="2"/>
    <s v="wearables"/>
    <x v="718"/>
    <x v="1"/>
  </r>
  <r>
    <n v="719"/>
    <x v="719"/>
    <x v="718"/>
    <x v="36"/>
    <n v="194"/>
    <x v="2"/>
    <s v="US"/>
    <x v="0"/>
    <n v="1456189076"/>
    <x v="719"/>
    <b v="0"/>
    <x v="73"/>
    <x v="1"/>
    <x v="8"/>
    <x v="2"/>
    <s v="wearables"/>
    <x v="719"/>
    <x v="2"/>
  </r>
  <r>
    <n v="720"/>
    <x v="720"/>
    <x v="719"/>
    <x v="168"/>
    <n v="2735"/>
    <x v="0"/>
    <s v="US"/>
    <x v="0"/>
    <n v="1327851291"/>
    <x v="720"/>
    <b v="0"/>
    <x v="14"/>
    <x v="0"/>
    <x v="9"/>
    <x v="3"/>
    <s v="nonfiction"/>
    <x v="720"/>
    <x v="5"/>
  </r>
  <r>
    <n v="721"/>
    <x v="721"/>
    <x v="720"/>
    <x v="169"/>
    <n v="10013"/>
    <x v="0"/>
    <s v="US"/>
    <x v="0"/>
    <n v="1406900607"/>
    <x v="721"/>
    <b v="0"/>
    <x v="46"/>
    <x v="0"/>
    <x v="9"/>
    <x v="3"/>
    <s v="nonfiction"/>
    <x v="721"/>
    <x v="3"/>
  </r>
  <r>
    <n v="722"/>
    <x v="722"/>
    <x v="721"/>
    <x v="31"/>
    <n v="33006"/>
    <x v="0"/>
    <s v="US"/>
    <x v="0"/>
    <n v="1333909178"/>
    <x v="722"/>
    <b v="0"/>
    <x v="234"/>
    <x v="0"/>
    <x v="9"/>
    <x v="3"/>
    <s v="nonfiction"/>
    <x v="722"/>
    <x v="5"/>
  </r>
  <r>
    <n v="723"/>
    <x v="723"/>
    <x v="722"/>
    <x v="10"/>
    <n v="5469"/>
    <x v="0"/>
    <s v="US"/>
    <x v="0"/>
    <n v="1438228740"/>
    <x v="723"/>
    <b v="0"/>
    <x v="61"/>
    <x v="0"/>
    <x v="9"/>
    <x v="3"/>
    <s v="nonfiction"/>
    <x v="723"/>
    <x v="0"/>
  </r>
  <r>
    <n v="724"/>
    <x v="724"/>
    <x v="723"/>
    <x v="39"/>
    <n v="7383.01"/>
    <x v="0"/>
    <s v="US"/>
    <x v="0"/>
    <n v="1309447163"/>
    <x v="724"/>
    <b v="0"/>
    <x v="235"/>
    <x v="0"/>
    <x v="9"/>
    <x v="3"/>
    <s v="nonfiction"/>
    <x v="724"/>
    <x v="6"/>
  </r>
  <r>
    <n v="725"/>
    <x v="725"/>
    <x v="724"/>
    <x v="22"/>
    <n v="20070"/>
    <x v="0"/>
    <s v="US"/>
    <x v="0"/>
    <n v="1450018912"/>
    <x v="725"/>
    <b v="0"/>
    <x v="205"/>
    <x v="0"/>
    <x v="9"/>
    <x v="3"/>
    <s v="nonfiction"/>
    <x v="725"/>
    <x v="0"/>
  </r>
  <r>
    <n v="726"/>
    <x v="726"/>
    <x v="725"/>
    <x v="30"/>
    <n v="2535"/>
    <x v="0"/>
    <s v="US"/>
    <x v="0"/>
    <n v="1365728487"/>
    <x v="726"/>
    <b v="0"/>
    <x v="2"/>
    <x v="0"/>
    <x v="9"/>
    <x v="3"/>
    <s v="nonfiction"/>
    <x v="726"/>
    <x v="4"/>
  </r>
  <r>
    <n v="727"/>
    <x v="727"/>
    <x v="726"/>
    <x v="8"/>
    <n v="5443"/>
    <x v="0"/>
    <s v="US"/>
    <x v="0"/>
    <n v="1358198400"/>
    <x v="727"/>
    <b v="0"/>
    <x v="184"/>
    <x v="0"/>
    <x v="9"/>
    <x v="3"/>
    <s v="nonfiction"/>
    <x v="727"/>
    <x v="5"/>
  </r>
  <r>
    <n v="728"/>
    <x v="728"/>
    <x v="727"/>
    <x v="51"/>
    <n v="7917.45"/>
    <x v="0"/>
    <s v="US"/>
    <x v="0"/>
    <n v="1313957157"/>
    <x v="728"/>
    <b v="0"/>
    <x v="208"/>
    <x v="0"/>
    <x v="9"/>
    <x v="3"/>
    <s v="nonfiction"/>
    <x v="728"/>
    <x v="6"/>
  </r>
  <r>
    <n v="729"/>
    <x v="729"/>
    <x v="728"/>
    <x v="23"/>
    <n v="5226"/>
    <x v="0"/>
    <s v="US"/>
    <x v="0"/>
    <n v="1348028861"/>
    <x v="729"/>
    <b v="0"/>
    <x v="148"/>
    <x v="0"/>
    <x v="9"/>
    <x v="3"/>
    <s v="nonfiction"/>
    <x v="729"/>
    <x v="5"/>
  </r>
  <r>
    <n v="730"/>
    <x v="730"/>
    <x v="729"/>
    <x v="22"/>
    <n v="26438"/>
    <x v="0"/>
    <s v="US"/>
    <x v="0"/>
    <n v="1323280391"/>
    <x v="730"/>
    <b v="0"/>
    <x v="236"/>
    <x v="0"/>
    <x v="9"/>
    <x v="3"/>
    <s v="nonfiction"/>
    <x v="730"/>
    <x v="6"/>
  </r>
  <r>
    <n v="731"/>
    <x v="731"/>
    <x v="730"/>
    <x v="10"/>
    <n v="6300"/>
    <x v="0"/>
    <s v="US"/>
    <x v="0"/>
    <n v="1327212000"/>
    <x v="731"/>
    <b v="0"/>
    <x v="26"/>
    <x v="0"/>
    <x v="9"/>
    <x v="3"/>
    <s v="nonfiction"/>
    <x v="731"/>
    <x v="6"/>
  </r>
  <r>
    <n v="732"/>
    <x v="732"/>
    <x v="731"/>
    <x v="170"/>
    <n v="64"/>
    <x v="0"/>
    <s v="GB"/>
    <x v="1"/>
    <n v="1380449461"/>
    <x v="732"/>
    <b v="0"/>
    <x v="62"/>
    <x v="0"/>
    <x v="9"/>
    <x v="3"/>
    <s v="nonfiction"/>
    <x v="732"/>
    <x v="4"/>
  </r>
  <r>
    <n v="733"/>
    <x v="733"/>
    <x v="732"/>
    <x v="30"/>
    <n v="3012"/>
    <x v="0"/>
    <s v="GB"/>
    <x v="1"/>
    <n v="1387533892"/>
    <x v="733"/>
    <b v="0"/>
    <x v="39"/>
    <x v="0"/>
    <x v="9"/>
    <x v="3"/>
    <s v="nonfiction"/>
    <x v="733"/>
    <x v="4"/>
  </r>
  <r>
    <n v="734"/>
    <x v="734"/>
    <x v="733"/>
    <x v="0"/>
    <n v="10670"/>
    <x v="0"/>
    <s v="CA"/>
    <x v="5"/>
    <n v="1431147600"/>
    <x v="734"/>
    <b v="0"/>
    <x v="7"/>
    <x v="0"/>
    <x v="9"/>
    <x v="3"/>
    <s v="nonfiction"/>
    <x v="734"/>
    <x v="0"/>
  </r>
  <r>
    <n v="735"/>
    <x v="735"/>
    <x v="734"/>
    <x v="171"/>
    <n v="53771"/>
    <x v="0"/>
    <s v="US"/>
    <x v="0"/>
    <n v="1417653540"/>
    <x v="735"/>
    <b v="0"/>
    <x v="194"/>
    <x v="0"/>
    <x v="9"/>
    <x v="3"/>
    <s v="nonfiction"/>
    <x v="735"/>
    <x v="3"/>
  </r>
  <r>
    <n v="736"/>
    <x v="736"/>
    <x v="735"/>
    <x v="172"/>
    <n v="11345"/>
    <x v="0"/>
    <s v="US"/>
    <x v="0"/>
    <n v="1385009940"/>
    <x v="736"/>
    <b v="0"/>
    <x v="52"/>
    <x v="0"/>
    <x v="9"/>
    <x v="3"/>
    <s v="nonfiction"/>
    <x v="736"/>
    <x v="4"/>
  </r>
  <r>
    <n v="737"/>
    <x v="737"/>
    <x v="736"/>
    <x v="10"/>
    <n v="6120"/>
    <x v="0"/>
    <s v="US"/>
    <x v="0"/>
    <n v="1392408000"/>
    <x v="737"/>
    <b v="0"/>
    <x v="52"/>
    <x v="0"/>
    <x v="9"/>
    <x v="3"/>
    <s v="nonfiction"/>
    <x v="737"/>
    <x v="3"/>
  </r>
  <r>
    <n v="738"/>
    <x v="738"/>
    <x v="737"/>
    <x v="15"/>
    <n v="1601"/>
    <x v="0"/>
    <s v="US"/>
    <x v="0"/>
    <n v="1417409940"/>
    <x v="738"/>
    <b v="0"/>
    <x v="14"/>
    <x v="0"/>
    <x v="9"/>
    <x v="3"/>
    <s v="nonfiction"/>
    <x v="738"/>
    <x v="3"/>
  </r>
  <r>
    <n v="739"/>
    <x v="739"/>
    <x v="738"/>
    <x v="12"/>
    <n v="9500"/>
    <x v="0"/>
    <s v="US"/>
    <x v="0"/>
    <n v="1407758629"/>
    <x v="739"/>
    <b v="0"/>
    <x v="237"/>
    <x v="0"/>
    <x v="9"/>
    <x v="3"/>
    <s v="nonfiction"/>
    <x v="739"/>
    <x v="3"/>
  </r>
  <r>
    <n v="740"/>
    <x v="740"/>
    <x v="739"/>
    <x v="9"/>
    <n v="3222"/>
    <x v="0"/>
    <s v="US"/>
    <x v="0"/>
    <n v="1434857482"/>
    <x v="740"/>
    <b v="0"/>
    <x v="10"/>
    <x v="0"/>
    <x v="9"/>
    <x v="3"/>
    <s v="nonfiction"/>
    <x v="740"/>
    <x v="0"/>
  </r>
  <r>
    <n v="741"/>
    <x v="741"/>
    <x v="740"/>
    <x v="93"/>
    <n v="13293.8"/>
    <x v="0"/>
    <s v="US"/>
    <x v="0"/>
    <n v="1370964806"/>
    <x v="741"/>
    <b v="0"/>
    <x v="225"/>
    <x v="0"/>
    <x v="9"/>
    <x v="3"/>
    <s v="nonfiction"/>
    <x v="741"/>
    <x v="4"/>
  </r>
  <r>
    <n v="742"/>
    <x v="742"/>
    <x v="741"/>
    <x v="123"/>
    <n v="1550"/>
    <x v="0"/>
    <s v="US"/>
    <x v="0"/>
    <n v="1395435712"/>
    <x v="742"/>
    <b v="0"/>
    <x v="23"/>
    <x v="0"/>
    <x v="9"/>
    <x v="3"/>
    <s v="nonfiction"/>
    <x v="742"/>
    <x v="3"/>
  </r>
  <r>
    <n v="743"/>
    <x v="743"/>
    <x v="742"/>
    <x v="131"/>
    <n v="814"/>
    <x v="0"/>
    <s v="US"/>
    <x v="0"/>
    <n v="1334610000"/>
    <x v="743"/>
    <b v="0"/>
    <x v="41"/>
    <x v="0"/>
    <x v="9"/>
    <x v="3"/>
    <s v="nonfiction"/>
    <x v="743"/>
    <x v="5"/>
  </r>
  <r>
    <n v="744"/>
    <x v="744"/>
    <x v="743"/>
    <x v="10"/>
    <n v="5116"/>
    <x v="0"/>
    <s v="US"/>
    <x v="0"/>
    <n v="1355439503"/>
    <x v="744"/>
    <b v="0"/>
    <x v="95"/>
    <x v="0"/>
    <x v="9"/>
    <x v="3"/>
    <s v="nonfiction"/>
    <x v="744"/>
    <x v="5"/>
  </r>
  <r>
    <n v="745"/>
    <x v="745"/>
    <x v="744"/>
    <x v="173"/>
    <n v="3976"/>
    <x v="0"/>
    <s v="US"/>
    <x v="0"/>
    <n v="1367588645"/>
    <x v="745"/>
    <b v="0"/>
    <x v="142"/>
    <x v="0"/>
    <x v="9"/>
    <x v="3"/>
    <s v="nonfiction"/>
    <x v="745"/>
    <x v="4"/>
  </r>
  <r>
    <n v="746"/>
    <x v="746"/>
    <x v="745"/>
    <x v="174"/>
    <n v="3318"/>
    <x v="0"/>
    <s v="US"/>
    <x v="0"/>
    <n v="1348372740"/>
    <x v="746"/>
    <b v="0"/>
    <x v="174"/>
    <x v="0"/>
    <x v="9"/>
    <x v="3"/>
    <s v="nonfiction"/>
    <x v="746"/>
    <x v="5"/>
  </r>
  <r>
    <n v="747"/>
    <x v="747"/>
    <x v="746"/>
    <x v="39"/>
    <n v="7003"/>
    <x v="0"/>
    <s v="NL"/>
    <x v="3"/>
    <n v="1421319240"/>
    <x v="747"/>
    <b v="0"/>
    <x v="165"/>
    <x v="0"/>
    <x v="9"/>
    <x v="3"/>
    <s v="nonfiction"/>
    <x v="747"/>
    <x v="3"/>
  </r>
  <r>
    <n v="748"/>
    <x v="748"/>
    <x v="747"/>
    <x v="13"/>
    <n v="2005"/>
    <x v="0"/>
    <s v="US"/>
    <x v="0"/>
    <n v="1407701966"/>
    <x v="748"/>
    <b v="0"/>
    <x v="34"/>
    <x v="0"/>
    <x v="9"/>
    <x v="3"/>
    <s v="nonfiction"/>
    <x v="748"/>
    <x v="3"/>
  </r>
  <r>
    <n v="749"/>
    <x v="749"/>
    <x v="748"/>
    <x v="3"/>
    <n v="10556"/>
    <x v="0"/>
    <s v="US"/>
    <x v="0"/>
    <n v="1485642930"/>
    <x v="749"/>
    <b v="0"/>
    <x v="238"/>
    <x v="0"/>
    <x v="9"/>
    <x v="3"/>
    <s v="nonfiction"/>
    <x v="749"/>
    <x v="2"/>
  </r>
  <r>
    <n v="750"/>
    <x v="750"/>
    <x v="749"/>
    <x v="175"/>
    <n v="4559"/>
    <x v="0"/>
    <s v="US"/>
    <x v="0"/>
    <n v="1361739872"/>
    <x v="750"/>
    <b v="0"/>
    <x v="211"/>
    <x v="0"/>
    <x v="9"/>
    <x v="3"/>
    <s v="nonfiction"/>
    <x v="750"/>
    <x v="4"/>
  </r>
  <r>
    <n v="751"/>
    <x v="751"/>
    <x v="750"/>
    <x v="9"/>
    <n v="3555"/>
    <x v="0"/>
    <s v="US"/>
    <x v="0"/>
    <n v="1312470475"/>
    <x v="751"/>
    <b v="0"/>
    <x v="95"/>
    <x v="0"/>
    <x v="9"/>
    <x v="3"/>
    <s v="nonfiction"/>
    <x v="751"/>
    <x v="6"/>
  </r>
  <r>
    <n v="752"/>
    <x v="752"/>
    <x v="751"/>
    <x v="10"/>
    <n v="5585"/>
    <x v="0"/>
    <s v="AU"/>
    <x v="2"/>
    <n v="1476615600"/>
    <x v="752"/>
    <b v="0"/>
    <x v="217"/>
    <x v="0"/>
    <x v="9"/>
    <x v="3"/>
    <s v="nonfiction"/>
    <x v="752"/>
    <x v="2"/>
  </r>
  <r>
    <n v="753"/>
    <x v="753"/>
    <x v="752"/>
    <x v="3"/>
    <n v="12800"/>
    <x v="0"/>
    <s v="US"/>
    <x v="0"/>
    <n v="1423922991"/>
    <x v="753"/>
    <b v="0"/>
    <x v="55"/>
    <x v="0"/>
    <x v="9"/>
    <x v="3"/>
    <s v="nonfiction"/>
    <x v="753"/>
    <x v="0"/>
  </r>
  <r>
    <n v="754"/>
    <x v="754"/>
    <x v="753"/>
    <x v="13"/>
    <n v="2075"/>
    <x v="0"/>
    <s v="US"/>
    <x v="0"/>
    <n v="1357408721"/>
    <x v="754"/>
    <b v="0"/>
    <x v="72"/>
    <x v="0"/>
    <x v="9"/>
    <x v="3"/>
    <s v="nonfiction"/>
    <x v="754"/>
    <x v="5"/>
  </r>
  <r>
    <n v="755"/>
    <x v="755"/>
    <x v="754"/>
    <x v="30"/>
    <n v="2547.69"/>
    <x v="0"/>
    <s v="US"/>
    <x v="0"/>
    <n v="1369010460"/>
    <x v="755"/>
    <b v="0"/>
    <x v="32"/>
    <x v="0"/>
    <x v="9"/>
    <x v="3"/>
    <s v="nonfiction"/>
    <x v="755"/>
    <x v="4"/>
  </r>
  <r>
    <n v="756"/>
    <x v="756"/>
    <x v="755"/>
    <x v="176"/>
    <n v="824"/>
    <x v="0"/>
    <s v="US"/>
    <x v="0"/>
    <n v="1303147459"/>
    <x v="756"/>
    <b v="0"/>
    <x v="19"/>
    <x v="0"/>
    <x v="9"/>
    <x v="3"/>
    <s v="nonfiction"/>
    <x v="756"/>
    <x v="6"/>
  </r>
  <r>
    <n v="757"/>
    <x v="757"/>
    <x v="756"/>
    <x v="49"/>
    <n v="595"/>
    <x v="0"/>
    <s v="US"/>
    <x v="0"/>
    <n v="1354756714"/>
    <x v="757"/>
    <b v="0"/>
    <x v="59"/>
    <x v="0"/>
    <x v="9"/>
    <x v="3"/>
    <s v="nonfiction"/>
    <x v="757"/>
    <x v="5"/>
  </r>
  <r>
    <n v="758"/>
    <x v="758"/>
    <x v="757"/>
    <x v="30"/>
    <n v="2550"/>
    <x v="0"/>
    <s v="US"/>
    <x v="0"/>
    <n v="1286568268"/>
    <x v="758"/>
    <b v="0"/>
    <x v="10"/>
    <x v="0"/>
    <x v="9"/>
    <x v="3"/>
    <s v="nonfiction"/>
    <x v="758"/>
    <x v="7"/>
  </r>
  <r>
    <n v="759"/>
    <x v="759"/>
    <x v="758"/>
    <x v="10"/>
    <n v="5096"/>
    <x v="0"/>
    <s v="GB"/>
    <x v="1"/>
    <n v="1404892539"/>
    <x v="759"/>
    <b v="0"/>
    <x v="221"/>
    <x v="0"/>
    <x v="9"/>
    <x v="3"/>
    <s v="nonfiction"/>
    <x v="759"/>
    <x v="3"/>
  </r>
  <r>
    <n v="760"/>
    <x v="760"/>
    <x v="759"/>
    <x v="41"/>
    <n v="0"/>
    <x v="2"/>
    <s v="US"/>
    <x v="0"/>
    <n v="1480188013"/>
    <x v="760"/>
    <b v="0"/>
    <x v="78"/>
    <x v="1"/>
    <x v="10"/>
    <x v="3"/>
    <s v="fiction"/>
    <x v="760"/>
    <x v="2"/>
  </r>
  <r>
    <n v="761"/>
    <x v="761"/>
    <x v="760"/>
    <x v="10"/>
    <n v="235"/>
    <x v="2"/>
    <s v="US"/>
    <x v="0"/>
    <n v="1391364126"/>
    <x v="761"/>
    <b v="0"/>
    <x v="79"/>
    <x v="1"/>
    <x v="10"/>
    <x v="3"/>
    <s v="fiction"/>
    <x v="761"/>
    <x v="3"/>
  </r>
  <r>
    <n v="762"/>
    <x v="762"/>
    <x v="761"/>
    <x v="8"/>
    <n v="0"/>
    <x v="2"/>
    <s v="MX"/>
    <x v="10"/>
    <n v="1480831200"/>
    <x v="762"/>
    <b v="0"/>
    <x v="78"/>
    <x v="1"/>
    <x v="10"/>
    <x v="3"/>
    <s v="fiction"/>
    <x v="762"/>
    <x v="2"/>
  </r>
  <r>
    <n v="763"/>
    <x v="763"/>
    <x v="762"/>
    <x v="177"/>
    <n v="5"/>
    <x v="2"/>
    <s v="GB"/>
    <x v="1"/>
    <n v="1376563408"/>
    <x v="763"/>
    <b v="0"/>
    <x v="29"/>
    <x v="1"/>
    <x v="10"/>
    <x v="3"/>
    <s v="fiction"/>
    <x v="763"/>
    <x v="4"/>
  </r>
  <r>
    <n v="764"/>
    <x v="764"/>
    <x v="763"/>
    <x v="10"/>
    <n v="0"/>
    <x v="2"/>
    <s v="US"/>
    <x v="0"/>
    <n v="1441858161"/>
    <x v="764"/>
    <b v="0"/>
    <x v="78"/>
    <x v="1"/>
    <x v="10"/>
    <x v="3"/>
    <s v="fiction"/>
    <x v="764"/>
    <x v="0"/>
  </r>
  <r>
    <n v="765"/>
    <x v="765"/>
    <x v="764"/>
    <x v="39"/>
    <n v="2521"/>
    <x v="2"/>
    <s v="US"/>
    <x v="0"/>
    <n v="1413723684"/>
    <x v="765"/>
    <b v="0"/>
    <x v="34"/>
    <x v="1"/>
    <x v="10"/>
    <x v="3"/>
    <s v="fiction"/>
    <x v="765"/>
    <x v="3"/>
  </r>
  <r>
    <n v="766"/>
    <x v="766"/>
    <x v="765"/>
    <x v="23"/>
    <n v="0"/>
    <x v="2"/>
    <s v="CA"/>
    <x v="5"/>
    <n v="1424112483"/>
    <x v="766"/>
    <b v="0"/>
    <x v="78"/>
    <x v="1"/>
    <x v="10"/>
    <x v="3"/>
    <s v="fiction"/>
    <x v="766"/>
    <x v="0"/>
  </r>
  <r>
    <n v="767"/>
    <x v="767"/>
    <x v="766"/>
    <x v="10"/>
    <n v="177"/>
    <x v="2"/>
    <s v="US"/>
    <x v="0"/>
    <n v="1432178810"/>
    <x v="767"/>
    <b v="0"/>
    <x v="83"/>
    <x v="1"/>
    <x v="10"/>
    <x v="3"/>
    <s v="fiction"/>
    <x v="767"/>
    <x v="0"/>
  </r>
  <r>
    <n v="768"/>
    <x v="768"/>
    <x v="767"/>
    <x v="30"/>
    <n v="0"/>
    <x v="2"/>
    <s v="US"/>
    <x v="0"/>
    <n v="1387169890"/>
    <x v="768"/>
    <b v="0"/>
    <x v="78"/>
    <x v="1"/>
    <x v="10"/>
    <x v="3"/>
    <s v="fiction"/>
    <x v="768"/>
    <x v="4"/>
  </r>
  <r>
    <n v="769"/>
    <x v="769"/>
    <x v="768"/>
    <x v="23"/>
    <n v="1656"/>
    <x v="2"/>
    <s v="US"/>
    <x v="0"/>
    <n v="1388102094"/>
    <x v="769"/>
    <b v="0"/>
    <x v="47"/>
    <x v="1"/>
    <x v="10"/>
    <x v="3"/>
    <s v="fiction"/>
    <x v="769"/>
    <x v="4"/>
  </r>
  <r>
    <n v="770"/>
    <x v="770"/>
    <x v="769"/>
    <x v="178"/>
    <n v="0"/>
    <x v="2"/>
    <s v="US"/>
    <x v="0"/>
    <n v="1361750369"/>
    <x v="770"/>
    <b v="0"/>
    <x v="78"/>
    <x v="1"/>
    <x v="10"/>
    <x v="3"/>
    <s v="fiction"/>
    <x v="770"/>
    <x v="4"/>
  </r>
  <r>
    <n v="771"/>
    <x v="771"/>
    <x v="770"/>
    <x v="114"/>
    <n v="10"/>
    <x v="2"/>
    <s v="US"/>
    <x v="0"/>
    <n v="1454183202"/>
    <x v="771"/>
    <b v="0"/>
    <x v="29"/>
    <x v="1"/>
    <x v="10"/>
    <x v="3"/>
    <s v="fiction"/>
    <x v="771"/>
    <x v="0"/>
  </r>
  <r>
    <n v="772"/>
    <x v="772"/>
    <x v="771"/>
    <x v="15"/>
    <n v="50"/>
    <x v="2"/>
    <s v="US"/>
    <x v="0"/>
    <n v="1257047940"/>
    <x v="772"/>
    <b v="0"/>
    <x v="29"/>
    <x v="1"/>
    <x v="10"/>
    <x v="3"/>
    <s v="fiction"/>
    <x v="772"/>
    <x v="8"/>
  </r>
  <r>
    <n v="773"/>
    <x v="773"/>
    <x v="772"/>
    <x v="179"/>
    <n v="32"/>
    <x v="2"/>
    <s v="GB"/>
    <x v="1"/>
    <n v="1431298860"/>
    <x v="773"/>
    <b v="0"/>
    <x v="84"/>
    <x v="1"/>
    <x v="10"/>
    <x v="3"/>
    <s v="fiction"/>
    <x v="773"/>
    <x v="0"/>
  </r>
  <r>
    <n v="774"/>
    <x v="774"/>
    <x v="773"/>
    <x v="2"/>
    <n v="351"/>
    <x v="2"/>
    <s v="US"/>
    <x v="0"/>
    <n v="1393181018"/>
    <x v="774"/>
    <b v="0"/>
    <x v="82"/>
    <x v="1"/>
    <x v="10"/>
    <x v="3"/>
    <s v="fiction"/>
    <x v="774"/>
    <x v="3"/>
  </r>
  <r>
    <n v="775"/>
    <x v="775"/>
    <x v="774"/>
    <x v="3"/>
    <n v="170"/>
    <x v="2"/>
    <s v="US"/>
    <x v="0"/>
    <n v="1323998795"/>
    <x v="775"/>
    <b v="0"/>
    <x v="81"/>
    <x v="1"/>
    <x v="10"/>
    <x v="3"/>
    <s v="fiction"/>
    <x v="775"/>
    <x v="6"/>
  </r>
  <r>
    <n v="776"/>
    <x v="776"/>
    <x v="775"/>
    <x v="39"/>
    <n v="3598"/>
    <x v="2"/>
    <s v="US"/>
    <x v="0"/>
    <n v="1444539600"/>
    <x v="776"/>
    <b v="0"/>
    <x v="7"/>
    <x v="1"/>
    <x v="10"/>
    <x v="3"/>
    <s v="fiction"/>
    <x v="776"/>
    <x v="0"/>
  </r>
  <r>
    <n v="777"/>
    <x v="777"/>
    <x v="776"/>
    <x v="9"/>
    <n v="21"/>
    <x v="2"/>
    <s v="US"/>
    <x v="0"/>
    <n v="1375313577"/>
    <x v="777"/>
    <b v="0"/>
    <x v="83"/>
    <x v="1"/>
    <x v="10"/>
    <x v="3"/>
    <s v="fiction"/>
    <x v="777"/>
    <x v="4"/>
  </r>
  <r>
    <n v="778"/>
    <x v="778"/>
    <x v="777"/>
    <x v="2"/>
    <n v="2"/>
    <x v="2"/>
    <s v="US"/>
    <x v="0"/>
    <n v="1398876680"/>
    <x v="778"/>
    <b v="0"/>
    <x v="29"/>
    <x v="1"/>
    <x v="10"/>
    <x v="3"/>
    <s v="fiction"/>
    <x v="778"/>
    <x v="3"/>
  </r>
  <r>
    <n v="779"/>
    <x v="779"/>
    <x v="778"/>
    <x v="36"/>
    <n v="400"/>
    <x v="2"/>
    <s v="US"/>
    <x v="0"/>
    <n v="1287115200"/>
    <x v="779"/>
    <b v="0"/>
    <x v="79"/>
    <x v="1"/>
    <x v="10"/>
    <x v="3"/>
    <s v="fiction"/>
    <x v="779"/>
    <x v="7"/>
  </r>
  <r>
    <n v="780"/>
    <x v="780"/>
    <x v="779"/>
    <x v="28"/>
    <n v="1040"/>
    <x v="0"/>
    <s v="US"/>
    <x v="0"/>
    <n v="1304439025"/>
    <x v="780"/>
    <b v="0"/>
    <x v="74"/>
    <x v="0"/>
    <x v="11"/>
    <x v="4"/>
    <s v="rock"/>
    <x v="780"/>
    <x v="6"/>
  </r>
  <r>
    <n v="781"/>
    <x v="781"/>
    <x v="780"/>
    <x v="134"/>
    <n v="1065.23"/>
    <x v="0"/>
    <s v="US"/>
    <x v="0"/>
    <n v="1370649674"/>
    <x v="781"/>
    <b v="0"/>
    <x v="20"/>
    <x v="0"/>
    <x v="11"/>
    <x v="4"/>
    <s v="rock"/>
    <x v="781"/>
    <x v="4"/>
  </r>
  <r>
    <n v="782"/>
    <x v="782"/>
    <x v="781"/>
    <x v="176"/>
    <n v="700"/>
    <x v="0"/>
    <s v="US"/>
    <x v="0"/>
    <n v="1345918302"/>
    <x v="782"/>
    <b v="0"/>
    <x v="25"/>
    <x v="0"/>
    <x v="11"/>
    <x v="4"/>
    <s v="rock"/>
    <x v="782"/>
    <x v="5"/>
  </r>
  <r>
    <n v="783"/>
    <x v="783"/>
    <x v="782"/>
    <x v="15"/>
    <n v="2222"/>
    <x v="0"/>
    <s v="US"/>
    <x v="0"/>
    <n v="1335564000"/>
    <x v="783"/>
    <b v="0"/>
    <x v="2"/>
    <x v="0"/>
    <x v="11"/>
    <x v="4"/>
    <s v="rock"/>
    <x v="783"/>
    <x v="5"/>
  </r>
  <r>
    <n v="784"/>
    <x v="784"/>
    <x v="783"/>
    <x v="28"/>
    <n v="1025"/>
    <x v="0"/>
    <s v="US"/>
    <x v="0"/>
    <n v="1395023719"/>
    <x v="784"/>
    <b v="0"/>
    <x v="73"/>
    <x v="0"/>
    <x v="11"/>
    <x v="4"/>
    <s v="rock"/>
    <x v="784"/>
    <x v="3"/>
  </r>
  <r>
    <n v="785"/>
    <x v="785"/>
    <x v="784"/>
    <x v="2"/>
    <n v="903.14"/>
    <x v="0"/>
    <s v="US"/>
    <x v="0"/>
    <n v="1362060915"/>
    <x v="785"/>
    <b v="0"/>
    <x v="60"/>
    <x v="0"/>
    <x v="11"/>
    <x v="4"/>
    <s v="rock"/>
    <x v="785"/>
    <x v="4"/>
  </r>
  <r>
    <n v="786"/>
    <x v="786"/>
    <x v="785"/>
    <x v="10"/>
    <n v="7140"/>
    <x v="0"/>
    <s v="US"/>
    <x v="0"/>
    <n v="1336751220"/>
    <x v="786"/>
    <b v="0"/>
    <x v="34"/>
    <x v="0"/>
    <x v="11"/>
    <x v="4"/>
    <s v="rock"/>
    <x v="786"/>
    <x v="5"/>
  </r>
  <r>
    <n v="787"/>
    <x v="787"/>
    <x v="786"/>
    <x v="38"/>
    <n v="1370"/>
    <x v="0"/>
    <s v="US"/>
    <x v="0"/>
    <n v="1383318226"/>
    <x v="787"/>
    <b v="0"/>
    <x v="57"/>
    <x v="0"/>
    <x v="11"/>
    <x v="4"/>
    <s v="rock"/>
    <x v="787"/>
    <x v="4"/>
  </r>
  <r>
    <n v="788"/>
    <x v="788"/>
    <x v="787"/>
    <x v="28"/>
    <n v="2035.05"/>
    <x v="0"/>
    <s v="US"/>
    <x v="0"/>
    <n v="1341633540"/>
    <x v="788"/>
    <b v="0"/>
    <x v="69"/>
    <x v="0"/>
    <x v="11"/>
    <x v="4"/>
    <s v="rock"/>
    <x v="788"/>
    <x v="5"/>
  </r>
  <r>
    <n v="789"/>
    <x v="789"/>
    <x v="788"/>
    <x v="180"/>
    <n v="1860"/>
    <x v="0"/>
    <s v="US"/>
    <x v="0"/>
    <n v="1358755140"/>
    <x v="789"/>
    <b v="0"/>
    <x v="25"/>
    <x v="0"/>
    <x v="11"/>
    <x v="4"/>
    <s v="rock"/>
    <x v="789"/>
    <x v="4"/>
  </r>
  <r>
    <n v="790"/>
    <x v="790"/>
    <x v="789"/>
    <x v="3"/>
    <n v="14437.46"/>
    <x v="0"/>
    <s v="US"/>
    <x v="0"/>
    <n v="1359680939"/>
    <x v="790"/>
    <b v="0"/>
    <x v="239"/>
    <x v="0"/>
    <x v="11"/>
    <x v="4"/>
    <s v="rock"/>
    <x v="790"/>
    <x v="4"/>
  </r>
  <r>
    <n v="791"/>
    <x v="791"/>
    <x v="790"/>
    <x v="51"/>
    <n v="7790"/>
    <x v="0"/>
    <s v="US"/>
    <x v="0"/>
    <n v="1384322340"/>
    <x v="791"/>
    <b v="0"/>
    <x v="130"/>
    <x v="0"/>
    <x v="11"/>
    <x v="4"/>
    <s v="rock"/>
    <x v="791"/>
    <x v="4"/>
  </r>
  <r>
    <n v="792"/>
    <x v="792"/>
    <x v="791"/>
    <x v="30"/>
    <n v="2511.11"/>
    <x v="0"/>
    <s v="US"/>
    <x v="0"/>
    <n v="1383861483"/>
    <x v="792"/>
    <b v="0"/>
    <x v="65"/>
    <x v="0"/>
    <x v="11"/>
    <x v="4"/>
    <s v="rock"/>
    <x v="792"/>
    <x v="4"/>
  </r>
  <r>
    <n v="793"/>
    <x v="793"/>
    <x v="792"/>
    <x v="181"/>
    <n v="2826.43"/>
    <x v="0"/>
    <s v="US"/>
    <x v="0"/>
    <n v="1372827540"/>
    <x v="793"/>
    <b v="0"/>
    <x v="58"/>
    <x v="0"/>
    <x v="11"/>
    <x v="4"/>
    <s v="rock"/>
    <x v="793"/>
    <x v="4"/>
  </r>
  <r>
    <n v="794"/>
    <x v="794"/>
    <x v="793"/>
    <x v="6"/>
    <n v="8425"/>
    <x v="0"/>
    <s v="US"/>
    <x v="0"/>
    <n v="1315242360"/>
    <x v="794"/>
    <b v="0"/>
    <x v="28"/>
    <x v="0"/>
    <x v="11"/>
    <x v="4"/>
    <s v="rock"/>
    <x v="794"/>
    <x v="6"/>
  </r>
  <r>
    <n v="795"/>
    <x v="795"/>
    <x v="794"/>
    <x v="32"/>
    <n v="15650"/>
    <x v="0"/>
    <s v="US"/>
    <x v="0"/>
    <n v="1333774740"/>
    <x v="795"/>
    <b v="0"/>
    <x v="192"/>
    <x v="0"/>
    <x v="11"/>
    <x v="4"/>
    <s v="rock"/>
    <x v="795"/>
    <x v="5"/>
  </r>
  <r>
    <n v="796"/>
    <x v="796"/>
    <x v="795"/>
    <x v="3"/>
    <n v="10135"/>
    <x v="0"/>
    <s v="US"/>
    <x v="0"/>
    <n v="1379279400"/>
    <x v="796"/>
    <b v="0"/>
    <x v="240"/>
    <x v="0"/>
    <x v="11"/>
    <x v="4"/>
    <s v="rock"/>
    <x v="796"/>
    <x v="4"/>
  </r>
  <r>
    <n v="797"/>
    <x v="797"/>
    <x v="796"/>
    <x v="9"/>
    <n v="3226"/>
    <x v="0"/>
    <s v="US"/>
    <x v="0"/>
    <n v="1335672000"/>
    <x v="797"/>
    <b v="0"/>
    <x v="26"/>
    <x v="0"/>
    <x v="11"/>
    <x v="4"/>
    <s v="rock"/>
    <x v="797"/>
    <x v="5"/>
  </r>
  <r>
    <n v="798"/>
    <x v="798"/>
    <x v="797"/>
    <x v="8"/>
    <n v="4021"/>
    <x v="0"/>
    <s v="US"/>
    <x v="0"/>
    <n v="1412086187"/>
    <x v="798"/>
    <b v="0"/>
    <x v="45"/>
    <x v="0"/>
    <x v="11"/>
    <x v="4"/>
    <s v="rock"/>
    <x v="798"/>
    <x v="3"/>
  </r>
  <r>
    <n v="799"/>
    <x v="799"/>
    <x v="798"/>
    <x v="10"/>
    <n v="5001"/>
    <x v="0"/>
    <s v="US"/>
    <x v="0"/>
    <n v="1335542446"/>
    <x v="799"/>
    <b v="0"/>
    <x v="33"/>
    <x v="0"/>
    <x v="11"/>
    <x v="4"/>
    <s v="rock"/>
    <x v="799"/>
    <x v="5"/>
  </r>
  <r>
    <n v="800"/>
    <x v="800"/>
    <x v="799"/>
    <x v="15"/>
    <n v="2282"/>
    <x v="0"/>
    <s v="GB"/>
    <x v="1"/>
    <n v="1410431054"/>
    <x v="800"/>
    <b v="0"/>
    <x v="66"/>
    <x v="0"/>
    <x v="11"/>
    <x v="4"/>
    <s v="rock"/>
    <x v="800"/>
    <x v="3"/>
  </r>
  <r>
    <n v="801"/>
    <x v="801"/>
    <x v="800"/>
    <x v="13"/>
    <n v="2230.4299999999998"/>
    <x v="0"/>
    <s v="US"/>
    <x v="0"/>
    <n v="1309547120"/>
    <x v="801"/>
    <b v="0"/>
    <x v="13"/>
    <x v="0"/>
    <x v="11"/>
    <x v="4"/>
    <s v="rock"/>
    <x v="801"/>
    <x v="6"/>
  </r>
  <r>
    <n v="802"/>
    <x v="802"/>
    <x v="801"/>
    <x v="12"/>
    <n v="6080"/>
    <x v="0"/>
    <s v="US"/>
    <x v="0"/>
    <n v="1347854700"/>
    <x v="802"/>
    <b v="0"/>
    <x v="11"/>
    <x v="0"/>
    <x v="11"/>
    <x v="4"/>
    <s v="rock"/>
    <x v="802"/>
    <x v="5"/>
  </r>
  <r>
    <n v="803"/>
    <x v="803"/>
    <x v="802"/>
    <x v="98"/>
    <n v="2835"/>
    <x v="0"/>
    <s v="US"/>
    <x v="0"/>
    <n v="1306630800"/>
    <x v="803"/>
    <b v="0"/>
    <x v="44"/>
    <x v="0"/>
    <x v="11"/>
    <x v="4"/>
    <s v="rock"/>
    <x v="803"/>
    <x v="6"/>
  </r>
  <r>
    <n v="804"/>
    <x v="804"/>
    <x v="803"/>
    <x v="62"/>
    <n v="5500"/>
    <x v="0"/>
    <s v="US"/>
    <x v="0"/>
    <n v="1311393540"/>
    <x v="804"/>
    <b v="0"/>
    <x v="59"/>
    <x v="0"/>
    <x v="11"/>
    <x v="4"/>
    <s v="rock"/>
    <x v="804"/>
    <x v="6"/>
  </r>
  <r>
    <n v="805"/>
    <x v="805"/>
    <x v="804"/>
    <x v="9"/>
    <n v="3150"/>
    <x v="0"/>
    <s v="US"/>
    <x v="0"/>
    <n v="1310857200"/>
    <x v="805"/>
    <b v="0"/>
    <x v="241"/>
    <x v="0"/>
    <x v="11"/>
    <x v="4"/>
    <s v="rock"/>
    <x v="805"/>
    <x v="6"/>
  </r>
  <r>
    <n v="806"/>
    <x v="806"/>
    <x v="805"/>
    <x v="6"/>
    <n v="8355"/>
    <x v="0"/>
    <s v="US"/>
    <x v="0"/>
    <n v="1315413339"/>
    <x v="806"/>
    <b v="0"/>
    <x v="26"/>
    <x v="0"/>
    <x v="11"/>
    <x v="4"/>
    <s v="rock"/>
    <x v="806"/>
    <x v="6"/>
  </r>
  <r>
    <n v="807"/>
    <x v="807"/>
    <x v="806"/>
    <x v="23"/>
    <n v="4205"/>
    <x v="0"/>
    <s v="US"/>
    <x v="0"/>
    <n v="1488333600"/>
    <x v="807"/>
    <b v="0"/>
    <x v="7"/>
    <x v="0"/>
    <x v="11"/>
    <x v="4"/>
    <s v="rock"/>
    <x v="807"/>
    <x v="1"/>
  </r>
  <r>
    <n v="808"/>
    <x v="808"/>
    <x v="807"/>
    <x v="37"/>
    <n v="4500"/>
    <x v="0"/>
    <s v="CA"/>
    <x v="5"/>
    <n v="1419224340"/>
    <x v="808"/>
    <b v="0"/>
    <x v="68"/>
    <x v="0"/>
    <x v="11"/>
    <x v="4"/>
    <s v="rock"/>
    <x v="808"/>
    <x v="3"/>
  </r>
  <r>
    <n v="809"/>
    <x v="809"/>
    <x v="808"/>
    <x v="23"/>
    <n v="4151"/>
    <x v="0"/>
    <s v="US"/>
    <x v="0"/>
    <n v="1390161630"/>
    <x v="809"/>
    <b v="0"/>
    <x v="47"/>
    <x v="0"/>
    <x v="11"/>
    <x v="4"/>
    <s v="rock"/>
    <x v="809"/>
    <x v="4"/>
  </r>
  <r>
    <n v="810"/>
    <x v="810"/>
    <x v="809"/>
    <x v="15"/>
    <n v="1575"/>
    <x v="0"/>
    <s v="US"/>
    <x v="0"/>
    <n v="1346462462"/>
    <x v="810"/>
    <b v="0"/>
    <x v="74"/>
    <x v="0"/>
    <x v="11"/>
    <x v="4"/>
    <s v="rock"/>
    <x v="810"/>
    <x v="5"/>
  </r>
  <r>
    <n v="811"/>
    <x v="811"/>
    <x v="810"/>
    <x v="28"/>
    <n v="1040"/>
    <x v="0"/>
    <s v="US"/>
    <x v="0"/>
    <n v="1373475120"/>
    <x v="811"/>
    <b v="0"/>
    <x v="8"/>
    <x v="0"/>
    <x v="11"/>
    <x v="4"/>
    <s v="rock"/>
    <x v="811"/>
    <x v="4"/>
  </r>
  <r>
    <n v="812"/>
    <x v="812"/>
    <x v="811"/>
    <x v="20"/>
    <n v="911"/>
    <x v="0"/>
    <s v="US"/>
    <x v="0"/>
    <n v="1362146280"/>
    <x v="812"/>
    <b v="0"/>
    <x v="51"/>
    <x v="0"/>
    <x v="11"/>
    <x v="4"/>
    <s v="rock"/>
    <x v="812"/>
    <x v="4"/>
  </r>
  <r>
    <n v="813"/>
    <x v="813"/>
    <x v="812"/>
    <x v="15"/>
    <n v="2399.94"/>
    <x v="0"/>
    <s v="US"/>
    <x v="0"/>
    <n v="1342825365"/>
    <x v="813"/>
    <b v="0"/>
    <x v="93"/>
    <x v="0"/>
    <x v="11"/>
    <x v="4"/>
    <s v="rock"/>
    <x v="813"/>
    <x v="5"/>
  </r>
  <r>
    <n v="814"/>
    <x v="814"/>
    <x v="813"/>
    <x v="28"/>
    <n v="1273"/>
    <x v="0"/>
    <s v="US"/>
    <x v="0"/>
    <n v="1306865040"/>
    <x v="814"/>
    <b v="0"/>
    <x v="33"/>
    <x v="0"/>
    <x v="11"/>
    <x v="4"/>
    <s v="rock"/>
    <x v="814"/>
    <x v="6"/>
  </r>
  <r>
    <n v="815"/>
    <x v="815"/>
    <x v="814"/>
    <x v="23"/>
    <n v="4280"/>
    <x v="0"/>
    <s v="US"/>
    <x v="0"/>
    <n v="1414879303"/>
    <x v="815"/>
    <b v="0"/>
    <x v="68"/>
    <x v="0"/>
    <x v="11"/>
    <x v="4"/>
    <s v="rock"/>
    <x v="815"/>
    <x v="3"/>
  </r>
  <r>
    <n v="816"/>
    <x v="816"/>
    <x v="815"/>
    <x v="39"/>
    <n v="8058.55"/>
    <x v="0"/>
    <s v="US"/>
    <x v="0"/>
    <n v="1365489000"/>
    <x v="816"/>
    <b v="0"/>
    <x v="242"/>
    <x v="0"/>
    <x v="11"/>
    <x v="4"/>
    <s v="rock"/>
    <x v="816"/>
    <x v="4"/>
  </r>
  <r>
    <n v="817"/>
    <x v="817"/>
    <x v="816"/>
    <x v="15"/>
    <n v="2056.66"/>
    <x v="0"/>
    <s v="US"/>
    <x v="0"/>
    <n v="1331441940"/>
    <x v="817"/>
    <b v="0"/>
    <x v="23"/>
    <x v="0"/>
    <x v="11"/>
    <x v="4"/>
    <s v="rock"/>
    <x v="817"/>
    <x v="5"/>
  </r>
  <r>
    <n v="818"/>
    <x v="818"/>
    <x v="817"/>
    <x v="18"/>
    <n v="545"/>
    <x v="0"/>
    <s v="US"/>
    <x v="0"/>
    <n v="1344358860"/>
    <x v="818"/>
    <b v="0"/>
    <x v="10"/>
    <x v="0"/>
    <x v="11"/>
    <x v="4"/>
    <s v="rock"/>
    <x v="818"/>
    <x v="5"/>
  </r>
  <r>
    <n v="819"/>
    <x v="819"/>
    <x v="818"/>
    <x v="44"/>
    <n v="435"/>
    <x v="0"/>
    <s v="US"/>
    <x v="0"/>
    <n v="1387601040"/>
    <x v="819"/>
    <b v="0"/>
    <x v="25"/>
    <x v="0"/>
    <x v="11"/>
    <x v="4"/>
    <s v="rock"/>
    <x v="819"/>
    <x v="4"/>
  </r>
  <r>
    <n v="820"/>
    <x v="820"/>
    <x v="819"/>
    <x v="13"/>
    <n v="2681"/>
    <x v="0"/>
    <s v="US"/>
    <x v="0"/>
    <n v="1402290000"/>
    <x v="820"/>
    <b v="0"/>
    <x v="44"/>
    <x v="0"/>
    <x v="11"/>
    <x v="4"/>
    <s v="rock"/>
    <x v="820"/>
    <x v="3"/>
  </r>
  <r>
    <n v="821"/>
    <x v="821"/>
    <x v="820"/>
    <x v="182"/>
    <n v="17482"/>
    <x v="0"/>
    <s v="US"/>
    <x v="0"/>
    <n v="1430712060"/>
    <x v="821"/>
    <b v="0"/>
    <x v="76"/>
    <x v="0"/>
    <x v="11"/>
    <x v="4"/>
    <s v="rock"/>
    <x v="821"/>
    <x v="0"/>
  </r>
  <r>
    <n v="822"/>
    <x v="822"/>
    <x v="821"/>
    <x v="9"/>
    <n v="3575"/>
    <x v="0"/>
    <s v="US"/>
    <x v="0"/>
    <n v="1349477050"/>
    <x v="822"/>
    <b v="0"/>
    <x v="50"/>
    <x v="0"/>
    <x v="11"/>
    <x v="4"/>
    <s v="rock"/>
    <x v="822"/>
    <x v="5"/>
  </r>
  <r>
    <n v="823"/>
    <x v="823"/>
    <x v="822"/>
    <x v="134"/>
    <n v="1436"/>
    <x v="0"/>
    <s v="US"/>
    <x v="0"/>
    <n v="1427062852"/>
    <x v="823"/>
    <b v="0"/>
    <x v="51"/>
    <x v="0"/>
    <x v="11"/>
    <x v="4"/>
    <s v="rock"/>
    <x v="823"/>
    <x v="0"/>
  </r>
  <r>
    <n v="824"/>
    <x v="824"/>
    <x v="823"/>
    <x v="183"/>
    <n v="2150.1"/>
    <x v="0"/>
    <s v="US"/>
    <x v="0"/>
    <n v="1271573940"/>
    <x v="824"/>
    <b v="0"/>
    <x v="241"/>
    <x v="0"/>
    <x v="11"/>
    <x v="4"/>
    <s v="rock"/>
    <x v="824"/>
    <x v="7"/>
  </r>
  <r>
    <n v="825"/>
    <x v="825"/>
    <x v="824"/>
    <x v="78"/>
    <n v="12554"/>
    <x v="0"/>
    <s v="US"/>
    <x v="0"/>
    <n v="1351495284"/>
    <x v="825"/>
    <b v="0"/>
    <x v="221"/>
    <x v="0"/>
    <x v="11"/>
    <x v="4"/>
    <s v="rock"/>
    <x v="825"/>
    <x v="5"/>
  </r>
  <r>
    <n v="826"/>
    <x v="826"/>
    <x v="825"/>
    <x v="62"/>
    <n v="5580"/>
    <x v="0"/>
    <s v="US"/>
    <x v="0"/>
    <n v="1332719730"/>
    <x v="826"/>
    <b v="0"/>
    <x v="72"/>
    <x v="0"/>
    <x v="11"/>
    <x v="4"/>
    <s v="rock"/>
    <x v="826"/>
    <x v="5"/>
  </r>
  <r>
    <n v="827"/>
    <x v="827"/>
    <x v="826"/>
    <x v="43"/>
    <n v="310"/>
    <x v="0"/>
    <s v="US"/>
    <x v="0"/>
    <n v="1329248940"/>
    <x v="827"/>
    <b v="0"/>
    <x v="202"/>
    <x v="0"/>
    <x v="11"/>
    <x v="4"/>
    <s v="rock"/>
    <x v="827"/>
    <x v="5"/>
  </r>
  <r>
    <n v="828"/>
    <x v="828"/>
    <x v="827"/>
    <x v="46"/>
    <n v="1391"/>
    <x v="0"/>
    <s v="US"/>
    <x v="0"/>
    <n v="1340641440"/>
    <x v="828"/>
    <b v="0"/>
    <x v="44"/>
    <x v="0"/>
    <x v="11"/>
    <x v="4"/>
    <s v="rock"/>
    <x v="828"/>
    <x v="5"/>
  </r>
  <r>
    <n v="829"/>
    <x v="829"/>
    <x v="828"/>
    <x v="2"/>
    <n v="520"/>
    <x v="0"/>
    <s v="GB"/>
    <x v="1"/>
    <n v="1468437240"/>
    <x v="829"/>
    <b v="0"/>
    <x v="38"/>
    <x v="0"/>
    <x v="11"/>
    <x v="4"/>
    <s v="rock"/>
    <x v="829"/>
    <x v="2"/>
  </r>
  <r>
    <n v="830"/>
    <x v="830"/>
    <x v="829"/>
    <x v="40"/>
    <n v="1941"/>
    <x v="0"/>
    <s v="US"/>
    <x v="0"/>
    <n v="1363952225"/>
    <x v="830"/>
    <b v="0"/>
    <x v="58"/>
    <x v="0"/>
    <x v="11"/>
    <x v="4"/>
    <s v="rock"/>
    <x v="830"/>
    <x v="4"/>
  </r>
  <r>
    <n v="831"/>
    <x v="831"/>
    <x v="830"/>
    <x v="15"/>
    <n v="3500"/>
    <x v="0"/>
    <s v="US"/>
    <x v="0"/>
    <n v="1335540694"/>
    <x v="831"/>
    <b v="0"/>
    <x v="9"/>
    <x v="0"/>
    <x v="11"/>
    <x v="4"/>
    <s v="rock"/>
    <x v="831"/>
    <x v="5"/>
  </r>
  <r>
    <n v="832"/>
    <x v="832"/>
    <x v="831"/>
    <x v="36"/>
    <n v="15091.06"/>
    <x v="0"/>
    <s v="US"/>
    <x v="0"/>
    <n v="1327133580"/>
    <x v="832"/>
    <b v="0"/>
    <x v="243"/>
    <x v="0"/>
    <x v="11"/>
    <x v="4"/>
    <s v="rock"/>
    <x v="832"/>
    <x v="6"/>
  </r>
  <r>
    <n v="833"/>
    <x v="833"/>
    <x v="832"/>
    <x v="12"/>
    <n v="6100"/>
    <x v="0"/>
    <s v="US"/>
    <x v="0"/>
    <n v="1397941475"/>
    <x v="833"/>
    <b v="0"/>
    <x v="14"/>
    <x v="0"/>
    <x v="11"/>
    <x v="4"/>
    <s v="rock"/>
    <x v="833"/>
    <x v="3"/>
  </r>
  <r>
    <n v="834"/>
    <x v="834"/>
    <x v="833"/>
    <x v="62"/>
    <n v="7206"/>
    <x v="0"/>
    <s v="US"/>
    <x v="0"/>
    <n v="1372651140"/>
    <x v="834"/>
    <b v="0"/>
    <x v="11"/>
    <x v="0"/>
    <x v="11"/>
    <x v="4"/>
    <s v="rock"/>
    <x v="834"/>
    <x v="4"/>
  </r>
  <r>
    <n v="835"/>
    <x v="835"/>
    <x v="834"/>
    <x v="13"/>
    <n v="2345"/>
    <x v="0"/>
    <s v="US"/>
    <x v="0"/>
    <n v="1337396400"/>
    <x v="835"/>
    <b v="0"/>
    <x v="244"/>
    <x v="0"/>
    <x v="11"/>
    <x v="4"/>
    <s v="rock"/>
    <x v="835"/>
    <x v="5"/>
  </r>
  <r>
    <n v="836"/>
    <x v="836"/>
    <x v="835"/>
    <x v="10"/>
    <n v="5046.5200000000004"/>
    <x v="0"/>
    <s v="US"/>
    <x v="0"/>
    <n v="1381108918"/>
    <x v="836"/>
    <b v="0"/>
    <x v="67"/>
    <x v="0"/>
    <x v="11"/>
    <x v="4"/>
    <s v="rock"/>
    <x v="836"/>
    <x v="4"/>
  </r>
  <r>
    <n v="837"/>
    <x v="837"/>
    <x v="836"/>
    <x v="30"/>
    <n v="3045"/>
    <x v="0"/>
    <s v="US"/>
    <x v="0"/>
    <n v="1398988662"/>
    <x v="837"/>
    <b v="0"/>
    <x v="95"/>
    <x v="0"/>
    <x v="11"/>
    <x v="4"/>
    <s v="rock"/>
    <x v="837"/>
    <x v="3"/>
  </r>
  <r>
    <n v="838"/>
    <x v="838"/>
    <x v="837"/>
    <x v="13"/>
    <n v="2908"/>
    <x v="0"/>
    <s v="US"/>
    <x v="0"/>
    <n v="1326835985"/>
    <x v="838"/>
    <b v="0"/>
    <x v="42"/>
    <x v="0"/>
    <x v="11"/>
    <x v="4"/>
    <s v="rock"/>
    <x v="838"/>
    <x v="6"/>
  </r>
  <r>
    <n v="839"/>
    <x v="839"/>
    <x v="838"/>
    <x v="10"/>
    <n v="5830.83"/>
    <x v="0"/>
    <s v="US"/>
    <x v="0"/>
    <n v="1348337956"/>
    <x v="839"/>
    <b v="0"/>
    <x v="93"/>
    <x v="0"/>
    <x v="11"/>
    <x v="4"/>
    <s v="rock"/>
    <x v="839"/>
    <x v="5"/>
  </r>
  <r>
    <n v="840"/>
    <x v="840"/>
    <x v="839"/>
    <x v="3"/>
    <n v="12041.66"/>
    <x v="0"/>
    <s v="US"/>
    <x v="0"/>
    <n v="1474694787"/>
    <x v="840"/>
    <b v="0"/>
    <x v="245"/>
    <x v="0"/>
    <x v="12"/>
    <x v="4"/>
    <s v="metal"/>
    <x v="840"/>
    <x v="2"/>
  </r>
  <r>
    <n v="841"/>
    <x v="841"/>
    <x v="840"/>
    <x v="10"/>
    <n v="5066"/>
    <x v="0"/>
    <s v="US"/>
    <x v="0"/>
    <n v="1415653663"/>
    <x v="841"/>
    <b v="1"/>
    <x v="225"/>
    <x v="0"/>
    <x v="12"/>
    <x v="4"/>
    <s v="metal"/>
    <x v="841"/>
    <x v="3"/>
  </r>
  <r>
    <n v="842"/>
    <x v="842"/>
    <x v="841"/>
    <x v="30"/>
    <n v="2608"/>
    <x v="0"/>
    <s v="CA"/>
    <x v="5"/>
    <n v="1381723140"/>
    <x v="842"/>
    <b v="1"/>
    <x v="70"/>
    <x v="0"/>
    <x v="12"/>
    <x v="4"/>
    <s v="metal"/>
    <x v="842"/>
    <x v="4"/>
  </r>
  <r>
    <n v="843"/>
    <x v="843"/>
    <x v="842"/>
    <x v="9"/>
    <n v="8014"/>
    <x v="0"/>
    <s v="US"/>
    <x v="0"/>
    <n v="1481184000"/>
    <x v="843"/>
    <b v="0"/>
    <x v="246"/>
    <x v="0"/>
    <x v="12"/>
    <x v="4"/>
    <s v="metal"/>
    <x v="843"/>
    <x v="2"/>
  </r>
  <r>
    <n v="844"/>
    <x v="844"/>
    <x v="843"/>
    <x v="9"/>
    <n v="5824"/>
    <x v="0"/>
    <s v="US"/>
    <x v="0"/>
    <n v="1414817940"/>
    <x v="844"/>
    <b v="1"/>
    <x v="180"/>
    <x v="0"/>
    <x v="12"/>
    <x v="4"/>
    <s v="metal"/>
    <x v="844"/>
    <x v="3"/>
  </r>
  <r>
    <n v="845"/>
    <x v="845"/>
    <x v="844"/>
    <x v="10"/>
    <n v="6019.01"/>
    <x v="0"/>
    <s v="US"/>
    <x v="0"/>
    <n v="1473047940"/>
    <x v="845"/>
    <b v="0"/>
    <x v="247"/>
    <x v="0"/>
    <x v="12"/>
    <x v="4"/>
    <s v="metal"/>
    <x v="845"/>
    <x v="2"/>
  </r>
  <r>
    <n v="846"/>
    <x v="846"/>
    <x v="845"/>
    <x v="184"/>
    <n v="1342.01"/>
    <x v="0"/>
    <s v="GB"/>
    <x v="1"/>
    <n v="1394460000"/>
    <x v="846"/>
    <b v="0"/>
    <x v="5"/>
    <x v="0"/>
    <x v="12"/>
    <x v="4"/>
    <s v="metal"/>
    <x v="846"/>
    <x v="3"/>
  </r>
  <r>
    <n v="847"/>
    <x v="847"/>
    <x v="846"/>
    <x v="185"/>
    <n v="10"/>
    <x v="0"/>
    <s v="US"/>
    <x v="0"/>
    <n v="1436555376"/>
    <x v="847"/>
    <b v="0"/>
    <x v="29"/>
    <x v="0"/>
    <x v="12"/>
    <x v="4"/>
    <s v="metal"/>
    <x v="847"/>
    <x v="0"/>
  </r>
  <r>
    <n v="848"/>
    <x v="848"/>
    <x v="847"/>
    <x v="43"/>
    <n v="300"/>
    <x v="0"/>
    <s v="US"/>
    <x v="0"/>
    <n v="1429038033"/>
    <x v="848"/>
    <b v="0"/>
    <x v="38"/>
    <x v="0"/>
    <x v="12"/>
    <x v="4"/>
    <s v="metal"/>
    <x v="848"/>
    <x v="0"/>
  </r>
  <r>
    <n v="849"/>
    <x v="849"/>
    <x v="848"/>
    <x v="23"/>
    <n v="4796"/>
    <x v="0"/>
    <s v="US"/>
    <x v="0"/>
    <n v="1426473264"/>
    <x v="849"/>
    <b v="0"/>
    <x v="248"/>
    <x v="0"/>
    <x v="12"/>
    <x v="4"/>
    <s v="metal"/>
    <x v="849"/>
    <x v="0"/>
  </r>
  <r>
    <n v="850"/>
    <x v="850"/>
    <x v="849"/>
    <x v="23"/>
    <n v="6207"/>
    <x v="0"/>
    <s v="US"/>
    <x v="0"/>
    <n v="1461560340"/>
    <x v="850"/>
    <b v="0"/>
    <x v="182"/>
    <x v="0"/>
    <x v="12"/>
    <x v="4"/>
    <s v="metal"/>
    <x v="850"/>
    <x v="2"/>
  </r>
  <r>
    <n v="851"/>
    <x v="851"/>
    <x v="850"/>
    <x v="13"/>
    <n v="2609"/>
    <x v="0"/>
    <s v="FR"/>
    <x v="3"/>
    <n v="1469994300"/>
    <x v="851"/>
    <b v="0"/>
    <x v="16"/>
    <x v="0"/>
    <x v="12"/>
    <x v="4"/>
    <s v="metal"/>
    <x v="851"/>
    <x v="2"/>
  </r>
  <r>
    <n v="852"/>
    <x v="852"/>
    <x v="851"/>
    <x v="8"/>
    <n v="3674"/>
    <x v="0"/>
    <s v="US"/>
    <x v="0"/>
    <n v="1477342800"/>
    <x v="852"/>
    <b v="0"/>
    <x v="95"/>
    <x v="0"/>
    <x v="12"/>
    <x v="4"/>
    <s v="metal"/>
    <x v="852"/>
    <x v="2"/>
  </r>
  <r>
    <n v="853"/>
    <x v="853"/>
    <x v="852"/>
    <x v="43"/>
    <n v="300"/>
    <x v="0"/>
    <s v="US"/>
    <x v="0"/>
    <n v="1424116709"/>
    <x v="853"/>
    <b v="0"/>
    <x v="73"/>
    <x v="0"/>
    <x v="12"/>
    <x v="4"/>
    <s v="metal"/>
    <x v="853"/>
    <x v="0"/>
  </r>
  <r>
    <n v="854"/>
    <x v="854"/>
    <x v="853"/>
    <x v="186"/>
    <n v="32865.300000000003"/>
    <x v="0"/>
    <s v="US"/>
    <x v="0"/>
    <n v="1482901546"/>
    <x v="854"/>
    <b v="0"/>
    <x v="249"/>
    <x v="0"/>
    <x v="12"/>
    <x v="4"/>
    <s v="metal"/>
    <x v="854"/>
    <x v="2"/>
  </r>
  <r>
    <n v="855"/>
    <x v="855"/>
    <x v="854"/>
    <x v="187"/>
    <n v="1500"/>
    <x v="0"/>
    <s v="US"/>
    <x v="0"/>
    <n v="1469329217"/>
    <x v="855"/>
    <b v="0"/>
    <x v="5"/>
    <x v="0"/>
    <x v="12"/>
    <x v="4"/>
    <s v="metal"/>
    <x v="855"/>
    <x v="2"/>
  </r>
  <r>
    <n v="856"/>
    <x v="856"/>
    <x v="855"/>
    <x v="49"/>
    <n v="545"/>
    <x v="0"/>
    <s v="DE"/>
    <x v="3"/>
    <n v="1477422000"/>
    <x v="856"/>
    <b v="0"/>
    <x v="33"/>
    <x v="0"/>
    <x v="12"/>
    <x v="4"/>
    <s v="metal"/>
    <x v="856"/>
    <x v="2"/>
  </r>
  <r>
    <n v="857"/>
    <x v="857"/>
    <x v="856"/>
    <x v="38"/>
    <n v="1200"/>
    <x v="0"/>
    <s v="ES"/>
    <x v="3"/>
    <n v="1448463431"/>
    <x v="857"/>
    <b v="0"/>
    <x v="54"/>
    <x v="0"/>
    <x v="12"/>
    <x v="4"/>
    <s v="metal"/>
    <x v="857"/>
    <x v="0"/>
  </r>
  <r>
    <n v="858"/>
    <x v="858"/>
    <x v="857"/>
    <x v="38"/>
    <n v="1728.07"/>
    <x v="0"/>
    <s v="GB"/>
    <x v="1"/>
    <n v="1429138740"/>
    <x v="858"/>
    <b v="0"/>
    <x v="88"/>
    <x v="0"/>
    <x v="12"/>
    <x v="4"/>
    <s v="metal"/>
    <x v="858"/>
    <x v="0"/>
  </r>
  <r>
    <n v="859"/>
    <x v="859"/>
    <x v="858"/>
    <x v="23"/>
    <n v="4187"/>
    <x v="0"/>
    <s v="US"/>
    <x v="0"/>
    <n v="1433376000"/>
    <x v="859"/>
    <b v="0"/>
    <x v="15"/>
    <x v="0"/>
    <x v="12"/>
    <x v="4"/>
    <s v="metal"/>
    <x v="859"/>
    <x v="0"/>
  </r>
  <r>
    <n v="860"/>
    <x v="860"/>
    <x v="859"/>
    <x v="32"/>
    <n v="2540"/>
    <x v="2"/>
    <s v="US"/>
    <x v="0"/>
    <n v="1385123713"/>
    <x v="860"/>
    <b v="0"/>
    <x v="53"/>
    <x v="1"/>
    <x v="13"/>
    <x v="4"/>
    <s v="jazz"/>
    <x v="860"/>
    <x v="4"/>
  </r>
  <r>
    <n v="861"/>
    <x v="861"/>
    <x v="860"/>
    <x v="37"/>
    <n v="101"/>
    <x v="2"/>
    <s v="US"/>
    <x v="0"/>
    <n v="1474067404"/>
    <x v="861"/>
    <b v="0"/>
    <x v="84"/>
    <x v="1"/>
    <x v="13"/>
    <x v="4"/>
    <s v="jazz"/>
    <x v="861"/>
    <x v="2"/>
  </r>
  <r>
    <n v="862"/>
    <x v="862"/>
    <x v="861"/>
    <x v="63"/>
    <n v="170"/>
    <x v="2"/>
    <s v="GB"/>
    <x v="1"/>
    <n v="1384179548"/>
    <x v="862"/>
    <b v="0"/>
    <x v="80"/>
    <x v="1"/>
    <x v="13"/>
    <x v="4"/>
    <s v="jazz"/>
    <x v="862"/>
    <x v="4"/>
  </r>
  <r>
    <n v="863"/>
    <x v="863"/>
    <x v="862"/>
    <x v="13"/>
    <n v="90"/>
    <x v="2"/>
    <s v="US"/>
    <x v="0"/>
    <n v="1329014966"/>
    <x v="863"/>
    <b v="0"/>
    <x v="81"/>
    <x v="1"/>
    <x v="13"/>
    <x v="4"/>
    <s v="jazz"/>
    <x v="863"/>
    <x v="5"/>
  </r>
  <r>
    <n v="864"/>
    <x v="864"/>
    <x v="863"/>
    <x v="115"/>
    <n v="2700"/>
    <x v="2"/>
    <s v="US"/>
    <x v="0"/>
    <n v="1381917540"/>
    <x v="864"/>
    <b v="0"/>
    <x v="1"/>
    <x v="1"/>
    <x v="13"/>
    <x v="4"/>
    <s v="jazz"/>
    <x v="864"/>
    <x v="4"/>
  </r>
  <r>
    <n v="865"/>
    <x v="865"/>
    <x v="864"/>
    <x v="41"/>
    <n v="45"/>
    <x v="2"/>
    <s v="US"/>
    <x v="0"/>
    <n v="1358361197"/>
    <x v="865"/>
    <b v="0"/>
    <x v="84"/>
    <x v="1"/>
    <x v="13"/>
    <x v="4"/>
    <s v="jazz"/>
    <x v="865"/>
    <x v="5"/>
  </r>
  <r>
    <n v="866"/>
    <x v="866"/>
    <x v="865"/>
    <x v="8"/>
    <n v="640"/>
    <x v="2"/>
    <s v="US"/>
    <x v="0"/>
    <n v="1425136200"/>
    <x v="866"/>
    <b v="0"/>
    <x v="202"/>
    <x v="1"/>
    <x v="13"/>
    <x v="4"/>
    <s v="jazz"/>
    <x v="866"/>
    <x v="0"/>
  </r>
  <r>
    <n v="867"/>
    <x v="867"/>
    <x v="866"/>
    <x v="10"/>
    <n v="1201"/>
    <x v="2"/>
    <s v="US"/>
    <x v="0"/>
    <n v="1259643540"/>
    <x v="867"/>
    <b v="0"/>
    <x v="202"/>
    <x v="1"/>
    <x v="13"/>
    <x v="4"/>
    <s v="jazz"/>
    <x v="867"/>
    <x v="8"/>
  </r>
  <r>
    <n v="868"/>
    <x v="868"/>
    <x v="867"/>
    <x v="101"/>
    <n v="50"/>
    <x v="2"/>
    <s v="US"/>
    <x v="0"/>
    <n v="1389055198"/>
    <x v="868"/>
    <b v="0"/>
    <x v="29"/>
    <x v="1"/>
    <x v="13"/>
    <x v="4"/>
    <s v="jazz"/>
    <x v="868"/>
    <x v="4"/>
  </r>
  <r>
    <n v="869"/>
    <x v="869"/>
    <x v="868"/>
    <x v="188"/>
    <n v="1040"/>
    <x v="2"/>
    <s v="US"/>
    <x v="0"/>
    <n v="1365448657"/>
    <x v="869"/>
    <b v="0"/>
    <x v="83"/>
    <x v="1"/>
    <x v="13"/>
    <x v="4"/>
    <s v="jazz"/>
    <x v="869"/>
    <x v="4"/>
  </r>
  <r>
    <n v="870"/>
    <x v="870"/>
    <x v="869"/>
    <x v="22"/>
    <n v="62"/>
    <x v="2"/>
    <s v="GB"/>
    <x v="1"/>
    <n v="1377995523"/>
    <x v="870"/>
    <b v="0"/>
    <x v="81"/>
    <x v="1"/>
    <x v="13"/>
    <x v="4"/>
    <s v="jazz"/>
    <x v="870"/>
    <x v="4"/>
  </r>
  <r>
    <n v="871"/>
    <x v="871"/>
    <x v="870"/>
    <x v="12"/>
    <n v="325"/>
    <x v="2"/>
    <s v="US"/>
    <x v="0"/>
    <n v="1385735295"/>
    <x v="871"/>
    <b v="0"/>
    <x v="8"/>
    <x v="1"/>
    <x v="13"/>
    <x v="4"/>
    <s v="jazz"/>
    <x v="871"/>
    <x v="4"/>
  </r>
  <r>
    <n v="872"/>
    <x v="872"/>
    <x v="871"/>
    <x v="6"/>
    <n v="65"/>
    <x v="2"/>
    <s v="US"/>
    <x v="0"/>
    <n v="1299786527"/>
    <x v="872"/>
    <b v="0"/>
    <x v="84"/>
    <x v="1"/>
    <x v="13"/>
    <x v="4"/>
    <s v="jazz"/>
    <x v="872"/>
    <x v="6"/>
  </r>
  <r>
    <n v="873"/>
    <x v="873"/>
    <x v="872"/>
    <x v="8"/>
    <n v="45"/>
    <x v="2"/>
    <s v="US"/>
    <x v="0"/>
    <n v="1352610040"/>
    <x v="873"/>
    <b v="0"/>
    <x v="81"/>
    <x v="1"/>
    <x v="13"/>
    <x v="4"/>
    <s v="jazz"/>
    <x v="873"/>
    <x v="5"/>
  </r>
  <r>
    <n v="874"/>
    <x v="874"/>
    <x v="873"/>
    <x v="9"/>
    <n v="730"/>
    <x v="2"/>
    <s v="US"/>
    <x v="0"/>
    <n v="1367676034"/>
    <x v="874"/>
    <b v="0"/>
    <x v="64"/>
    <x v="1"/>
    <x v="13"/>
    <x v="4"/>
    <s v="jazz"/>
    <x v="874"/>
    <x v="4"/>
  </r>
  <r>
    <n v="875"/>
    <x v="875"/>
    <x v="874"/>
    <x v="10"/>
    <n v="0"/>
    <x v="2"/>
    <s v="US"/>
    <x v="0"/>
    <n v="1442856131"/>
    <x v="875"/>
    <b v="0"/>
    <x v="78"/>
    <x v="1"/>
    <x v="13"/>
    <x v="4"/>
    <s v="jazz"/>
    <x v="875"/>
    <x v="0"/>
  </r>
  <r>
    <n v="876"/>
    <x v="876"/>
    <x v="875"/>
    <x v="189"/>
    <n v="1286"/>
    <x v="2"/>
    <s v="GB"/>
    <x v="1"/>
    <n v="1359978927"/>
    <x v="876"/>
    <b v="0"/>
    <x v="43"/>
    <x v="1"/>
    <x v="13"/>
    <x v="4"/>
    <s v="jazz"/>
    <x v="876"/>
    <x v="4"/>
  </r>
  <r>
    <n v="877"/>
    <x v="877"/>
    <x v="876"/>
    <x v="13"/>
    <n v="1351"/>
    <x v="2"/>
    <s v="US"/>
    <x v="0"/>
    <n v="1387479360"/>
    <x v="877"/>
    <b v="0"/>
    <x v="60"/>
    <x v="1"/>
    <x v="13"/>
    <x v="4"/>
    <s v="jazz"/>
    <x v="877"/>
    <x v="4"/>
  </r>
  <r>
    <n v="878"/>
    <x v="878"/>
    <x v="877"/>
    <x v="10"/>
    <n v="65"/>
    <x v="2"/>
    <s v="US"/>
    <x v="0"/>
    <n v="1293082524"/>
    <x v="878"/>
    <b v="0"/>
    <x v="84"/>
    <x v="1"/>
    <x v="13"/>
    <x v="4"/>
    <s v="jazz"/>
    <x v="878"/>
    <x v="7"/>
  </r>
  <r>
    <n v="879"/>
    <x v="879"/>
    <x v="878"/>
    <x v="190"/>
    <n v="644"/>
    <x v="2"/>
    <s v="US"/>
    <x v="0"/>
    <n v="1338321305"/>
    <x v="879"/>
    <b v="0"/>
    <x v="209"/>
    <x v="1"/>
    <x v="13"/>
    <x v="4"/>
    <s v="jazz"/>
    <x v="879"/>
    <x v="5"/>
  </r>
  <r>
    <n v="880"/>
    <x v="880"/>
    <x v="879"/>
    <x v="191"/>
    <n v="113"/>
    <x v="2"/>
    <s v="US"/>
    <x v="0"/>
    <n v="1351582938"/>
    <x v="880"/>
    <b v="0"/>
    <x v="22"/>
    <x v="1"/>
    <x v="14"/>
    <x v="4"/>
    <s v="indie rock"/>
    <x v="880"/>
    <x v="5"/>
  </r>
  <r>
    <n v="881"/>
    <x v="881"/>
    <x v="880"/>
    <x v="192"/>
    <n v="30"/>
    <x v="2"/>
    <s v="US"/>
    <x v="0"/>
    <n v="1326520886"/>
    <x v="881"/>
    <b v="0"/>
    <x v="29"/>
    <x v="1"/>
    <x v="14"/>
    <x v="4"/>
    <s v="indie rock"/>
    <x v="881"/>
    <x v="6"/>
  </r>
  <r>
    <n v="882"/>
    <x v="882"/>
    <x v="881"/>
    <x v="15"/>
    <n v="302"/>
    <x v="2"/>
    <s v="US"/>
    <x v="0"/>
    <n v="1315341550"/>
    <x v="882"/>
    <b v="0"/>
    <x v="25"/>
    <x v="1"/>
    <x v="14"/>
    <x v="4"/>
    <s v="indie rock"/>
    <x v="882"/>
    <x v="6"/>
  </r>
  <r>
    <n v="883"/>
    <x v="883"/>
    <x v="882"/>
    <x v="10"/>
    <n v="2001"/>
    <x v="2"/>
    <s v="US"/>
    <x v="0"/>
    <n v="1456957635"/>
    <x v="883"/>
    <b v="0"/>
    <x v="54"/>
    <x v="1"/>
    <x v="14"/>
    <x v="4"/>
    <s v="indie rock"/>
    <x v="883"/>
    <x v="2"/>
  </r>
  <r>
    <n v="884"/>
    <x v="884"/>
    <x v="883"/>
    <x v="13"/>
    <n v="20"/>
    <x v="2"/>
    <s v="US"/>
    <x v="0"/>
    <n v="1336789860"/>
    <x v="884"/>
    <b v="0"/>
    <x v="84"/>
    <x v="1"/>
    <x v="14"/>
    <x v="4"/>
    <s v="indie rock"/>
    <x v="884"/>
    <x v="5"/>
  </r>
  <r>
    <n v="885"/>
    <x v="885"/>
    <x v="884"/>
    <x v="28"/>
    <n v="750"/>
    <x v="2"/>
    <s v="US"/>
    <x v="0"/>
    <n v="1483137311"/>
    <x v="885"/>
    <b v="0"/>
    <x v="64"/>
    <x v="1"/>
    <x v="14"/>
    <x v="4"/>
    <s v="indie rock"/>
    <x v="885"/>
    <x v="2"/>
  </r>
  <r>
    <n v="886"/>
    <x v="886"/>
    <x v="885"/>
    <x v="2"/>
    <n v="205"/>
    <x v="2"/>
    <s v="US"/>
    <x v="0"/>
    <n v="1473972813"/>
    <x v="886"/>
    <b v="0"/>
    <x v="63"/>
    <x v="1"/>
    <x v="14"/>
    <x v="4"/>
    <s v="indie rock"/>
    <x v="886"/>
    <x v="2"/>
  </r>
  <r>
    <n v="887"/>
    <x v="887"/>
    <x v="886"/>
    <x v="28"/>
    <n v="0"/>
    <x v="2"/>
    <s v="US"/>
    <x v="0"/>
    <n v="1338159655"/>
    <x v="887"/>
    <b v="0"/>
    <x v="78"/>
    <x v="1"/>
    <x v="14"/>
    <x v="4"/>
    <s v="indie rock"/>
    <x v="887"/>
    <x v="5"/>
  </r>
  <r>
    <n v="888"/>
    <x v="888"/>
    <x v="887"/>
    <x v="28"/>
    <n v="72"/>
    <x v="2"/>
    <s v="US"/>
    <x v="0"/>
    <n v="1314856800"/>
    <x v="888"/>
    <b v="0"/>
    <x v="80"/>
    <x v="1"/>
    <x v="14"/>
    <x v="4"/>
    <s v="indie rock"/>
    <x v="888"/>
    <x v="6"/>
  </r>
  <r>
    <n v="889"/>
    <x v="889"/>
    <x v="888"/>
    <x v="31"/>
    <n v="2360.3200000000002"/>
    <x v="2"/>
    <s v="US"/>
    <x v="0"/>
    <n v="1412534943"/>
    <x v="889"/>
    <b v="0"/>
    <x v="58"/>
    <x v="1"/>
    <x v="14"/>
    <x v="4"/>
    <s v="indie rock"/>
    <x v="889"/>
    <x v="3"/>
  </r>
  <r>
    <n v="890"/>
    <x v="890"/>
    <x v="889"/>
    <x v="9"/>
    <n v="125"/>
    <x v="2"/>
    <s v="US"/>
    <x v="0"/>
    <n v="1385055979"/>
    <x v="890"/>
    <b v="0"/>
    <x v="80"/>
    <x v="1"/>
    <x v="14"/>
    <x v="4"/>
    <s v="indie rock"/>
    <x v="890"/>
    <x v="4"/>
  </r>
  <r>
    <n v="891"/>
    <x v="891"/>
    <x v="890"/>
    <x v="6"/>
    <n v="260"/>
    <x v="2"/>
    <s v="US"/>
    <x v="0"/>
    <n v="1408581930"/>
    <x v="891"/>
    <b v="0"/>
    <x v="82"/>
    <x v="1"/>
    <x v="14"/>
    <x v="4"/>
    <s v="indie rock"/>
    <x v="891"/>
    <x v="3"/>
  </r>
  <r>
    <n v="892"/>
    <x v="892"/>
    <x v="891"/>
    <x v="12"/>
    <n v="2445"/>
    <x v="2"/>
    <s v="US"/>
    <x v="0"/>
    <n v="1280635200"/>
    <x v="892"/>
    <b v="0"/>
    <x v="57"/>
    <x v="1"/>
    <x v="14"/>
    <x v="4"/>
    <s v="indie rock"/>
    <x v="892"/>
    <x v="7"/>
  </r>
  <r>
    <n v="893"/>
    <x v="893"/>
    <x v="892"/>
    <x v="13"/>
    <n v="200"/>
    <x v="2"/>
    <s v="US"/>
    <x v="0"/>
    <n v="1427920363"/>
    <x v="893"/>
    <b v="0"/>
    <x v="81"/>
    <x v="1"/>
    <x v="14"/>
    <x v="4"/>
    <s v="indie rock"/>
    <x v="893"/>
    <x v="0"/>
  </r>
  <r>
    <n v="894"/>
    <x v="894"/>
    <x v="893"/>
    <x v="22"/>
    <n v="7834"/>
    <x v="2"/>
    <s v="US"/>
    <x v="0"/>
    <n v="1465169610"/>
    <x v="894"/>
    <b v="0"/>
    <x v="28"/>
    <x v="1"/>
    <x v="14"/>
    <x v="4"/>
    <s v="indie rock"/>
    <x v="894"/>
    <x v="2"/>
  </r>
  <r>
    <n v="895"/>
    <x v="895"/>
    <x v="894"/>
    <x v="6"/>
    <n v="195"/>
    <x v="2"/>
    <s v="US"/>
    <x v="0"/>
    <n v="1287975829"/>
    <x v="895"/>
    <b v="0"/>
    <x v="63"/>
    <x v="1"/>
    <x v="14"/>
    <x v="4"/>
    <s v="indie rock"/>
    <x v="895"/>
    <x v="7"/>
  </r>
  <r>
    <n v="896"/>
    <x v="896"/>
    <x v="895"/>
    <x v="6"/>
    <n v="3200"/>
    <x v="2"/>
    <s v="US"/>
    <x v="0"/>
    <n v="1440734400"/>
    <x v="896"/>
    <b v="0"/>
    <x v="250"/>
    <x v="1"/>
    <x v="14"/>
    <x v="4"/>
    <s v="indie rock"/>
    <x v="896"/>
    <x v="0"/>
  </r>
  <r>
    <n v="897"/>
    <x v="897"/>
    <x v="896"/>
    <x v="9"/>
    <n v="0"/>
    <x v="2"/>
    <s v="US"/>
    <x v="0"/>
    <n v="1354123908"/>
    <x v="897"/>
    <b v="0"/>
    <x v="78"/>
    <x v="1"/>
    <x v="14"/>
    <x v="4"/>
    <s v="indie rock"/>
    <x v="897"/>
    <x v="5"/>
  </r>
  <r>
    <n v="898"/>
    <x v="898"/>
    <x v="897"/>
    <x v="30"/>
    <n v="70"/>
    <x v="2"/>
    <s v="US"/>
    <x v="0"/>
    <n v="1326651110"/>
    <x v="898"/>
    <b v="0"/>
    <x v="84"/>
    <x v="1"/>
    <x v="14"/>
    <x v="4"/>
    <s v="indie rock"/>
    <x v="898"/>
    <x v="6"/>
  </r>
  <r>
    <n v="899"/>
    <x v="899"/>
    <x v="898"/>
    <x v="47"/>
    <n v="280"/>
    <x v="2"/>
    <s v="US"/>
    <x v="0"/>
    <n v="1306549362"/>
    <x v="899"/>
    <b v="0"/>
    <x v="22"/>
    <x v="1"/>
    <x v="14"/>
    <x v="4"/>
    <s v="indie rock"/>
    <x v="899"/>
    <x v="6"/>
  </r>
  <r>
    <n v="900"/>
    <x v="900"/>
    <x v="899"/>
    <x v="10"/>
    <n v="21"/>
    <x v="2"/>
    <s v="US"/>
    <x v="0"/>
    <n v="1459365802"/>
    <x v="900"/>
    <b v="0"/>
    <x v="84"/>
    <x v="1"/>
    <x v="13"/>
    <x v="4"/>
    <s v="jazz"/>
    <x v="900"/>
    <x v="2"/>
  </r>
  <r>
    <n v="901"/>
    <x v="901"/>
    <x v="900"/>
    <x v="115"/>
    <n v="0"/>
    <x v="2"/>
    <s v="US"/>
    <x v="0"/>
    <n v="1276024260"/>
    <x v="901"/>
    <b v="0"/>
    <x v="78"/>
    <x v="1"/>
    <x v="13"/>
    <x v="4"/>
    <s v="jazz"/>
    <x v="901"/>
    <x v="7"/>
  </r>
  <r>
    <n v="902"/>
    <x v="902"/>
    <x v="901"/>
    <x v="11"/>
    <n v="90"/>
    <x v="2"/>
    <s v="US"/>
    <x v="0"/>
    <n v="1409412600"/>
    <x v="902"/>
    <b v="0"/>
    <x v="83"/>
    <x v="1"/>
    <x v="13"/>
    <x v="4"/>
    <s v="jazz"/>
    <x v="902"/>
    <x v="3"/>
  </r>
  <r>
    <n v="903"/>
    <x v="903"/>
    <x v="902"/>
    <x v="10"/>
    <n v="160"/>
    <x v="2"/>
    <s v="US"/>
    <x v="0"/>
    <n v="1348367100"/>
    <x v="903"/>
    <b v="0"/>
    <x v="80"/>
    <x v="1"/>
    <x v="13"/>
    <x v="4"/>
    <s v="jazz"/>
    <x v="903"/>
    <x v="5"/>
  </r>
  <r>
    <n v="904"/>
    <x v="904"/>
    <x v="903"/>
    <x v="63"/>
    <n v="151"/>
    <x v="2"/>
    <s v="US"/>
    <x v="0"/>
    <n v="1451786137"/>
    <x v="904"/>
    <b v="0"/>
    <x v="83"/>
    <x v="1"/>
    <x v="13"/>
    <x v="4"/>
    <s v="jazz"/>
    <x v="904"/>
    <x v="0"/>
  </r>
  <r>
    <n v="905"/>
    <x v="905"/>
    <x v="904"/>
    <x v="115"/>
    <n v="196"/>
    <x v="2"/>
    <s v="US"/>
    <x v="0"/>
    <n v="1295847926"/>
    <x v="905"/>
    <b v="0"/>
    <x v="79"/>
    <x v="1"/>
    <x v="13"/>
    <x v="4"/>
    <s v="jazz"/>
    <x v="905"/>
    <x v="7"/>
  </r>
  <r>
    <n v="906"/>
    <x v="906"/>
    <x v="905"/>
    <x v="36"/>
    <n v="0"/>
    <x v="2"/>
    <s v="US"/>
    <x v="0"/>
    <n v="1394681590"/>
    <x v="906"/>
    <b v="0"/>
    <x v="78"/>
    <x v="1"/>
    <x v="13"/>
    <x v="4"/>
    <s v="jazz"/>
    <x v="906"/>
    <x v="3"/>
  </r>
  <r>
    <n v="907"/>
    <x v="907"/>
    <x v="906"/>
    <x v="193"/>
    <n v="0"/>
    <x v="2"/>
    <s v="US"/>
    <x v="0"/>
    <n v="1315715823"/>
    <x v="907"/>
    <b v="0"/>
    <x v="78"/>
    <x v="1"/>
    <x v="13"/>
    <x v="4"/>
    <s v="jazz"/>
    <x v="907"/>
    <x v="6"/>
  </r>
  <r>
    <n v="908"/>
    <x v="908"/>
    <x v="907"/>
    <x v="30"/>
    <n v="0"/>
    <x v="2"/>
    <s v="US"/>
    <x v="0"/>
    <n v="1280206740"/>
    <x v="908"/>
    <b v="0"/>
    <x v="78"/>
    <x v="1"/>
    <x v="13"/>
    <x v="4"/>
    <s v="jazz"/>
    <x v="908"/>
    <x v="7"/>
  </r>
  <r>
    <n v="909"/>
    <x v="909"/>
    <x v="908"/>
    <x v="194"/>
    <n v="520"/>
    <x v="2"/>
    <s v="US"/>
    <x v="0"/>
    <n v="1343016000"/>
    <x v="909"/>
    <b v="0"/>
    <x v="22"/>
    <x v="1"/>
    <x v="13"/>
    <x v="4"/>
    <s v="jazz"/>
    <x v="909"/>
    <x v="5"/>
  </r>
  <r>
    <n v="910"/>
    <x v="910"/>
    <x v="909"/>
    <x v="131"/>
    <n v="123"/>
    <x v="2"/>
    <s v="GB"/>
    <x v="1"/>
    <n v="1488546319"/>
    <x v="910"/>
    <b v="0"/>
    <x v="81"/>
    <x v="1"/>
    <x v="13"/>
    <x v="4"/>
    <s v="jazz"/>
    <x v="910"/>
    <x v="1"/>
  </r>
  <r>
    <n v="911"/>
    <x v="911"/>
    <x v="910"/>
    <x v="57"/>
    <n v="0"/>
    <x v="2"/>
    <s v="US"/>
    <x v="0"/>
    <n v="1390522045"/>
    <x v="911"/>
    <b v="0"/>
    <x v="78"/>
    <x v="1"/>
    <x v="13"/>
    <x v="4"/>
    <s v="jazz"/>
    <x v="911"/>
    <x v="3"/>
  </r>
  <r>
    <n v="912"/>
    <x v="912"/>
    <x v="911"/>
    <x v="8"/>
    <n v="30"/>
    <x v="2"/>
    <s v="US"/>
    <x v="0"/>
    <n v="1355197047"/>
    <x v="912"/>
    <b v="0"/>
    <x v="84"/>
    <x v="1"/>
    <x v="13"/>
    <x v="4"/>
    <s v="jazz"/>
    <x v="912"/>
    <x v="5"/>
  </r>
  <r>
    <n v="913"/>
    <x v="913"/>
    <x v="912"/>
    <x v="11"/>
    <n v="1982"/>
    <x v="2"/>
    <s v="US"/>
    <x v="0"/>
    <n v="1336188019"/>
    <x v="913"/>
    <b v="0"/>
    <x v="54"/>
    <x v="1"/>
    <x v="13"/>
    <x v="4"/>
    <s v="jazz"/>
    <x v="913"/>
    <x v="5"/>
  </r>
  <r>
    <n v="914"/>
    <x v="914"/>
    <x v="913"/>
    <x v="15"/>
    <n v="0"/>
    <x v="2"/>
    <s v="US"/>
    <x v="0"/>
    <n v="1345918747"/>
    <x v="914"/>
    <b v="0"/>
    <x v="78"/>
    <x v="1"/>
    <x v="13"/>
    <x v="4"/>
    <s v="jazz"/>
    <x v="914"/>
    <x v="5"/>
  </r>
  <r>
    <n v="915"/>
    <x v="915"/>
    <x v="914"/>
    <x v="115"/>
    <n v="375"/>
    <x v="2"/>
    <s v="US"/>
    <x v="0"/>
    <n v="1330577940"/>
    <x v="915"/>
    <b v="0"/>
    <x v="82"/>
    <x v="1"/>
    <x v="13"/>
    <x v="4"/>
    <s v="jazz"/>
    <x v="915"/>
    <x v="5"/>
  </r>
  <r>
    <n v="916"/>
    <x v="916"/>
    <x v="915"/>
    <x v="126"/>
    <n v="0"/>
    <x v="2"/>
    <s v="US"/>
    <x v="0"/>
    <n v="1287723600"/>
    <x v="916"/>
    <b v="0"/>
    <x v="78"/>
    <x v="1"/>
    <x v="13"/>
    <x v="4"/>
    <s v="jazz"/>
    <x v="916"/>
    <x v="7"/>
  </r>
  <r>
    <n v="917"/>
    <x v="917"/>
    <x v="916"/>
    <x v="10"/>
    <n v="30"/>
    <x v="2"/>
    <s v="US"/>
    <x v="0"/>
    <n v="1405305000"/>
    <x v="917"/>
    <b v="0"/>
    <x v="29"/>
    <x v="1"/>
    <x v="13"/>
    <x v="4"/>
    <s v="jazz"/>
    <x v="917"/>
    <x v="3"/>
  </r>
  <r>
    <n v="918"/>
    <x v="918"/>
    <x v="917"/>
    <x v="195"/>
    <n v="196"/>
    <x v="2"/>
    <s v="GB"/>
    <x v="1"/>
    <n v="1417474761"/>
    <x v="918"/>
    <b v="0"/>
    <x v="73"/>
    <x v="1"/>
    <x v="13"/>
    <x v="4"/>
    <s v="jazz"/>
    <x v="918"/>
    <x v="3"/>
  </r>
  <r>
    <n v="919"/>
    <x v="919"/>
    <x v="918"/>
    <x v="22"/>
    <n v="100"/>
    <x v="2"/>
    <s v="US"/>
    <x v="0"/>
    <n v="1355930645"/>
    <x v="919"/>
    <b v="0"/>
    <x v="29"/>
    <x v="1"/>
    <x v="13"/>
    <x v="4"/>
    <s v="jazz"/>
    <x v="919"/>
    <x v="5"/>
  </r>
  <r>
    <n v="920"/>
    <x v="920"/>
    <x v="919"/>
    <x v="62"/>
    <n v="0"/>
    <x v="2"/>
    <s v="US"/>
    <x v="0"/>
    <n v="1384448822"/>
    <x v="920"/>
    <b v="0"/>
    <x v="78"/>
    <x v="1"/>
    <x v="13"/>
    <x v="4"/>
    <s v="jazz"/>
    <x v="920"/>
    <x v="4"/>
  </r>
  <r>
    <n v="921"/>
    <x v="921"/>
    <x v="920"/>
    <x v="36"/>
    <n v="4635"/>
    <x v="2"/>
    <s v="US"/>
    <x v="0"/>
    <n v="1323666376"/>
    <x v="921"/>
    <b v="0"/>
    <x v="9"/>
    <x v="1"/>
    <x v="13"/>
    <x v="4"/>
    <s v="jazz"/>
    <x v="921"/>
    <x v="6"/>
  </r>
  <r>
    <n v="922"/>
    <x v="922"/>
    <x v="921"/>
    <x v="100"/>
    <n v="5680"/>
    <x v="2"/>
    <s v="US"/>
    <x v="0"/>
    <n v="1412167393"/>
    <x v="922"/>
    <b v="0"/>
    <x v="209"/>
    <x v="1"/>
    <x v="13"/>
    <x v="4"/>
    <s v="jazz"/>
    <x v="922"/>
    <x v="3"/>
  </r>
  <r>
    <n v="923"/>
    <x v="923"/>
    <x v="922"/>
    <x v="36"/>
    <n v="330"/>
    <x v="2"/>
    <s v="US"/>
    <x v="0"/>
    <n v="1416614523"/>
    <x v="923"/>
    <b v="0"/>
    <x v="79"/>
    <x v="1"/>
    <x v="13"/>
    <x v="4"/>
    <s v="jazz"/>
    <x v="923"/>
    <x v="3"/>
  </r>
  <r>
    <n v="924"/>
    <x v="924"/>
    <x v="923"/>
    <x v="9"/>
    <n v="327"/>
    <x v="2"/>
    <s v="US"/>
    <x v="0"/>
    <n v="1360795069"/>
    <x v="924"/>
    <b v="0"/>
    <x v="41"/>
    <x v="1"/>
    <x v="13"/>
    <x v="4"/>
    <s v="jazz"/>
    <x v="924"/>
    <x v="4"/>
  </r>
  <r>
    <n v="925"/>
    <x v="925"/>
    <x v="924"/>
    <x v="12"/>
    <n v="160"/>
    <x v="2"/>
    <s v="US"/>
    <x v="0"/>
    <n v="1385590111"/>
    <x v="925"/>
    <b v="0"/>
    <x v="81"/>
    <x v="1"/>
    <x v="13"/>
    <x v="4"/>
    <s v="jazz"/>
    <x v="925"/>
    <x v="4"/>
  </r>
  <r>
    <n v="926"/>
    <x v="926"/>
    <x v="925"/>
    <x v="39"/>
    <n v="0"/>
    <x v="2"/>
    <s v="US"/>
    <x v="0"/>
    <n v="1278628800"/>
    <x v="926"/>
    <b v="0"/>
    <x v="78"/>
    <x v="1"/>
    <x v="13"/>
    <x v="4"/>
    <s v="jazz"/>
    <x v="926"/>
    <x v="7"/>
  </r>
  <r>
    <n v="927"/>
    <x v="927"/>
    <x v="926"/>
    <x v="22"/>
    <n v="0"/>
    <x v="2"/>
    <s v="US"/>
    <x v="0"/>
    <n v="1337024695"/>
    <x v="927"/>
    <b v="0"/>
    <x v="78"/>
    <x v="1"/>
    <x v="13"/>
    <x v="4"/>
    <s v="jazz"/>
    <x v="927"/>
    <x v="5"/>
  </r>
  <r>
    <n v="928"/>
    <x v="928"/>
    <x v="927"/>
    <x v="107"/>
    <n v="1575"/>
    <x v="2"/>
    <s v="US"/>
    <x v="0"/>
    <n v="1353196800"/>
    <x v="928"/>
    <b v="0"/>
    <x v="33"/>
    <x v="1"/>
    <x v="13"/>
    <x v="4"/>
    <s v="jazz"/>
    <x v="928"/>
    <x v="5"/>
  </r>
  <r>
    <n v="929"/>
    <x v="929"/>
    <x v="928"/>
    <x v="2"/>
    <n v="0"/>
    <x v="2"/>
    <s v="US"/>
    <x v="0"/>
    <n v="1333946569"/>
    <x v="929"/>
    <b v="0"/>
    <x v="78"/>
    <x v="1"/>
    <x v="13"/>
    <x v="4"/>
    <s v="jazz"/>
    <x v="929"/>
    <x v="5"/>
  </r>
  <r>
    <n v="930"/>
    <x v="930"/>
    <x v="929"/>
    <x v="42"/>
    <n v="345"/>
    <x v="2"/>
    <s v="US"/>
    <x v="0"/>
    <n v="1277501520"/>
    <x v="930"/>
    <b v="0"/>
    <x v="81"/>
    <x v="1"/>
    <x v="13"/>
    <x v="4"/>
    <s v="jazz"/>
    <x v="930"/>
    <x v="7"/>
  </r>
  <r>
    <n v="931"/>
    <x v="931"/>
    <x v="930"/>
    <x v="13"/>
    <n v="131"/>
    <x v="2"/>
    <s v="GB"/>
    <x v="1"/>
    <n v="1395007200"/>
    <x v="931"/>
    <b v="0"/>
    <x v="63"/>
    <x v="1"/>
    <x v="13"/>
    <x v="4"/>
    <s v="jazz"/>
    <x v="931"/>
    <x v="3"/>
  </r>
  <r>
    <n v="932"/>
    <x v="932"/>
    <x v="931"/>
    <x v="196"/>
    <n v="1381"/>
    <x v="2"/>
    <s v="US"/>
    <x v="0"/>
    <n v="1363990545"/>
    <x v="932"/>
    <b v="0"/>
    <x v="209"/>
    <x v="1"/>
    <x v="13"/>
    <x v="4"/>
    <s v="jazz"/>
    <x v="932"/>
    <x v="4"/>
  </r>
  <r>
    <n v="933"/>
    <x v="933"/>
    <x v="932"/>
    <x v="13"/>
    <n v="120"/>
    <x v="2"/>
    <s v="US"/>
    <x v="0"/>
    <n v="1399867409"/>
    <x v="933"/>
    <b v="0"/>
    <x v="84"/>
    <x v="1"/>
    <x v="13"/>
    <x v="4"/>
    <s v="jazz"/>
    <x v="933"/>
    <x v="3"/>
  </r>
  <r>
    <n v="934"/>
    <x v="934"/>
    <x v="933"/>
    <x v="10"/>
    <n v="1520"/>
    <x v="2"/>
    <s v="CA"/>
    <x v="5"/>
    <n v="1399183200"/>
    <x v="934"/>
    <b v="0"/>
    <x v="209"/>
    <x v="1"/>
    <x v="13"/>
    <x v="4"/>
    <s v="jazz"/>
    <x v="934"/>
    <x v="3"/>
  </r>
  <r>
    <n v="935"/>
    <x v="935"/>
    <x v="934"/>
    <x v="8"/>
    <n v="50"/>
    <x v="2"/>
    <s v="US"/>
    <x v="0"/>
    <n v="1454054429"/>
    <x v="935"/>
    <b v="0"/>
    <x v="84"/>
    <x v="1"/>
    <x v="13"/>
    <x v="4"/>
    <s v="jazz"/>
    <x v="935"/>
    <x v="0"/>
  </r>
  <r>
    <n v="936"/>
    <x v="936"/>
    <x v="935"/>
    <x v="123"/>
    <n v="0"/>
    <x v="2"/>
    <s v="US"/>
    <x v="0"/>
    <n v="1326916800"/>
    <x v="936"/>
    <b v="0"/>
    <x v="78"/>
    <x v="1"/>
    <x v="13"/>
    <x v="4"/>
    <s v="jazz"/>
    <x v="936"/>
    <x v="6"/>
  </r>
  <r>
    <n v="937"/>
    <x v="937"/>
    <x v="936"/>
    <x v="8"/>
    <n v="40"/>
    <x v="2"/>
    <s v="US"/>
    <x v="0"/>
    <n v="1383509357"/>
    <x v="937"/>
    <b v="0"/>
    <x v="84"/>
    <x v="1"/>
    <x v="13"/>
    <x v="4"/>
    <s v="jazz"/>
    <x v="937"/>
    <x v="4"/>
  </r>
  <r>
    <n v="938"/>
    <x v="938"/>
    <x v="937"/>
    <x v="39"/>
    <n v="25"/>
    <x v="2"/>
    <s v="US"/>
    <x v="0"/>
    <n v="1346585448"/>
    <x v="938"/>
    <b v="0"/>
    <x v="29"/>
    <x v="1"/>
    <x v="13"/>
    <x v="4"/>
    <s v="jazz"/>
    <x v="938"/>
    <x v="5"/>
  </r>
  <r>
    <n v="939"/>
    <x v="939"/>
    <x v="938"/>
    <x v="181"/>
    <n v="40"/>
    <x v="2"/>
    <s v="US"/>
    <x v="0"/>
    <n v="1372622280"/>
    <x v="939"/>
    <b v="0"/>
    <x v="84"/>
    <x v="1"/>
    <x v="13"/>
    <x v="4"/>
    <s v="jazz"/>
    <x v="939"/>
    <x v="4"/>
  </r>
  <r>
    <n v="940"/>
    <x v="940"/>
    <x v="939"/>
    <x v="7"/>
    <n v="1544"/>
    <x v="2"/>
    <s v="US"/>
    <x v="0"/>
    <n v="1439251926"/>
    <x v="940"/>
    <b v="0"/>
    <x v="25"/>
    <x v="1"/>
    <x v="8"/>
    <x v="2"/>
    <s v="wearables"/>
    <x v="940"/>
    <x v="0"/>
  </r>
  <r>
    <n v="941"/>
    <x v="941"/>
    <x v="940"/>
    <x v="63"/>
    <n v="1161"/>
    <x v="2"/>
    <s v="US"/>
    <x v="0"/>
    <n v="1486693145"/>
    <x v="941"/>
    <b v="0"/>
    <x v="162"/>
    <x v="1"/>
    <x v="8"/>
    <x v="2"/>
    <s v="wearables"/>
    <x v="941"/>
    <x v="1"/>
  </r>
  <r>
    <n v="942"/>
    <x v="942"/>
    <x v="941"/>
    <x v="51"/>
    <n v="668"/>
    <x v="2"/>
    <s v="US"/>
    <x v="0"/>
    <n v="1455826460"/>
    <x v="942"/>
    <b v="0"/>
    <x v="38"/>
    <x v="1"/>
    <x v="8"/>
    <x v="2"/>
    <s v="wearables"/>
    <x v="942"/>
    <x v="2"/>
  </r>
  <r>
    <n v="943"/>
    <x v="943"/>
    <x v="942"/>
    <x v="9"/>
    <n v="289"/>
    <x v="2"/>
    <s v="US"/>
    <x v="0"/>
    <n v="1480438905"/>
    <x v="943"/>
    <b v="0"/>
    <x v="8"/>
    <x v="1"/>
    <x v="8"/>
    <x v="2"/>
    <s v="wearables"/>
    <x v="943"/>
    <x v="2"/>
  </r>
  <r>
    <n v="944"/>
    <x v="944"/>
    <x v="943"/>
    <x v="63"/>
    <n v="6663"/>
    <x v="2"/>
    <s v="US"/>
    <x v="0"/>
    <n v="1460988000"/>
    <x v="944"/>
    <b v="0"/>
    <x v="93"/>
    <x v="1"/>
    <x v="8"/>
    <x v="2"/>
    <s v="wearables"/>
    <x v="944"/>
    <x v="2"/>
  </r>
  <r>
    <n v="945"/>
    <x v="945"/>
    <x v="944"/>
    <x v="57"/>
    <n v="2484"/>
    <x v="2"/>
    <s v="FR"/>
    <x v="3"/>
    <n v="1487462340"/>
    <x v="945"/>
    <b v="0"/>
    <x v="38"/>
    <x v="1"/>
    <x v="8"/>
    <x v="2"/>
    <s v="wearables"/>
    <x v="945"/>
    <x v="2"/>
  </r>
  <r>
    <n v="946"/>
    <x v="946"/>
    <x v="945"/>
    <x v="36"/>
    <n v="286"/>
    <x v="2"/>
    <s v="US"/>
    <x v="0"/>
    <n v="1473444048"/>
    <x v="946"/>
    <b v="0"/>
    <x v="81"/>
    <x v="1"/>
    <x v="8"/>
    <x v="2"/>
    <s v="wearables"/>
    <x v="946"/>
    <x v="2"/>
  </r>
  <r>
    <n v="947"/>
    <x v="947"/>
    <x v="946"/>
    <x v="16"/>
    <n v="0"/>
    <x v="2"/>
    <s v="US"/>
    <x v="0"/>
    <n v="1467312306"/>
    <x v="947"/>
    <b v="0"/>
    <x v="78"/>
    <x v="1"/>
    <x v="8"/>
    <x v="2"/>
    <s v="wearables"/>
    <x v="947"/>
    <x v="2"/>
  </r>
  <r>
    <n v="948"/>
    <x v="948"/>
    <x v="947"/>
    <x v="23"/>
    <n v="480"/>
    <x v="2"/>
    <s v="NL"/>
    <x v="3"/>
    <n v="1457812364"/>
    <x v="948"/>
    <b v="0"/>
    <x v="22"/>
    <x v="1"/>
    <x v="8"/>
    <x v="2"/>
    <s v="wearables"/>
    <x v="948"/>
    <x v="2"/>
  </r>
  <r>
    <n v="949"/>
    <x v="949"/>
    <x v="948"/>
    <x v="22"/>
    <n v="273"/>
    <x v="2"/>
    <s v="DE"/>
    <x v="3"/>
    <n v="1456016576"/>
    <x v="949"/>
    <b v="0"/>
    <x v="63"/>
    <x v="1"/>
    <x v="8"/>
    <x v="2"/>
    <s v="wearables"/>
    <x v="949"/>
    <x v="0"/>
  </r>
  <r>
    <n v="950"/>
    <x v="950"/>
    <x v="949"/>
    <x v="10"/>
    <n v="1402"/>
    <x v="2"/>
    <s v="CA"/>
    <x v="5"/>
    <n v="1453053661"/>
    <x v="950"/>
    <b v="0"/>
    <x v="54"/>
    <x v="1"/>
    <x v="8"/>
    <x v="2"/>
    <s v="wearables"/>
    <x v="950"/>
    <x v="0"/>
  </r>
  <r>
    <n v="951"/>
    <x v="951"/>
    <x v="950"/>
    <x v="63"/>
    <n v="19195"/>
    <x v="2"/>
    <s v="US"/>
    <x v="0"/>
    <n v="1465054872"/>
    <x v="951"/>
    <b v="0"/>
    <x v="212"/>
    <x v="1"/>
    <x v="8"/>
    <x v="2"/>
    <s v="wearables"/>
    <x v="951"/>
    <x v="2"/>
  </r>
  <r>
    <n v="952"/>
    <x v="952"/>
    <x v="951"/>
    <x v="197"/>
    <n v="19572"/>
    <x v="2"/>
    <s v="US"/>
    <x v="0"/>
    <n v="1479483812"/>
    <x v="952"/>
    <b v="0"/>
    <x v="193"/>
    <x v="1"/>
    <x v="8"/>
    <x v="2"/>
    <s v="wearables"/>
    <x v="952"/>
    <x v="2"/>
  </r>
  <r>
    <n v="953"/>
    <x v="953"/>
    <x v="952"/>
    <x v="36"/>
    <n v="126"/>
    <x v="2"/>
    <s v="US"/>
    <x v="0"/>
    <n v="1422158199"/>
    <x v="953"/>
    <b v="0"/>
    <x v="81"/>
    <x v="1"/>
    <x v="8"/>
    <x v="2"/>
    <s v="wearables"/>
    <x v="953"/>
    <x v="3"/>
  </r>
  <r>
    <n v="954"/>
    <x v="954"/>
    <x v="953"/>
    <x v="36"/>
    <n v="6511"/>
    <x v="2"/>
    <s v="US"/>
    <x v="0"/>
    <n v="1440100839"/>
    <x v="954"/>
    <b v="0"/>
    <x v="196"/>
    <x v="1"/>
    <x v="8"/>
    <x v="2"/>
    <s v="wearables"/>
    <x v="954"/>
    <x v="0"/>
  </r>
  <r>
    <n v="955"/>
    <x v="955"/>
    <x v="954"/>
    <x v="82"/>
    <n v="16984"/>
    <x v="2"/>
    <s v="US"/>
    <x v="0"/>
    <n v="1473750300"/>
    <x v="955"/>
    <b v="0"/>
    <x v="251"/>
    <x v="1"/>
    <x v="8"/>
    <x v="2"/>
    <s v="wearables"/>
    <x v="955"/>
    <x v="2"/>
  </r>
  <r>
    <n v="956"/>
    <x v="956"/>
    <x v="955"/>
    <x v="63"/>
    <n v="861"/>
    <x v="2"/>
    <s v="US"/>
    <x v="0"/>
    <n v="1430081759"/>
    <x v="956"/>
    <b v="0"/>
    <x v="57"/>
    <x v="1"/>
    <x v="8"/>
    <x v="2"/>
    <s v="wearables"/>
    <x v="956"/>
    <x v="0"/>
  </r>
  <r>
    <n v="957"/>
    <x v="957"/>
    <x v="956"/>
    <x v="14"/>
    <n v="233"/>
    <x v="2"/>
    <s v="US"/>
    <x v="0"/>
    <n v="1479392133"/>
    <x v="957"/>
    <b v="0"/>
    <x v="63"/>
    <x v="1"/>
    <x v="8"/>
    <x v="2"/>
    <s v="wearables"/>
    <x v="957"/>
    <x v="2"/>
  </r>
  <r>
    <n v="958"/>
    <x v="958"/>
    <x v="957"/>
    <x v="198"/>
    <n v="881"/>
    <x v="2"/>
    <s v="US"/>
    <x v="0"/>
    <n v="1428641940"/>
    <x v="958"/>
    <b v="0"/>
    <x v="57"/>
    <x v="1"/>
    <x v="8"/>
    <x v="2"/>
    <s v="wearables"/>
    <x v="958"/>
    <x v="0"/>
  </r>
  <r>
    <n v="959"/>
    <x v="959"/>
    <x v="958"/>
    <x v="63"/>
    <n v="19430"/>
    <x v="2"/>
    <s v="US"/>
    <x v="0"/>
    <n v="1421640665"/>
    <x v="959"/>
    <b v="0"/>
    <x v="199"/>
    <x v="1"/>
    <x v="8"/>
    <x v="2"/>
    <s v="wearables"/>
    <x v="959"/>
    <x v="3"/>
  </r>
  <r>
    <n v="960"/>
    <x v="960"/>
    <x v="959"/>
    <x v="199"/>
    <n v="25655"/>
    <x v="2"/>
    <s v="US"/>
    <x v="0"/>
    <n v="1489500155"/>
    <x v="960"/>
    <b v="0"/>
    <x v="101"/>
    <x v="1"/>
    <x v="8"/>
    <x v="2"/>
    <s v="wearables"/>
    <x v="960"/>
    <x v="1"/>
  </r>
  <r>
    <n v="961"/>
    <x v="961"/>
    <x v="960"/>
    <x v="75"/>
    <n v="40079"/>
    <x v="2"/>
    <s v="US"/>
    <x v="0"/>
    <n v="1487617200"/>
    <x v="961"/>
    <b v="0"/>
    <x v="238"/>
    <x v="1"/>
    <x v="8"/>
    <x v="2"/>
    <s v="wearables"/>
    <x v="961"/>
    <x v="1"/>
  </r>
  <r>
    <n v="962"/>
    <x v="962"/>
    <x v="961"/>
    <x v="30"/>
    <n v="712"/>
    <x v="2"/>
    <s v="US"/>
    <x v="0"/>
    <n v="1455210353"/>
    <x v="962"/>
    <b v="0"/>
    <x v="77"/>
    <x v="1"/>
    <x v="8"/>
    <x v="2"/>
    <s v="wearables"/>
    <x v="962"/>
    <x v="2"/>
  </r>
  <r>
    <n v="963"/>
    <x v="963"/>
    <x v="962"/>
    <x v="19"/>
    <n v="377"/>
    <x v="2"/>
    <s v="US"/>
    <x v="0"/>
    <n v="1476717319"/>
    <x v="963"/>
    <b v="0"/>
    <x v="82"/>
    <x v="1"/>
    <x v="8"/>
    <x v="2"/>
    <s v="wearables"/>
    <x v="963"/>
    <x v="2"/>
  </r>
  <r>
    <n v="964"/>
    <x v="964"/>
    <x v="963"/>
    <x v="74"/>
    <n v="879"/>
    <x v="2"/>
    <s v="CA"/>
    <x v="5"/>
    <n v="1441119919"/>
    <x v="964"/>
    <b v="0"/>
    <x v="60"/>
    <x v="1"/>
    <x v="8"/>
    <x v="2"/>
    <s v="wearables"/>
    <x v="964"/>
    <x v="0"/>
  </r>
  <r>
    <n v="965"/>
    <x v="965"/>
    <x v="964"/>
    <x v="31"/>
    <n v="298"/>
    <x v="2"/>
    <s v="US"/>
    <x v="0"/>
    <n v="1477454340"/>
    <x v="965"/>
    <b v="0"/>
    <x v="79"/>
    <x v="1"/>
    <x v="8"/>
    <x v="2"/>
    <s v="wearables"/>
    <x v="965"/>
    <x v="2"/>
  </r>
  <r>
    <n v="966"/>
    <x v="966"/>
    <x v="965"/>
    <x v="14"/>
    <n v="1776"/>
    <x v="2"/>
    <s v="US"/>
    <x v="0"/>
    <n v="1475766932"/>
    <x v="966"/>
    <b v="0"/>
    <x v="209"/>
    <x v="1"/>
    <x v="8"/>
    <x v="2"/>
    <s v="wearables"/>
    <x v="966"/>
    <x v="2"/>
  </r>
  <r>
    <n v="967"/>
    <x v="967"/>
    <x v="966"/>
    <x v="22"/>
    <n v="3562"/>
    <x v="2"/>
    <s v="US"/>
    <x v="0"/>
    <n v="1461301574"/>
    <x v="967"/>
    <b v="0"/>
    <x v="75"/>
    <x v="1"/>
    <x v="8"/>
    <x v="2"/>
    <s v="wearables"/>
    <x v="967"/>
    <x v="2"/>
  </r>
  <r>
    <n v="968"/>
    <x v="968"/>
    <x v="967"/>
    <x v="6"/>
    <n v="106"/>
    <x v="2"/>
    <s v="US"/>
    <x v="0"/>
    <n v="1408134034"/>
    <x v="968"/>
    <b v="0"/>
    <x v="80"/>
    <x v="1"/>
    <x v="8"/>
    <x v="2"/>
    <s v="wearables"/>
    <x v="968"/>
    <x v="3"/>
  </r>
  <r>
    <n v="969"/>
    <x v="969"/>
    <x v="968"/>
    <x v="11"/>
    <n v="14000"/>
    <x v="2"/>
    <s v="MX"/>
    <x v="10"/>
    <n v="1486624607"/>
    <x v="969"/>
    <b v="0"/>
    <x v="202"/>
    <x v="1"/>
    <x v="8"/>
    <x v="2"/>
    <s v="wearables"/>
    <x v="969"/>
    <x v="1"/>
  </r>
  <r>
    <n v="970"/>
    <x v="970"/>
    <x v="969"/>
    <x v="10"/>
    <n v="2296"/>
    <x v="2"/>
    <s v="CA"/>
    <x v="5"/>
    <n v="1485147540"/>
    <x v="970"/>
    <b v="0"/>
    <x v="25"/>
    <x v="1"/>
    <x v="8"/>
    <x v="2"/>
    <s v="wearables"/>
    <x v="970"/>
    <x v="2"/>
  </r>
  <r>
    <n v="971"/>
    <x v="971"/>
    <x v="970"/>
    <x v="57"/>
    <n v="226"/>
    <x v="2"/>
    <s v="US"/>
    <x v="0"/>
    <n v="1433178060"/>
    <x v="971"/>
    <b v="0"/>
    <x v="81"/>
    <x v="1"/>
    <x v="8"/>
    <x v="2"/>
    <s v="wearables"/>
    <x v="971"/>
    <x v="0"/>
  </r>
  <r>
    <n v="972"/>
    <x v="972"/>
    <x v="971"/>
    <x v="22"/>
    <n v="6925"/>
    <x v="2"/>
    <s v="US"/>
    <x v="0"/>
    <n v="1409813940"/>
    <x v="972"/>
    <b v="0"/>
    <x v="43"/>
    <x v="1"/>
    <x v="8"/>
    <x v="2"/>
    <s v="wearables"/>
    <x v="972"/>
    <x v="3"/>
  </r>
  <r>
    <n v="973"/>
    <x v="973"/>
    <x v="972"/>
    <x v="22"/>
    <n v="411"/>
    <x v="2"/>
    <s v="US"/>
    <x v="0"/>
    <n v="1447032093"/>
    <x v="973"/>
    <b v="0"/>
    <x v="22"/>
    <x v="1"/>
    <x v="8"/>
    <x v="2"/>
    <s v="wearables"/>
    <x v="973"/>
    <x v="0"/>
  </r>
  <r>
    <n v="974"/>
    <x v="974"/>
    <x v="973"/>
    <x v="63"/>
    <n v="280"/>
    <x v="2"/>
    <s v="US"/>
    <x v="0"/>
    <n v="1458925156"/>
    <x v="974"/>
    <b v="0"/>
    <x v="83"/>
    <x v="1"/>
    <x v="8"/>
    <x v="2"/>
    <s v="wearables"/>
    <x v="974"/>
    <x v="2"/>
  </r>
  <r>
    <n v="975"/>
    <x v="975"/>
    <x v="974"/>
    <x v="57"/>
    <n v="2607"/>
    <x v="2"/>
    <s v="US"/>
    <x v="0"/>
    <n v="1467132185"/>
    <x v="975"/>
    <b v="0"/>
    <x v="54"/>
    <x v="1"/>
    <x v="8"/>
    <x v="2"/>
    <s v="wearables"/>
    <x v="975"/>
    <x v="2"/>
  </r>
  <r>
    <n v="976"/>
    <x v="976"/>
    <x v="975"/>
    <x v="60"/>
    <n v="2889"/>
    <x v="2"/>
    <s v="AU"/>
    <x v="2"/>
    <n v="1439515497"/>
    <x v="976"/>
    <b v="0"/>
    <x v="59"/>
    <x v="1"/>
    <x v="8"/>
    <x v="2"/>
    <s v="wearables"/>
    <x v="976"/>
    <x v="0"/>
  </r>
  <r>
    <n v="977"/>
    <x v="977"/>
    <x v="976"/>
    <x v="200"/>
    <n v="909"/>
    <x v="2"/>
    <s v="AT"/>
    <x v="3"/>
    <n v="1456094197"/>
    <x v="977"/>
    <b v="0"/>
    <x v="8"/>
    <x v="1"/>
    <x v="8"/>
    <x v="2"/>
    <s v="wearables"/>
    <x v="977"/>
    <x v="2"/>
  </r>
  <r>
    <n v="978"/>
    <x v="978"/>
    <x v="977"/>
    <x v="201"/>
    <n v="97273"/>
    <x v="2"/>
    <s v="SE"/>
    <x v="9"/>
    <n v="1456385101"/>
    <x v="978"/>
    <b v="0"/>
    <x v="252"/>
    <x v="1"/>
    <x v="8"/>
    <x v="2"/>
    <s v="wearables"/>
    <x v="978"/>
    <x v="2"/>
  </r>
  <r>
    <n v="979"/>
    <x v="979"/>
    <x v="978"/>
    <x v="19"/>
    <n v="28986.16"/>
    <x v="2"/>
    <s v="US"/>
    <x v="0"/>
    <n v="1466449140"/>
    <x v="979"/>
    <b v="0"/>
    <x v="93"/>
    <x v="1"/>
    <x v="8"/>
    <x v="2"/>
    <s v="wearables"/>
    <x v="979"/>
    <x v="2"/>
  </r>
  <r>
    <n v="980"/>
    <x v="980"/>
    <x v="979"/>
    <x v="3"/>
    <n v="1486"/>
    <x v="2"/>
    <s v="US"/>
    <x v="0"/>
    <n v="1417387322"/>
    <x v="980"/>
    <b v="0"/>
    <x v="162"/>
    <x v="1"/>
    <x v="8"/>
    <x v="2"/>
    <s v="wearables"/>
    <x v="980"/>
    <x v="3"/>
  </r>
  <r>
    <n v="981"/>
    <x v="981"/>
    <x v="980"/>
    <x v="150"/>
    <n v="11"/>
    <x v="2"/>
    <s v="US"/>
    <x v="0"/>
    <n v="1407624222"/>
    <x v="981"/>
    <b v="0"/>
    <x v="80"/>
    <x v="1"/>
    <x v="8"/>
    <x v="2"/>
    <s v="wearables"/>
    <x v="981"/>
    <x v="3"/>
  </r>
  <r>
    <n v="982"/>
    <x v="982"/>
    <x v="981"/>
    <x v="178"/>
    <n v="3"/>
    <x v="2"/>
    <s v="US"/>
    <x v="0"/>
    <n v="1475431486"/>
    <x v="982"/>
    <b v="0"/>
    <x v="83"/>
    <x v="1"/>
    <x v="8"/>
    <x v="2"/>
    <s v="wearables"/>
    <x v="982"/>
    <x v="2"/>
  </r>
  <r>
    <n v="983"/>
    <x v="983"/>
    <x v="982"/>
    <x v="202"/>
    <n v="30751"/>
    <x v="2"/>
    <s v="ES"/>
    <x v="3"/>
    <n v="1471985640"/>
    <x v="983"/>
    <b v="0"/>
    <x v="122"/>
    <x v="1"/>
    <x v="8"/>
    <x v="2"/>
    <s v="wearables"/>
    <x v="983"/>
    <x v="2"/>
  </r>
  <r>
    <n v="984"/>
    <x v="984"/>
    <x v="983"/>
    <x v="3"/>
    <n v="106"/>
    <x v="2"/>
    <s v="US"/>
    <x v="0"/>
    <n v="1427507208"/>
    <x v="984"/>
    <b v="0"/>
    <x v="83"/>
    <x v="1"/>
    <x v="8"/>
    <x v="2"/>
    <s v="wearables"/>
    <x v="984"/>
    <x v="0"/>
  </r>
  <r>
    <n v="985"/>
    <x v="985"/>
    <x v="984"/>
    <x v="11"/>
    <n v="1888"/>
    <x v="2"/>
    <s v="DE"/>
    <x v="3"/>
    <n v="1451602800"/>
    <x v="985"/>
    <b v="0"/>
    <x v="23"/>
    <x v="1"/>
    <x v="8"/>
    <x v="2"/>
    <s v="wearables"/>
    <x v="985"/>
    <x v="0"/>
  </r>
  <r>
    <n v="986"/>
    <x v="986"/>
    <x v="985"/>
    <x v="22"/>
    <n v="2550"/>
    <x v="2"/>
    <s v="GB"/>
    <x v="1"/>
    <n v="1452384000"/>
    <x v="986"/>
    <b v="0"/>
    <x v="23"/>
    <x v="1"/>
    <x v="8"/>
    <x v="2"/>
    <s v="wearables"/>
    <x v="986"/>
    <x v="0"/>
  </r>
  <r>
    <n v="987"/>
    <x v="987"/>
    <x v="986"/>
    <x v="63"/>
    <n v="6610"/>
    <x v="2"/>
    <s v="NL"/>
    <x v="3"/>
    <n v="1403507050"/>
    <x v="987"/>
    <b v="0"/>
    <x v="14"/>
    <x v="1"/>
    <x v="8"/>
    <x v="2"/>
    <s v="wearables"/>
    <x v="987"/>
    <x v="3"/>
  </r>
  <r>
    <n v="988"/>
    <x v="988"/>
    <x v="987"/>
    <x v="10"/>
    <n v="0"/>
    <x v="2"/>
    <s v="IT"/>
    <x v="3"/>
    <n v="1475310825"/>
    <x v="988"/>
    <b v="0"/>
    <x v="78"/>
    <x v="1"/>
    <x v="8"/>
    <x v="2"/>
    <s v="wearables"/>
    <x v="988"/>
    <x v="2"/>
  </r>
  <r>
    <n v="989"/>
    <x v="989"/>
    <x v="988"/>
    <x v="3"/>
    <n v="1677"/>
    <x v="2"/>
    <s v="US"/>
    <x v="0"/>
    <n v="1475101495"/>
    <x v="989"/>
    <b v="0"/>
    <x v="58"/>
    <x v="1"/>
    <x v="8"/>
    <x v="2"/>
    <s v="wearables"/>
    <x v="989"/>
    <x v="2"/>
  </r>
  <r>
    <n v="990"/>
    <x v="990"/>
    <x v="989"/>
    <x v="31"/>
    <n v="26"/>
    <x v="2"/>
    <s v="US"/>
    <x v="0"/>
    <n v="1409770164"/>
    <x v="990"/>
    <b v="0"/>
    <x v="84"/>
    <x v="1"/>
    <x v="8"/>
    <x v="2"/>
    <s v="wearables"/>
    <x v="990"/>
    <x v="3"/>
  </r>
  <r>
    <n v="991"/>
    <x v="991"/>
    <x v="990"/>
    <x v="10"/>
    <n v="212"/>
    <x v="2"/>
    <s v="GB"/>
    <x v="1"/>
    <n v="1468349460"/>
    <x v="991"/>
    <b v="0"/>
    <x v="63"/>
    <x v="1"/>
    <x v="8"/>
    <x v="2"/>
    <s v="wearables"/>
    <x v="991"/>
    <x v="2"/>
  </r>
  <r>
    <n v="992"/>
    <x v="992"/>
    <x v="991"/>
    <x v="57"/>
    <n v="467"/>
    <x v="2"/>
    <s v="US"/>
    <x v="0"/>
    <n v="1462655519"/>
    <x v="992"/>
    <b v="0"/>
    <x v="80"/>
    <x v="1"/>
    <x v="8"/>
    <x v="2"/>
    <s v="wearables"/>
    <x v="992"/>
    <x v="2"/>
  </r>
  <r>
    <n v="993"/>
    <x v="993"/>
    <x v="992"/>
    <x v="54"/>
    <n v="17561"/>
    <x v="2"/>
    <s v="US"/>
    <x v="0"/>
    <n v="1478926800"/>
    <x v="993"/>
    <b v="0"/>
    <x v="193"/>
    <x v="1"/>
    <x v="8"/>
    <x v="2"/>
    <s v="wearables"/>
    <x v="993"/>
    <x v="2"/>
  </r>
  <r>
    <n v="994"/>
    <x v="994"/>
    <x v="993"/>
    <x v="61"/>
    <n v="4669"/>
    <x v="2"/>
    <s v="US"/>
    <x v="0"/>
    <n v="1417388340"/>
    <x v="994"/>
    <b v="0"/>
    <x v="202"/>
    <x v="1"/>
    <x v="8"/>
    <x v="2"/>
    <s v="wearables"/>
    <x v="994"/>
    <x v="3"/>
  </r>
  <r>
    <n v="995"/>
    <x v="995"/>
    <x v="994"/>
    <x v="3"/>
    <n v="726"/>
    <x v="2"/>
    <s v="US"/>
    <x v="0"/>
    <n v="1417276800"/>
    <x v="995"/>
    <b v="0"/>
    <x v="82"/>
    <x v="1"/>
    <x v="8"/>
    <x v="2"/>
    <s v="wearables"/>
    <x v="995"/>
    <x v="3"/>
  </r>
  <r>
    <n v="996"/>
    <x v="996"/>
    <x v="995"/>
    <x v="23"/>
    <n v="65"/>
    <x v="2"/>
    <s v="US"/>
    <x v="0"/>
    <n v="1406474820"/>
    <x v="996"/>
    <b v="0"/>
    <x v="81"/>
    <x v="1"/>
    <x v="8"/>
    <x v="2"/>
    <s v="wearables"/>
    <x v="996"/>
    <x v="3"/>
  </r>
  <r>
    <n v="997"/>
    <x v="997"/>
    <x v="996"/>
    <x v="10"/>
    <n v="65"/>
    <x v="2"/>
    <s v="US"/>
    <x v="0"/>
    <n v="1417145297"/>
    <x v="997"/>
    <b v="0"/>
    <x v="22"/>
    <x v="1"/>
    <x v="8"/>
    <x v="2"/>
    <s v="wearables"/>
    <x v="997"/>
    <x v="3"/>
  </r>
  <r>
    <n v="998"/>
    <x v="998"/>
    <x v="997"/>
    <x v="127"/>
    <n v="35135"/>
    <x v="2"/>
    <s v="CA"/>
    <x v="5"/>
    <n v="1447909401"/>
    <x v="998"/>
    <b v="0"/>
    <x v="194"/>
    <x v="1"/>
    <x v="8"/>
    <x v="2"/>
    <s v="wearables"/>
    <x v="998"/>
    <x v="0"/>
  </r>
  <r>
    <n v="999"/>
    <x v="999"/>
    <x v="998"/>
    <x v="60"/>
    <n v="11683"/>
    <x v="2"/>
    <s v="CA"/>
    <x v="5"/>
    <n v="1415865720"/>
    <x v="999"/>
    <b v="0"/>
    <x v="244"/>
    <x v="1"/>
    <x v="8"/>
    <x v="2"/>
    <s v="wearables"/>
    <x v="999"/>
    <x v="3"/>
  </r>
  <r>
    <n v="1000"/>
    <x v="1000"/>
    <x v="999"/>
    <x v="203"/>
    <n v="19824"/>
    <x v="1"/>
    <s v="US"/>
    <x v="0"/>
    <n v="1489537560"/>
    <x v="1000"/>
    <b v="0"/>
    <x v="79"/>
    <x v="1"/>
    <x v="8"/>
    <x v="2"/>
    <s v="wearables"/>
    <x v="1000"/>
    <x v="1"/>
  </r>
  <r>
    <n v="1001"/>
    <x v="1001"/>
    <x v="1000"/>
    <x v="10"/>
    <n v="5200"/>
    <x v="1"/>
    <s v="GB"/>
    <x v="1"/>
    <n v="1485796613"/>
    <x v="1001"/>
    <b v="0"/>
    <x v="80"/>
    <x v="1"/>
    <x v="8"/>
    <x v="2"/>
    <s v="wearables"/>
    <x v="1001"/>
    <x v="2"/>
  </r>
  <r>
    <n v="1002"/>
    <x v="1002"/>
    <x v="1001"/>
    <x v="204"/>
    <n v="2960"/>
    <x v="1"/>
    <s v="US"/>
    <x v="0"/>
    <n v="1450331940"/>
    <x v="1002"/>
    <b v="0"/>
    <x v="19"/>
    <x v="1"/>
    <x v="8"/>
    <x v="2"/>
    <s v="wearables"/>
    <x v="1002"/>
    <x v="0"/>
  </r>
  <r>
    <n v="1003"/>
    <x v="1003"/>
    <x v="1002"/>
    <x v="22"/>
    <n v="3211"/>
    <x v="1"/>
    <s v="FR"/>
    <x v="3"/>
    <n v="1489680061"/>
    <x v="1003"/>
    <b v="0"/>
    <x v="41"/>
    <x v="1"/>
    <x v="8"/>
    <x v="2"/>
    <s v="wearables"/>
    <x v="1003"/>
    <x v="1"/>
  </r>
  <r>
    <n v="1004"/>
    <x v="1004"/>
    <x v="1003"/>
    <x v="31"/>
    <n v="20552"/>
    <x v="1"/>
    <s v="US"/>
    <x v="0"/>
    <n v="1455814827"/>
    <x v="1004"/>
    <b v="0"/>
    <x v="195"/>
    <x v="1"/>
    <x v="8"/>
    <x v="2"/>
    <s v="wearables"/>
    <x v="1004"/>
    <x v="2"/>
  </r>
  <r>
    <n v="1005"/>
    <x v="1005"/>
    <x v="1004"/>
    <x v="61"/>
    <n v="150102"/>
    <x v="1"/>
    <s v="US"/>
    <x v="0"/>
    <n v="1446217183"/>
    <x v="1005"/>
    <b v="0"/>
    <x v="253"/>
    <x v="1"/>
    <x v="8"/>
    <x v="2"/>
    <s v="wearables"/>
    <x v="1005"/>
    <x v="0"/>
  </r>
  <r>
    <n v="1006"/>
    <x v="1006"/>
    <x v="1005"/>
    <x v="23"/>
    <n v="234"/>
    <x v="1"/>
    <s v="US"/>
    <x v="0"/>
    <n v="1418368260"/>
    <x v="1006"/>
    <b v="0"/>
    <x v="22"/>
    <x v="1"/>
    <x v="8"/>
    <x v="2"/>
    <s v="wearables"/>
    <x v="1006"/>
    <x v="3"/>
  </r>
  <r>
    <n v="1007"/>
    <x v="1007"/>
    <x v="1006"/>
    <x v="11"/>
    <n v="13296"/>
    <x v="1"/>
    <s v="US"/>
    <x v="0"/>
    <n v="1481727623"/>
    <x v="1007"/>
    <b v="0"/>
    <x v="88"/>
    <x v="1"/>
    <x v="8"/>
    <x v="2"/>
    <s v="wearables"/>
    <x v="1007"/>
    <x v="2"/>
  </r>
  <r>
    <n v="1008"/>
    <x v="1008"/>
    <x v="1007"/>
    <x v="205"/>
    <n v="250"/>
    <x v="1"/>
    <s v="MX"/>
    <x v="10"/>
    <n v="1482953115"/>
    <x v="1008"/>
    <b v="0"/>
    <x v="29"/>
    <x v="1"/>
    <x v="8"/>
    <x v="2"/>
    <s v="wearables"/>
    <x v="1008"/>
    <x v="2"/>
  </r>
  <r>
    <n v="1009"/>
    <x v="1009"/>
    <x v="1008"/>
    <x v="63"/>
    <n v="6565"/>
    <x v="1"/>
    <s v="US"/>
    <x v="0"/>
    <n v="1466346646"/>
    <x v="1009"/>
    <b v="0"/>
    <x v="21"/>
    <x v="1"/>
    <x v="8"/>
    <x v="2"/>
    <s v="wearables"/>
    <x v="1009"/>
    <x v="2"/>
  </r>
  <r>
    <n v="1010"/>
    <x v="1010"/>
    <x v="1009"/>
    <x v="206"/>
    <n v="220"/>
    <x v="1"/>
    <s v="US"/>
    <x v="0"/>
    <n v="1473044340"/>
    <x v="1010"/>
    <b v="0"/>
    <x v="80"/>
    <x v="1"/>
    <x v="8"/>
    <x v="2"/>
    <s v="wearables"/>
    <x v="1010"/>
    <x v="2"/>
  </r>
  <r>
    <n v="1011"/>
    <x v="1011"/>
    <x v="1010"/>
    <x v="22"/>
    <n v="75"/>
    <x v="1"/>
    <s v="US"/>
    <x v="0"/>
    <n v="1418938395"/>
    <x v="1011"/>
    <b v="0"/>
    <x v="29"/>
    <x v="1"/>
    <x v="8"/>
    <x v="2"/>
    <s v="wearables"/>
    <x v="1011"/>
    <x v="3"/>
  </r>
  <r>
    <n v="1012"/>
    <x v="1012"/>
    <x v="1011"/>
    <x v="10"/>
    <n v="1076751.05"/>
    <x v="1"/>
    <s v="US"/>
    <x v="0"/>
    <n v="1485254052"/>
    <x v="1012"/>
    <b v="0"/>
    <x v="254"/>
    <x v="1"/>
    <x v="8"/>
    <x v="2"/>
    <s v="wearables"/>
    <x v="1012"/>
    <x v="2"/>
  </r>
  <r>
    <n v="1013"/>
    <x v="1013"/>
    <x v="1012"/>
    <x v="31"/>
    <n v="8632"/>
    <x v="1"/>
    <s v="US"/>
    <x v="0"/>
    <n v="1451419200"/>
    <x v="1013"/>
    <b v="0"/>
    <x v="240"/>
    <x v="1"/>
    <x v="8"/>
    <x v="2"/>
    <s v="wearables"/>
    <x v="1013"/>
    <x v="0"/>
  </r>
  <r>
    <n v="1014"/>
    <x v="1014"/>
    <x v="1013"/>
    <x v="3"/>
    <n v="3060"/>
    <x v="1"/>
    <s v="US"/>
    <x v="0"/>
    <n v="1420070615"/>
    <x v="1014"/>
    <b v="0"/>
    <x v="38"/>
    <x v="1"/>
    <x v="8"/>
    <x v="2"/>
    <s v="wearables"/>
    <x v="1014"/>
    <x v="3"/>
  </r>
  <r>
    <n v="1015"/>
    <x v="1015"/>
    <x v="1014"/>
    <x v="7"/>
    <n v="240"/>
    <x v="1"/>
    <s v="CH"/>
    <x v="11"/>
    <n v="1448489095"/>
    <x v="1015"/>
    <b v="0"/>
    <x v="79"/>
    <x v="1"/>
    <x v="8"/>
    <x v="2"/>
    <s v="wearables"/>
    <x v="1015"/>
    <x v="0"/>
  </r>
  <r>
    <n v="1016"/>
    <x v="1016"/>
    <x v="1015"/>
    <x v="57"/>
    <n v="2842"/>
    <x v="1"/>
    <s v="US"/>
    <x v="0"/>
    <n v="1459992856"/>
    <x v="1016"/>
    <b v="0"/>
    <x v="44"/>
    <x v="1"/>
    <x v="8"/>
    <x v="2"/>
    <s v="wearables"/>
    <x v="1016"/>
    <x v="2"/>
  </r>
  <r>
    <n v="1017"/>
    <x v="1017"/>
    <x v="1016"/>
    <x v="65"/>
    <n v="57197"/>
    <x v="1"/>
    <s v="US"/>
    <x v="0"/>
    <n v="1448125935"/>
    <x v="1017"/>
    <b v="0"/>
    <x v="255"/>
    <x v="1"/>
    <x v="8"/>
    <x v="2"/>
    <s v="wearables"/>
    <x v="1017"/>
    <x v="0"/>
  </r>
  <r>
    <n v="1018"/>
    <x v="1018"/>
    <x v="1017"/>
    <x v="22"/>
    <n v="621"/>
    <x v="1"/>
    <s v="US"/>
    <x v="0"/>
    <n v="1468496933"/>
    <x v="1018"/>
    <b v="0"/>
    <x v="63"/>
    <x v="1"/>
    <x v="8"/>
    <x v="2"/>
    <s v="wearables"/>
    <x v="1018"/>
    <x v="2"/>
  </r>
  <r>
    <n v="1019"/>
    <x v="1019"/>
    <x v="1018"/>
    <x v="101"/>
    <n v="21300"/>
    <x v="1"/>
    <s v="US"/>
    <x v="0"/>
    <n v="1423092149"/>
    <x v="1019"/>
    <b v="0"/>
    <x v="256"/>
    <x v="1"/>
    <x v="8"/>
    <x v="2"/>
    <s v="wearables"/>
    <x v="1019"/>
    <x v="0"/>
  </r>
  <r>
    <n v="1020"/>
    <x v="1020"/>
    <x v="1019"/>
    <x v="207"/>
    <n v="3186"/>
    <x v="0"/>
    <s v="CA"/>
    <x v="5"/>
    <n v="1433206020"/>
    <x v="1020"/>
    <b v="0"/>
    <x v="209"/>
    <x v="0"/>
    <x v="15"/>
    <x v="4"/>
    <s v="electronic music"/>
    <x v="1020"/>
    <x v="0"/>
  </r>
  <r>
    <n v="1021"/>
    <x v="1021"/>
    <x v="1020"/>
    <x v="9"/>
    <n v="10554.11"/>
    <x v="0"/>
    <s v="US"/>
    <x v="0"/>
    <n v="1445054400"/>
    <x v="1021"/>
    <b v="1"/>
    <x v="257"/>
    <x v="0"/>
    <x v="15"/>
    <x v="4"/>
    <s v="electronic music"/>
    <x v="1021"/>
    <x v="0"/>
  </r>
  <r>
    <n v="1022"/>
    <x v="1022"/>
    <x v="1021"/>
    <x v="13"/>
    <n v="2298"/>
    <x v="0"/>
    <s v="US"/>
    <x v="0"/>
    <n v="1431876677"/>
    <x v="1022"/>
    <b v="1"/>
    <x v="142"/>
    <x v="0"/>
    <x v="15"/>
    <x v="4"/>
    <s v="electronic music"/>
    <x v="1022"/>
    <x v="0"/>
  </r>
  <r>
    <n v="1023"/>
    <x v="1023"/>
    <x v="1022"/>
    <x v="13"/>
    <n v="4743"/>
    <x v="0"/>
    <s v="GB"/>
    <x v="1"/>
    <n v="1434837861"/>
    <x v="1023"/>
    <b v="0"/>
    <x v="132"/>
    <x v="0"/>
    <x v="15"/>
    <x v="4"/>
    <s v="electronic music"/>
    <x v="1023"/>
    <x v="0"/>
  </r>
  <r>
    <n v="1024"/>
    <x v="1024"/>
    <x v="1023"/>
    <x v="22"/>
    <n v="23727.55"/>
    <x v="0"/>
    <s v="SE"/>
    <x v="9"/>
    <n v="1454248563"/>
    <x v="1024"/>
    <b v="1"/>
    <x v="42"/>
    <x v="0"/>
    <x v="15"/>
    <x v="4"/>
    <s v="electronic music"/>
    <x v="1024"/>
    <x v="2"/>
  </r>
  <r>
    <n v="1025"/>
    <x v="1025"/>
    <x v="1024"/>
    <x v="54"/>
    <n v="76949.820000000007"/>
    <x v="0"/>
    <s v="US"/>
    <x v="0"/>
    <n v="1426532437"/>
    <x v="1025"/>
    <b v="1"/>
    <x v="258"/>
    <x v="0"/>
    <x v="15"/>
    <x v="4"/>
    <s v="electronic music"/>
    <x v="1025"/>
    <x v="0"/>
  </r>
  <r>
    <n v="1026"/>
    <x v="1026"/>
    <x v="1025"/>
    <x v="39"/>
    <n v="7000.58"/>
    <x v="0"/>
    <s v="GB"/>
    <x v="1"/>
    <n v="1459414016"/>
    <x v="1026"/>
    <b v="1"/>
    <x v="259"/>
    <x v="0"/>
    <x v="15"/>
    <x v="4"/>
    <s v="electronic music"/>
    <x v="1026"/>
    <x v="2"/>
  </r>
  <r>
    <n v="1027"/>
    <x v="1027"/>
    <x v="1026"/>
    <x v="208"/>
    <n v="7733"/>
    <x v="0"/>
    <s v="US"/>
    <x v="0"/>
    <n v="1414025347"/>
    <x v="1027"/>
    <b v="1"/>
    <x v="112"/>
    <x v="0"/>
    <x v="15"/>
    <x v="4"/>
    <s v="electronic music"/>
    <x v="1027"/>
    <x v="3"/>
  </r>
  <r>
    <n v="1028"/>
    <x v="1028"/>
    <x v="1027"/>
    <x v="3"/>
    <n v="11727"/>
    <x v="0"/>
    <s v="GB"/>
    <x v="1"/>
    <n v="1488830400"/>
    <x v="1028"/>
    <b v="1"/>
    <x v="260"/>
    <x v="0"/>
    <x v="15"/>
    <x v="4"/>
    <s v="electronic music"/>
    <x v="1028"/>
    <x v="1"/>
  </r>
  <r>
    <n v="1029"/>
    <x v="1029"/>
    <x v="1028"/>
    <x v="3"/>
    <n v="11176"/>
    <x v="0"/>
    <s v="SE"/>
    <x v="9"/>
    <n v="1428184740"/>
    <x v="1029"/>
    <b v="0"/>
    <x v="261"/>
    <x v="0"/>
    <x v="15"/>
    <x v="4"/>
    <s v="electronic music"/>
    <x v="1029"/>
    <x v="0"/>
  </r>
  <r>
    <n v="1030"/>
    <x v="1030"/>
    <x v="1029"/>
    <x v="13"/>
    <n v="6842"/>
    <x v="0"/>
    <s v="US"/>
    <x v="0"/>
    <n v="1473680149"/>
    <x v="1030"/>
    <b v="0"/>
    <x v="180"/>
    <x v="0"/>
    <x v="15"/>
    <x v="4"/>
    <s v="electronic music"/>
    <x v="1030"/>
    <x v="2"/>
  </r>
  <r>
    <n v="1031"/>
    <x v="1031"/>
    <x v="1030"/>
    <x v="3"/>
    <n v="10740"/>
    <x v="0"/>
    <s v="US"/>
    <x v="0"/>
    <n v="1450290010"/>
    <x v="1031"/>
    <b v="0"/>
    <x v="221"/>
    <x v="0"/>
    <x v="15"/>
    <x v="4"/>
    <s v="electronic music"/>
    <x v="1031"/>
    <x v="0"/>
  </r>
  <r>
    <n v="1032"/>
    <x v="1032"/>
    <x v="1031"/>
    <x v="105"/>
    <n v="5858.84"/>
    <x v="0"/>
    <s v="US"/>
    <x v="0"/>
    <n v="1466697625"/>
    <x v="1032"/>
    <b v="0"/>
    <x v="93"/>
    <x v="0"/>
    <x v="15"/>
    <x v="4"/>
    <s v="electronic music"/>
    <x v="1032"/>
    <x v="2"/>
  </r>
  <r>
    <n v="1033"/>
    <x v="1033"/>
    <x v="1032"/>
    <x v="209"/>
    <n v="1366"/>
    <x v="0"/>
    <s v="GB"/>
    <x v="1"/>
    <n v="1481564080"/>
    <x v="1033"/>
    <b v="0"/>
    <x v="74"/>
    <x v="0"/>
    <x v="15"/>
    <x v="4"/>
    <s v="electronic music"/>
    <x v="1033"/>
    <x v="2"/>
  </r>
  <r>
    <n v="1034"/>
    <x v="1034"/>
    <x v="1033"/>
    <x v="10"/>
    <n v="6500.09"/>
    <x v="0"/>
    <s v="US"/>
    <x v="0"/>
    <n v="1470369540"/>
    <x v="1034"/>
    <b v="0"/>
    <x v="262"/>
    <x v="0"/>
    <x v="15"/>
    <x v="4"/>
    <s v="electronic music"/>
    <x v="1034"/>
    <x v="2"/>
  </r>
  <r>
    <n v="1035"/>
    <x v="1035"/>
    <x v="1034"/>
    <x v="210"/>
    <n v="4952"/>
    <x v="0"/>
    <s v="US"/>
    <x v="0"/>
    <n v="1423668220"/>
    <x v="1035"/>
    <b v="0"/>
    <x v="88"/>
    <x v="0"/>
    <x v="15"/>
    <x v="4"/>
    <s v="electronic music"/>
    <x v="1035"/>
    <x v="0"/>
  </r>
  <r>
    <n v="1036"/>
    <x v="1036"/>
    <x v="1035"/>
    <x v="37"/>
    <n v="5056.22"/>
    <x v="0"/>
    <s v="US"/>
    <x v="0"/>
    <n v="1357545600"/>
    <x v="1036"/>
    <b v="0"/>
    <x v="263"/>
    <x v="0"/>
    <x v="15"/>
    <x v="4"/>
    <s v="electronic music"/>
    <x v="1036"/>
    <x v="5"/>
  </r>
  <r>
    <n v="1037"/>
    <x v="1037"/>
    <x v="1036"/>
    <x v="28"/>
    <n v="1021"/>
    <x v="0"/>
    <s v="US"/>
    <x v="0"/>
    <n v="1431925200"/>
    <x v="1037"/>
    <b v="0"/>
    <x v="64"/>
    <x v="0"/>
    <x v="15"/>
    <x v="4"/>
    <s v="electronic music"/>
    <x v="1037"/>
    <x v="0"/>
  </r>
  <r>
    <n v="1038"/>
    <x v="1038"/>
    <x v="1037"/>
    <x v="15"/>
    <n v="2180"/>
    <x v="0"/>
    <s v="US"/>
    <x v="0"/>
    <n v="1458362023"/>
    <x v="1038"/>
    <b v="0"/>
    <x v="42"/>
    <x v="0"/>
    <x v="15"/>
    <x v="4"/>
    <s v="electronic music"/>
    <x v="1038"/>
    <x v="2"/>
  </r>
  <r>
    <n v="1039"/>
    <x v="1039"/>
    <x v="1038"/>
    <x v="2"/>
    <n v="641"/>
    <x v="0"/>
    <s v="US"/>
    <x v="0"/>
    <n v="1481615940"/>
    <x v="1039"/>
    <b v="0"/>
    <x v="209"/>
    <x v="0"/>
    <x v="15"/>
    <x v="4"/>
    <s v="electronic music"/>
    <x v="1039"/>
    <x v="2"/>
  </r>
  <r>
    <n v="1040"/>
    <x v="1040"/>
    <x v="1039"/>
    <x v="94"/>
    <n v="250"/>
    <x v="1"/>
    <s v="US"/>
    <x v="0"/>
    <n v="1472317209"/>
    <x v="1040"/>
    <b v="0"/>
    <x v="29"/>
    <x v="1"/>
    <x v="16"/>
    <x v="5"/>
    <s v="audio"/>
    <x v="1040"/>
    <x v="2"/>
  </r>
  <r>
    <n v="1041"/>
    <x v="1041"/>
    <x v="1040"/>
    <x v="45"/>
    <n v="0"/>
    <x v="1"/>
    <s v="US"/>
    <x v="0"/>
    <n v="1406769992"/>
    <x v="1041"/>
    <b v="0"/>
    <x v="78"/>
    <x v="1"/>
    <x v="16"/>
    <x v="5"/>
    <s v="audio"/>
    <x v="1041"/>
    <x v="3"/>
  </r>
  <r>
    <n v="1042"/>
    <x v="1042"/>
    <x v="1041"/>
    <x v="81"/>
    <n v="10"/>
    <x v="1"/>
    <s v="US"/>
    <x v="0"/>
    <n v="1410516000"/>
    <x v="1042"/>
    <b v="0"/>
    <x v="29"/>
    <x v="1"/>
    <x v="16"/>
    <x v="5"/>
    <s v="audio"/>
    <x v="1042"/>
    <x v="3"/>
  </r>
  <r>
    <n v="1043"/>
    <x v="1043"/>
    <x v="1042"/>
    <x v="57"/>
    <n v="8537"/>
    <x v="1"/>
    <s v="US"/>
    <x v="0"/>
    <n v="1432101855"/>
    <x v="1043"/>
    <b v="0"/>
    <x v="264"/>
    <x v="1"/>
    <x v="16"/>
    <x v="5"/>
    <s v="audio"/>
    <x v="1043"/>
    <x v="0"/>
  </r>
  <r>
    <n v="1044"/>
    <x v="1044"/>
    <x v="1043"/>
    <x v="39"/>
    <n v="6"/>
    <x v="1"/>
    <s v="US"/>
    <x v="0"/>
    <n v="1425587220"/>
    <x v="1044"/>
    <b v="0"/>
    <x v="84"/>
    <x v="1"/>
    <x v="16"/>
    <x v="5"/>
    <s v="audio"/>
    <x v="1044"/>
    <x v="0"/>
  </r>
  <r>
    <n v="1045"/>
    <x v="1045"/>
    <x v="1044"/>
    <x v="3"/>
    <n v="266"/>
    <x v="1"/>
    <s v="US"/>
    <x v="0"/>
    <n v="1408827550"/>
    <x v="1045"/>
    <b v="0"/>
    <x v="22"/>
    <x v="1"/>
    <x v="16"/>
    <x v="5"/>
    <s v="audio"/>
    <x v="1045"/>
    <x v="3"/>
  </r>
  <r>
    <n v="1046"/>
    <x v="1046"/>
    <x v="1045"/>
    <x v="9"/>
    <n v="0"/>
    <x v="1"/>
    <s v="DE"/>
    <x v="3"/>
    <n v="1451161560"/>
    <x v="1046"/>
    <b v="0"/>
    <x v="78"/>
    <x v="1"/>
    <x v="16"/>
    <x v="5"/>
    <s v="audio"/>
    <x v="1046"/>
    <x v="0"/>
  </r>
  <r>
    <n v="1047"/>
    <x v="1047"/>
    <x v="1046"/>
    <x v="13"/>
    <n v="1"/>
    <x v="1"/>
    <s v="US"/>
    <x v="0"/>
    <n v="1415219915"/>
    <x v="1047"/>
    <b v="0"/>
    <x v="29"/>
    <x v="1"/>
    <x v="16"/>
    <x v="5"/>
    <s v="audio"/>
    <x v="1047"/>
    <x v="3"/>
  </r>
  <r>
    <n v="1048"/>
    <x v="1048"/>
    <x v="1047"/>
    <x v="36"/>
    <n v="212"/>
    <x v="1"/>
    <s v="US"/>
    <x v="0"/>
    <n v="1474766189"/>
    <x v="1048"/>
    <b v="0"/>
    <x v="80"/>
    <x v="1"/>
    <x v="16"/>
    <x v="5"/>
    <s v="audio"/>
    <x v="1048"/>
    <x v="2"/>
  </r>
  <r>
    <n v="1049"/>
    <x v="1049"/>
    <x v="1048"/>
    <x v="14"/>
    <n v="0"/>
    <x v="1"/>
    <s v="US"/>
    <x v="0"/>
    <n v="1455272445"/>
    <x v="1049"/>
    <b v="0"/>
    <x v="78"/>
    <x v="1"/>
    <x v="16"/>
    <x v="5"/>
    <s v="audio"/>
    <x v="1049"/>
    <x v="2"/>
  </r>
  <r>
    <n v="1050"/>
    <x v="1050"/>
    <x v="1049"/>
    <x v="30"/>
    <n v="0"/>
    <x v="1"/>
    <s v="US"/>
    <x v="0"/>
    <n v="1442257677"/>
    <x v="1050"/>
    <b v="0"/>
    <x v="78"/>
    <x v="1"/>
    <x v="16"/>
    <x v="5"/>
    <s v="audio"/>
    <x v="1050"/>
    <x v="0"/>
  </r>
  <r>
    <n v="1051"/>
    <x v="1051"/>
    <x v="1050"/>
    <x v="2"/>
    <n v="0"/>
    <x v="1"/>
    <s v="US"/>
    <x v="0"/>
    <n v="1409098825"/>
    <x v="1051"/>
    <b v="0"/>
    <x v="78"/>
    <x v="1"/>
    <x v="16"/>
    <x v="5"/>
    <s v="audio"/>
    <x v="1051"/>
    <x v="3"/>
  </r>
  <r>
    <n v="1052"/>
    <x v="1052"/>
    <x v="1051"/>
    <x v="211"/>
    <n v="0"/>
    <x v="1"/>
    <s v="US"/>
    <x v="0"/>
    <n v="1465243740"/>
    <x v="1052"/>
    <b v="0"/>
    <x v="78"/>
    <x v="1"/>
    <x v="16"/>
    <x v="5"/>
    <s v="audio"/>
    <x v="1052"/>
    <x v="2"/>
  </r>
  <r>
    <n v="1053"/>
    <x v="1053"/>
    <x v="1052"/>
    <x v="15"/>
    <n v="15"/>
    <x v="1"/>
    <s v="US"/>
    <x v="0"/>
    <n v="1488773332"/>
    <x v="1053"/>
    <b v="0"/>
    <x v="29"/>
    <x v="1"/>
    <x v="16"/>
    <x v="5"/>
    <s v="audio"/>
    <x v="1053"/>
    <x v="1"/>
  </r>
  <r>
    <n v="1054"/>
    <x v="1054"/>
    <x v="1053"/>
    <x v="30"/>
    <n v="0"/>
    <x v="1"/>
    <s v="US"/>
    <x v="0"/>
    <n v="1407708000"/>
    <x v="1054"/>
    <b v="0"/>
    <x v="78"/>
    <x v="1"/>
    <x v="16"/>
    <x v="5"/>
    <s v="audio"/>
    <x v="1054"/>
    <x v="3"/>
  </r>
  <r>
    <n v="1055"/>
    <x v="1055"/>
    <x v="1054"/>
    <x v="8"/>
    <n v="0"/>
    <x v="1"/>
    <s v="US"/>
    <x v="0"/>
    <n v="1457394545"/>
    <x v="1055"/>
    <b v="0"/>
    <x v="78"/>
    <x v="1"/>
    <x v="16"/>
    <x v="5"/>
    <s v="audio"/>
    <x v="1055"/>
    <x v="2"/>
  </r>
  <r>
    <n v="1056"/>
    <x v="1056"/>
    <x v="1055"/>
    <x v="3"/>
    <n v="0"/>
    <x v="1"/>
    <s v="US"/>
    <x v="0"/>
    <n v="1429892177"/>
    <x v="1056"/>
    <b v="0"/>
    <x v="78"/>
    <x v="1"/>
    <x v="16"/>
    <x v="5"/>
    <s v="audio"/>
    <x v="1056"/>
    <x v="0"/>
  </r>
  <r>
    <n v="1057"/>
    <x v="1057"/>
    <x v="1056"/>
    <x v="3"/>
    <n v="0"/>
    <x v="1"/>
    <s v="US"/>
    <x v="0"/>
    <n v="1480888483"/>
    <x v="1057"/>
    <b v="0"/>
    <x v="78"/>
    <x v="1"/>
    <x v="16"/>
    <x v="5"/>
    <s v="audio"/>
    <x v="1057"/>
    <x v="2"/>
  </r>
  <r>
    <n v="1058"/>
    <x v="1058"/>
    <x v="1057"/>
    <x v="79"/>
    <n v="0"/>
    <x v="1"/>
    <s v="US"/>
    <x v="0"/>
    <n v="1427328000"/>
    <x v="1058"/>
    <b v="0"/>
    <x v="78"/>
    <x v="1"/>
    <x v="16"/>
    <x v="5"/>
    <s v="audio"/>
    <x v="1058"/>
    <x v="0"/>
  </r>
  <r>
    <n v="1059"/>
    <x v="1059"/>
    <x v="1058"/>
    <x v="184"/>
    <n v="0"/>
    <x v="1"/>
    <s v="US"/>
    <x v="0"/>
    <n v="1426269456"/>
    <x v="1059"/>
    <b v="0"/>
    <x v="78"/>
    <x v="1"/>
    <x v="16"/>
    <x v="5"/>
    <s v="audio"/>
    <x v="1059"/>
    <x v="0"/>
  </r>
  <r>
    <n v="1060"/>
    <x v="1060"/>
    <x v="1059"/>
    <x v="10"/>
    <n v="50"/>
    <x v="1"/>
    <s v="US"/>
    <x v="0"/>
    <n v="1429134893"/>
    <x v="1060"/>
    <b v="0"/>
    <x v="29"/>
    <x v="1"/>
    <x v="16"/>
    <x v="5"/>
    <s v="audio"/>
    <x v="1060"/>
    <x v="0"/>
  </r>
  <r>
    <n v="1061"/>
    <x v="1061"/>
    <x v="1060"/>
    <x v="23"/>
    <n v="0"/>
    <x v="1"/>
    <s v="US"/>
    <x v="0"/>
    <n v="1462150800"/>
    <x v="1061"/>
    <b v="0"/>
    <x v="78"/>
    <x v="1"/>
    <x v="16"/>
    <x v="5"/>
    <s v="audio"/>
    <x v="1061"/>
    <x v="2"/>
  </r>
  <r>
    <n v="1062"/>
    <x v="1062"/>
    <x v="1061"/>
    <x v="212"/>
    <n v="190"/>
    <x v="1"/>
    <s v="US"/>
    <x v="0"/>
    <n v="1468351341"/>
    <x v="1062"/>
    <b v="0"/>
    <x v="80"/>
    <x v="1"/>
    <x v="16"/>
    <x v="5"/>
    <s v="audio"/>
    <x v="1062"/>
    <x v="2"/>
  </r>
  <r>
    <n v="1063"/>
    <x v="1063"/>
    <x v="1062"/>
    <x v="28"/>
    <n v="0"/>
    <x v="1"/>
    <s v="US"/>
    <x v="0"/>
    <n v="1472604262"/>
    <x v="1063"/>
    <b v="0"/>
    <x v="78"/>
    <x v="1"/>
    <x v="16"/>
    <x v="5"/>
    <s v="audio"/>
    <x v="1063"/>
    <x v="2"/>
  </r>
  <r>
    <n v="1064"/>
    <x v="1064"/>
    <x v="1063"/>
    <x v="161"/>
    <n v="8077"/>
    <x v="2"/>
    <s v="US"/>
    <x v="0"/>
    <n v="1373174903"/>
    <x v="1064"/>
    <b v="0"/>
    <x v="252"/>
    <x v="1"/>
    <x v="17"/>
    <x v="6"/>
    <s v="video games"/>
    <x v="1064"/>
    <x v="4"/>
  </r>
  <r>
    <n v="1065"/>
    <x v="1065"/>
    <x v="1064"/>
    <x v="9"/>
    <n v="81"/>
    <x v="2"/>
    <s v="AU"/>
    <x v="2"/>
    <n v="1392800922"/>
    <x v="1065"/>
    <b v="0"/>
    <x v="81"/>
    <x v="1"/>
    <x v="17"/>
    <x v="6"/>
    <s v="video games"/>
    <x v="1065"/>
    <x v="3"/>
  </r>
  <r>
    <n v="1066"/>
    <x v="1066"/>
    <x v="1065"/>
    <x v="60"/>
    <n v="5051"/>
    <x v="2"/>
    <s v="US"/>
    <x v="0"/>
    <n v="1375657582"/>
    <x v="1066"/>
    <b v="0"/>
    <x v="265"/>
    <x v="1"/>
    <x v="17"/>
    <x v="6"/>
    <s v="video games"/>
    <x v="1066"/>
    <x v="4"/>
  </r>
  <r>
    <n v="1067"/>
    <x v="1067"/>
    <x v="1066"/>
    <x v="2"/>
    <n v="130"/>
    <x v="2"/>
    <s v="US"/>
    <x v="0"/>
    <n v="1387657931"/>
    <x v="1067"/>
    <b v="0"/>
    <x v="73"/>
    <x v="1"/>
    <x v="17"/>
    <x v="6"/>
    <s v="video games"/>
    <x v="1067"/>
    <x v="4"/>
  </r>
  <r>
    <n v="1068"/>
    <x v="1068"/>
    <x v="1067"/>
    <x v="11"/>
    <n v="45"/>
    <x v="2"/>
    <s v="US"/>
    <x v="0"/>
    <n v="1460274864"/>
    <x v="1068"/>
    <b v="0"/>
    <x v="80"/>
    <x v="1"/>
    <x v="17"/>
    <x v="6"/>
    <s v="video games"/>
    <x v="1068"/>
    <x v="2"/>
  </r>
  <r>
    <n v="1069"/>
    <x v="1069"/>
    <x v="1068"/>
    <x v="41"/>
    <n v="850"/>
    <x v="2"/>
    <s v="US"/>
    <x v="0"/>
    <n v="1385447459"/>
    <x v="1069"/>
    <b v="0"/>
    <x v="64"/>
    <x v="1"/>
    <x v="17"/>
    <x v="6"/>
    <s v="video games"/>
    <x v="1069"/>
    <x v="4"/>
  </r>
  <r>
    <n v="1070"/>
    <x v="1070"/>
    <x v="1069"/>
    <x v="3"/>
    <n v="70"/>
    <x v="2"/>
    <s v="US"/>
    <x v="0"/>
    <n v="1349050622"/>
    <x v="1070"/>
    <b v="0"/>
    <x v="84"/>
    <x v="1"/>
    <x v="17"/>
    <x v="6"/>
    <s v="video games"/>
    <x v="1070"/>
    <x v="5"/>
  </r>
  <r>
    <n v="1071"/>
    <x v="1071"/>
    <x v="1070"/>
    <x v="213"/>
    <n v="0"/>
    <x v="2"/>
    <s v="NO"/>
    <x v="8"/>
    <n v="1447787093"/>
    <x v="1071"/>
    <b v="0"/>
    <x v="78"/>
    <x v="1"/>
    <x v="17"/>
    <x v="6"/>
    <s v="video games"/>
    <x v="1071"/>
    <x v="0"/>
  </r>
  <r>
    <n v="1072"/>
    <x v="1072"/>
    <x v="1071"/>
    <x v="96"/>
    <n v="51"/>
    <x v="2"/>
    <s v="US"/>
    <x v="0"/>
    <n v="1391630297"/>
    <x v="1072"/>
    <b v="0"/>
    <x v="80"/>
    <x v="1"/>
    <x v="17"/>
    <x v="6"/>
    <s v="video games"/>
    <x v="1072"/>
    <x v="3"/>
  </r>
  <r>
    <n v="1073"/>
    <x v="1073"/>
    <x v="1072"/>
    <x v="47"/>
    <n v="10"/>
    <x v="2"/>
    <s v="US"/>
    <x v="0"/>
    <n v="1318806541"/>
    <x v="1073"/>
    <b v="0"/>
    <x v="29"/>
    <x v="1"/>
    <x v="17"/>
    <x v="6"/>
    <s v="video games"/>
    <x v="1073"/>
    <x v="6"/>
  </r>
  <r>
    <n v="1074"/>
    <x v="1074"/>
    <x v="1073"/>
    <x v="214"/>
    <n v="3407"/>
    <x v="2"/>
    <s v="US"/>
    <x v="0"/>
    <n v="1388808545"/>
    <x v="1074"/>
    <b v="0"/>
    <x v="209"/>
    <x v="1"/>
    <x v="17"/>
    <x v="6"/>
    <s v="video games"/>
    <x v="1074"/>
    <x v="4"/>
  </r>
  <r>
    <n v="1075"/>
    <x v="1075"/>
    <x v="1074"/>
    <x v="28"/>
    <n v="45"/>
    <x v="2"/>
    <s v="US"/>
    <x v="0"/>
    <n v="1336340516"/>
    <x v="1075"/>
    <b v="0"/>
    <x v="83"/>
    <x v="1"/>
    <x v="17"/>
    <x v="6"/>
    <s v="video games"/>
    <x v="1075"/>
    <x v="5"/>
  </r>
  <r>
    <n v="1076"/>
    <x v="1076"/>
    <x v="1075"/>
    <x v="96"/>
    <n v="47074"/>
    <x v="2"/>
    <s v="US"/>
    <x v="0"/>
    <n v="1410426250"/>
    <x v="1076"/>
    <b v="0"/>
    <x v="266"/>
    <x v="1"/>
    <x v="17"/>
    <x v="6"/>
    <s v="video games"/>
    <x v="1076"/>
    <x v="3"/>
  </r>
  <r>
    <n v="1077"/>
    <x v="1077"/>
    <x v="1076"/>
    <x v="31"/>
    <n v="7344"/>
    <x v="2"/>
    <s v="US"/>
    <x v="0"/>
    <n v="1452744011"/>
    <x v="1077"/>
    <b v="0"/>
    <x v="157"/>
    <x v="1"/>
    <x v="17"/>
    <x v="6"/>
    <s v="video games"/>
    <x v="1077"/>
    <x v="0"/>
  </r>
  <r>
    <n v="1078"/>
    <x v="1078"/>
    <x v="1077"/>
    <x v="20"/>
    <n v="45"/>
    <x v="2"/>
    <s v="US"/>
    <x v="0"/>
    <n v="1311309721"/>
    <x v="1078"/>
    <b v="0"/>
    <x v="81"/>
    <x v="1"/>
    <x v="17"/>
    <x v="6"/>
    <s v="video games"/>
    <x v="1078"/>
    <x v="6"/>
  </r>
  <r>
    <n v="1079"/>
    <x v="1079"/>
    <x v="1078"/>
    <x v="91"/>
    <n v="678"/>
    <x v="2"/>
    <s v="DE"/>
    <x v="3"/>
    <n v="1463232936"/>
    <x v="1079"/>
    <b v="0"/>
    <x v="59"/>
    <x v="1"/>
    <x v="17"/>
    <x v="6"/>
    <s v="video games"/>
    <x v="1079"/>
    <x v="2"/>
  </r>
  <r>
    <n v="1080"/>
    <x v="1080"/>
    <x v="1079"/>
    <x v="22"/>
    <n v="1821"/>
    <x v="2"/>
    <s v="US"/>
    <x v="0"/>
    <n v="1399778333"/>
    <x v="1080"/>
    <b v="0"/>
    <x v="15"/>
    <x v="1"/>
    <x v="17"/>
    <x v="6"/>
    <s v="video games"/>
    <x v="1080"/>
    <x v="3"/>
  </r>
  <r>
    <n v="1081"/>
    <x v="1081"/>
    <x v="1080"/>
    <x v="118"/>
    <n v="12"/>
    <x v="2"/>
    <s v="US"/>
    <x v="0"/>
    <n v="1422483292"/>
    <x v="1081"/>
    <b v="0"/>
    <x v="80"/>
    <x v="1"/>
    <x v="17"/>
    <x v="6"/>
    <s v="video games"/>
    <x v="1081"/>
    <x v="3"/>
  </r>
  <r>
    <n v="1082"/>
    <x v="1082"/>
    <x v="1081"/>
    <x v="3"/>
    <n v="56"/>
    <x v="2"/>
    <s v="US"/>
    <x v="0"/>
    <n v="1344635088"/>
    <x v="1082"/>
    <b v="0"/>
    <x v="83"/>
    <x v="1"/>
    <x v="17"/>
    <x v="6"/>
    <s v="video games"/>
    <x v="1082"/>
    <x v="5"/>
  </r>
  <r>
    <n v="1083"/>
    <x v="1083"/>
    <x v="1082"/>
    <x v="63"/>
    <n v="410"/>
    <x v="2"/>
    <s v="CA"/>
    <x v="5"/>
    <n v="1406994583"/>
    <x v="1083"/>
    <b v="0"/>
    <x v="29"/>
    <x v="1"/>
    <x v="17"/>
    <x v="6"/>
    <s v="video games"/>
    <x v="1083"/>
    <x v="3"/>
  </r>
  <r>
    <n v="1084"/>
    <x v="1084"/>
    <x v="1083"/>
    <x v="131"/>
    <n v="0"/>
    <x v="2"/>
    <s v="US"/>
    <x v="0"/>
    <n v="1407534804"/>
    <x v="1084"/>
    <b v="0"/>
    <x v="78"/>
    <x v="1"/>
    <x v="17"/>
    <x v="6"/>
    <s v="video games"/>
    <x v="1084"/>
    <x v="3"/>
  </r>
  <r>
    <n v="1085"/>
    <x v="1085"/>
    <x v="1084"/>
    <x v="11"/>
    <n v="1026"/>
    <x v="2"/>
    <s v="CA"/>
    <x v="5"/>
    <n v="1457967975"/>
    <x v="1085"/>
    <b v="0"/>
    <x v="82"/>
    <x v="1"/>
    <x v="17"/>
    <x v="6"/>
    <s v="video games"/>
    <x v="1085"/>
    <x v="2"/>
  </r>
  <r>
    <n v="1086"/>
    <x v="1086"/>
    <x v="1085"/>
    <x v="102"/>
    <n v="15"/>
    <x v="2"/>
    <s v="US"/>
    <x v="0"/>
    <n v="1408913291"/>
    <x v="1086"/>
    <b v="0"/>
    <x v="84"/>
    <x v="1"/>
    <x v="17"/>
    <x v="6"/>
    <s v="video games"/>
    <x v="1086"/>
    <x v="3"/>
  </r>
  <r>
    <n v="1087"/>
    <x v="1087"/>
    <x v="1086"/>
    <x v="184"/>
    <n v="0"/>
    <x v="2"/>
    <s v="US"/>
    <x v="0"/>
    <n v="1402852087"/>
    <x v="1087"/>
    <b v="0"/>
    <x v="78"/>
    <x v="1"/>
    <x v="17"/>
    <x v="6"/>
    <s v="video games"/>
    <x v="1087"/>
    <x v="3"/>
  </r>
  <r>
    <n v="1088"/>
    <x v="1088"/>
    <x v="1087"/>
    <x v="101"/>
    <n v="6382.34"/>
    <x v="2"/>
    <s v="US"/>
    <x v="0"/>
    <n v="1398366667"/>
    <x v="1088"/>
    <b v="0"/>
    <x v="206"/>
    <x v="1"/>
    <x v="17"/>
    <x v="6"/>
    <s v="video games"/>
    <x v="1088"/>
    <x v="3"/>
  </r>
  <r>
    <n v="1089"/>
    <x v="1089"/>
    <x v="1088"/>
    <x v="36"/>
    <n v="1174"/>
    <x v="2"/>
    <s v="FR"/>
    <x v="3"/>
    <n v="1435293175"/>
    <x v="1089"/>
    <b v="0"/>
    <x v="72"/>
    <x v="1"/>
    <x v="17"/>
    <x v="6"/>
    <s v="video games"/>
    <x v="1089"/>
    <x v="0"/>
  </r>
  <r>
    <n v="1090"/>
    <x v="1090"/>
    <x v="1089"/>
    <x v="215"/>
    <n v="5"/>
    <x v="2"/>
    <s v="AU"/>
    <x v="2"/>
    <n v="1432873653"/>
    <x v="1090"/>
    <b v="0"/>
    <x v="29"/>
    <x v="1"/>
    <x v="17"/>
    <x v="6"/>
    <s v="video games"/>
    <x v="1090"/>
    <x v="0"/>
  </r>
  <r>
    <n v="1091"/>
    <x v="1091"/>
    <x v="1090"/>
    <x v="48"/>
    <n v="25"/>
    <x v="2"/>
    <s v="GB"/>
    <x v="1"/>
    <n v="1460313672"/>
    <x v="1091"/>
    <b v="0"/>
    <x v="84"/>
    <x v="1"/>
    <x v="17"/>
    <x v="6"/>
    <s v="video games"/>
    <x v="1091"/>
    <x v="2"/>
  </r>
  <r>
    <n v="1092"/>
    <x v="1092"/>
    <x v="1091"/>
    <x v="13"/>
    <n v="21"/>
    <x v="2"/>
    <s v="US"/>
    <x v="0"/>
    <n v="1357432638"/>
    <x v="1092"/>
    <b v="0"/>
    <x v="63"/>
    <x v="1"/>
    <x v="17"/>
    <x v="6"/>
    <s v="video games"/>
    <x v="1092"/>
    <x v="5"/>
  </r>
  <r>
    <n v="1093"/>
    <x v="1093"/>
    <x v="1092"/>
    <x v="43"/>
    <n v="42.25"/>
    <x v="2"/>
    <s v="CA"/>
    <x v="5"/>
    <n v="1455232937"/>
    <x v="1093"/>
    <b v="0"/>
    <x v="80"/>
    <x v="1"/>
    <x v="17"/>
    <x v="6"/>
    <s v="video games"/>
    <x v="1093"/>
    <x v="2"/>
  </r>
  <r>
    <n v="1094"/>
    <x v="1094"/>
    <x v="1093"/>
    <x v="102"/>
    <n v="3294.01"/>
    <x v="2"/>
    <s v="US"/>
    <x v="0"/>
    <n v="1318180033"/>
    <x v="1094"/>
    <b v="0"/>
    <x v="74"/>
    <x v="1"/>
    <x v="17"/>
    <x v="6"/>
    <s v="video games"/>
    <x v="1094"/>
    <x v="6"/>
  </r>
  <r>
    <n v="1095"/>
    <x v="1095"/>
    <x v="1094"/>
    <x v="69"/>
    <n v="25174"/>
    <x v="2"/>
    <s v="US"/>
    <x v="0"/>
    <n v="1377867220"/>
    <x v="1095"/>
    <b v="0"/>
    <x v="225"/>
    <x v="1"/>
    <x v="17"/>
    <x v="6"/>
    <s v="video games"/>
    <x v="1095"/>
    <x v="4"/>
  </r>
  <r>
    <n v="1096"/>
    <x v="1096"/>
    <x v="1095"/>
    <x v="14"/>
    <n v="2152"/>
    <x v="2"/>
    <s v="US"/>
    <x v="0"/>
    <n v="1412393400"/>
    <x v="1096"/>
    <b v="0"/>
    <x v="60"/>
    <x v="1"/>
    <x v="17"/>
    <x v="6"/>
    <s v="video games"/>
    <x v="1096"/>
    <x v="3"/>
  </r>
  <r>
    <n v="1097"/>
    <x v="1097"/>
    <x v="1096"/>
    <x v="57"/>
    <n v="47"/>
    <x v="2"/>
    <s v="US"/>
    <x v="0"/>
    <n v="1393786877"/>
    <x v="1097"/>
    <b v="0"/>
    <x v="63"/>
    <x v="1"/>
    <x v="17"/>
    <x v="6"/>
    <s v="video games"/>
    <x v="1097"/>
    <x v="3"/>
  </r>
  <r>
    <n v="1098"/>
    <x v="1098"/>
    <x v="1097"/>
    <x v="31"/>
    <n v="1803"/>
    <x v="2"/>
    <s v="US"/>
    <x v="0"/>
    <n v="1397413095"/>
    <x v="1098"/>
    <b v="0"/>
    <x v="19"/>
    <x v="1"/>
    <x v="17"/>
    <x v="6"/>
    <s v="video games"/>
    <x v="1098"/>
    <x v="3"/>
  </r>
  <r>
    <n v="1099"/>
    <x v="1099"/>
    <x v="1098"/>
    <x v="10"/>
    <n v="25"/>
    <x v="2"/>
    <s v="GB"/>
    <x v="1"/>
    <n v="1431547468"/>
    <x v="1099"/>
    <b v="0"/>
    <x v="29"/>
    <x v="1"/>
    <x v="17"/>
    <x v="6"/>
    <s v="video games"/>
    <x v="1099"/>
    <x v="0"/>
  </r>
  <r>
    <n v="1100"/>
    <x v="1100"/>
    <x v="1099"/>
    <x v="23"/>
    <n v="100"/>
    <x v="2"/>
    <s v="DE"/>
    <x v="3"/>
    <n v="1455417571"/>
    <x v="1100"/>
    <b v="0"/>
    <x v="73"/>
    <x v="1"/>
    <x v="17"/>
    <x v="6"/>
    <s v="video games"/>
    <x v="1100"/>
    <x v="2"/>
  </r>
  <r>
    <n v="1101"/>
    <x v="1101"/>
    <x v="1100"/>
    <x v="57"/>
    <n v="41"/>
    <x v="2"/>
    <s v="US"/>
    <x v="0"/>
    <n v="1468519920"/>
    <x v="1101"/>
    <b v="0"/>
    <x v="79"/>
    <x v="1"/>
    <x v="17"/>
    <x v="6"/>
    <s v="video games"/>
    <x v="1101"/>
    <x v="2"/>
  </r>
  <r>
    <n v="1102"/>
    <x v="1102"/>
    <x v="1101"/>
    <x v="6"/>
    <n v="425"/>
    <x v="2"/>
    <s v="US"/>
    <x v="0"/>
    <n v="1386568740"/>
    <x v="1102"/>
    <b v="0"/>
    <x v="54"/>
    <x v="1"/>
    <x v="17"/>
    <x v="6"/>
    <s v="video games"/>
    <x v="1102"/>
    <x v="4"/>
  </r>
  <r>
    <n v="1103"/>
    <x v="1103"/>
    <x v="1102"/>
    <x v="36"/>
    <n v="243"/>
    <x v="2"/>
    <s v="US"/>
    <x v="0"/>
    <n v="1466227190"/>
    <x v="1103"/>
    <b v="0"/>
    <x v="41"/>
    <x v="1"/>
    <x v="17"/>
    <x v="6"/>
    <s v="video games"/>
    <x v="1103"/>
    <x v="2"/>
  </r>
  <r>
    <n v="1104"/>
    <x v="1104"/>
    <x v="1103"/>
    <x v="127"/>
    <n v="2971"/>
    <x v="2"/>
    <s v="GB"/>
    <x v="1"/>
    <n v="1402480221"/>
    <x v="1104"/>
    <b v="0"/>
    <x v="77"/>
    <x v="1"/>
    <x v="17"/>
    <x v="6"/>
    <s v="video games"/>
    <x v="1104"/>
    <x v="3"/>
  </r>
  <r>
    <n v="1105"/>
    <x v="1105"/>
    <x v="1104"/>
    <x v="216"/>
    <n v="1431"/>
    <x v="2"/>
    <s v="US"/>
    <x v="0"/>
    <n v="1395627327"/>
    <x v="1105"/>
    <b v="0"/>
    <x v="9"/>
    <x v="1"/>
    <x v="17"/>
    <x v="6"/>
    <s v="video games"/>
    <x v="1105"/>
    <x v="3"/>
  </r>
  <r>
    <n v="1106"/>
    <x v="1106"/>
    <x v="1105"/>
    <x v="44"/>
    <n v="165"/>
    <x v="2"/>
    <s v="US"/>
    <x v="0"/>
    <n v="1333557975"/>
    <x v="1106"/>
    <b v="0"/>
    <x v="63"/>
    <x v="1"/>
    <x v="17"/>
    <x v="6"/>
    <s v="video games"/>
    <x v="1106"/>
    <x v="5"/>
  </r>
  <r>
    <n v="1107"/>
    <x v="1107"/>
    <x v="1106"/>
    <x v="3"/>
    <n v="0"/>
    <x v="2"/>
    <s v="US"/>
    <x v="0"/>
    <n v="1406148024"/>
    <x v="1107"/>
    <b v="0"/>
    <x v="78"/>
    <x v="1"/>
    <x v="17"/>
    <x v="6"/>
    <s v="video games"/>
    <x v="1107"/>
    <x v="3"/>
  </r>
  <r>
    <n v="1108"/>
    <x v="1108"/>
    <x v="1107"/>
    <x v="31"/>
    <n v="732.5"/>
    <x v="2"/>
    <s v="US"/>
    <x v="0"/>
    <n v="1334326635"/>
    <x v="1108"/>
    <b v="0"/>
    <x v="64"/>
    <x v="1"/>
    <x v="17"/>
    <x v="6"/>
    <s v="video games"/>
    <x v="1108"/>
    <x v="5"/>
  </r>
  <r>
    <n v="1109"/>
    <x v="1109"/>
    <x v="1108"/>
    <x v="3"/>
    <n v="45"/>
    <x v="2"/>
    <s v="US"/>
    <x v="0"/>
    <n v="1479495790"/>
    <x v="1109"/>
    <b v="0"/>
    <x v="83"/>
    <x v="1"/>
    <x v="17"/>
    <x v="6"/>
    <s v="video games"/>
    <x v="1109"/>
    <x v="2"/>
  </r>
  <r>
    <n v="1110"/>
    <x v="1110"/>
    <x v="1109"/>
    <x v="63"/>
    <n v="255"/>
    <x v="2"/>
    <s v="US"/>
    <x v="0"/>
    <n v="1354919022"/>
    <x v="1110"/>
    <b v="0"/>
    <x v="202"/>
    <x v="1"/>
    <x v="17"/>
    <x v="6"/>
    <s v="video games"/>
    <x v="1110"/>
    <x v="5"/>
  </r>
  <r>
    <n v="1111"/>
    <x v="1111"/>
    <x v="1110"/>
    <x v="30"/>
    <n v="1"/>
    <x v="2"/>
    <s v="US"/>
    <x v="0"/>
    <n v="1452228790"/>
    <x v="1111"/>
    <b v="0"/>
    <x v="29"/>
    <x v="1"/>
    <x v="17"/>
    <x v="6"/>
    <s v="video games"/>
    <x v="1111"/>
    <x v="0"/>
  </r>
  <r>
    <n v="1112"/>
    <x v="1112"/>
    <x v="1111"/>
    <x v="217"/>
    <n v="31272.92"/>
    <x v="2"/>
    <s v="US"/>
    <x v="0"/>
    <n v="1421656200"/>
    <x v="1112"/>
    <b v="0"/>
    <x v="267"/>
    <x v="1"/>
    <x v="17"/>
    <x v="6"/>
    <s v="video games"/>
    <x v="1112"/>
    <x v="3"/>
  </r>
  <r>
    <n v="1113"/>
    <x v="1113"/>
    <x v="1112"/>
    <x v="28"/>
    <n v="5"/>
    <x v="2"/>
    <s v="GB"/>
    <x v="1"/>
    <n v="1408058820"/>
    <x v="1113"/>
    <b v="0"/>
    <x v="29"/>
    <x v="1"/>
    <x v="17"/>
    <x v="6"/>
    <s v="video games"/>
    <x v="1113"/>
    <x v="3"/>
  </r>
  <r>
    <n v="1114"/>
    <x v="1114"/>
    <x v="1113"/>
    <x v="12"/>
    <n v="10"/>
    <x v="2"/>
    <s v="GB"/>
    <x v="1"/>
    <n v="1381306687"/>
    <x v="1114"/>
    <b v="0"/>
    <x v="83"/>
    <x v="1"/>
    <x v="17"/>
    <x v="6"/>
    <s v="video games"/>
    <x v="1114"/>
    <x v="4"/>
  </r>
  <r>
    <n v="1115"/>
    <x v="1115"/>
    <x v="1114"/>
    <x v="79"/>
    <n v="53"/>
    <x v="2"/>
    <s v="US"/>
    <x v="0"/>
    <n v="1459352495"/>
    <x v="1115"/>
    <b v="0"/>
    <x v="80"/>
    <x v="1"/>
    <x v="17"/>
    <x v="6"/>
    <s v="video games"/>
    <x v="1115"/>
    <x v="2"/>
  </r>
  <r>
    <n v="1116"/>
    <x v="1116"/>
    <x v="1115"/>
    <x v="69"/>
    <n v="178.52"/>
    <x v="2"/>
    <s v="US"/>
    <x v="0"/>
    <n v="1339273208"/>
    <x v="1116"/>
    <b v="0"/>
    <x v="73"/>
    <x v="1"/>
    <x v="17"/>
    <x v="6"/>
    <s v="video games"/>
    <x v="1116"/>
    <x v="5"/>
  </r>
  <r>
    <n v="1117"/>
    <x v="1117"/>
    <x v="1116"/>
    <x v="28"/>
    <n v="83"/>
    <x v="2"/>
    <s v="DE"/>
    <x v="3"/>
    <n v="1451053313"/>
    <x v="1117"/>
    <b v="0"/>
    <x v="22"/>
    <x v="1"/>
    <x v="17"/>
    <x v="6"/>
    <s v="video games"/>
    <x v="1117"/>
    <x v="0"/>
  </r>
  <r>
    <n v="1118"/>
    <x v="1118"/>
    <x v="1117"/>
    <x v="37"/>
    <n v="109"/>
    <x v="2"/>
    <s v="AU"/>
    <x v="2"/>
    <n v="1396666779"/>
    <x v="1118"/>
    <b v="0"/>
    <x v="83"/>
    <x v="1"/>
    <x v="17"/>
    <x v="6"/>
    <s v="video games"/>
    <x v="1118"/>
    <x v="3"/>
  </r>
  <r>
    <n v="1119"/>
    <x v="1119"/>
    <x v="1118"/>
    <x v="190"/>
    <n v="5"/>
    <x v="2"/>
    <s v="US"/>
    <x v="0"/>
    <n v="1396810864"/>
    <x v="1119"/>
    <b v="0"/>
    <x v="29"/>
    <x v="1"/>
    <x v="17"/>
    <x v="6"/>
    <s v="video games"/>
    <x v="1119"/>
    <x v="3"/>
  </r>
  <r>
    <n v="1120"/>
    <x v="1120"/>
    <x v="1119"/>
    <x v="31"/>
    <n v="0"/>
    <x v="2"/>
    <s v="US"/>
    <x v="0"/>
    <n v="1319835400"/>
    <x v="1120"/>
    <b v="0"/>
    <x v="78"/>
    <x v="1"/>
    <x v="17"/>
    <x v="6"/>
    <s v="video games"/>
    <x v="1120"/>
    <x v="6"/>
  </r>
  <r>
    <n v="1121"/>
    <x v="1121"/>
    <x v="1120"/>
    <x v="65"/>
    <n v="29"/>
    <x v="2"/>
    <s v="US"/>
    <x v="0"/>
    <n v="1457904316"/>
    <x v="1121"/>
    <b v="0"/>
    <x v="81"/>
    <x v="1"/>
    <x v="17"/>
    <x v="6"/>
    <s v="video games"/>
    <x v="1121"/>
    <x v="2"/>
  </r>
  <r>
    <n v="1122"/>
    <x v="1122"/>
    <x v="1121"/>
    <x v="50"/>
    <n v="0"/>
    <x v="2"/>
    <s v="GB"/>
    <x v="1"/>
    <n v="1369932825"/>
    <x v="1122"/>
    <b v="0"/>
    <x v="78"/>
    <x v="1"/>
    <x v="17"/>
    <x v="6"/>
    <s v="video games"/>
    <x v="1122"/>
    <x v="4"/>
  </r>
  <r>
    <n v="1123"/>
    <x v="1123"/>
    <x v="1122"/>
    <x v="10"/>
    <n v="11"/>
    <x v="2"/>
    <s v="US"/>
    <x v="0"/>
    <n v="1397910848"/>
    <x v="1123"/>
    <b v="0"/>
    <x v="83"/>
    <x v="1"/>
    <x v="17"/>
    <x v="6"/>
    <s v="video games"/>
    <x v="1123"/>
    <x v="3"/>
  </r>
  <r>
    <n v="1124"/>
    <x v="1124"/>
    <x v="1123"/>
    <x v="161"/>
    <n v="425"/>
    <x v="2"/>
    <s v="US"/>
    <x v="0"/>
    <n v="1430409651"/>
    <x v="1124"/>
    <b v="0"/>
    <x v="63"/>
    <x v="1"/>
    <x v="18"/>
    <x v="6"/>
    <s v="mobile games"/>
    <x v="1124"/>
    <x v="0"/>
  </r>
  <r>
    <n v="1125"/>
    <x v="1125"/>
    <x v="1124"/>
    <x v="9"/>
    <n v="0"/>
    <x v="2"/>
    <s v="GB"/>
    <x v="1"/>
    <n v="1443193130"/>
    <x v="1125"/>
    <b v="0"/>
    <x v="78"/>
    <x v="1"/>
    <x v="18"/>
    <x v="6"/>
    <s v="mobile games"/>
    <x v="1125"/>
    <x v="0"/>
  </r>
  <r>
    <n v="1126"/>
    <x v="1126"/>
    <x v="1125"/>
    <x v="13"/>
    <n v="10"/>
    <x v="2"/>
    <s v="US"/>
    <x v="0"/>
    <n v="1468482694"/>
    <x v="1126"/>
    <b v="0"/>
    <x v="84"/>
    <x v="1"/>
    <x v="18"/>
    <x v="6"/>
    <s v="mobile games"/>
    <x v="1126"/>
    <x v="2"/>
  </r>
  <r>
    <n v="1127"/>
    <x v="1127"/>
    <x v="1126"/>
    <x v="19"/>
    <n v="585"/>
    <x v="2"/>
    <s v="US"/>
    <x v="0"/>
    <n v="1416000600"/>
    <x v="1127"/>
    <b v="0"/>
    <x v="23"/>
    <x v="1"/>
    <x v="18"/>
    <x v="6"/>
    <s v="mobile games"/>
    <x v="1127"/>
    <x v="3"/>
  </r>
  <r>
    <n v="1128"/>
    <x v="1128"/>
    <x v="1127"/>
    <x v="28"/>
    <n v="1"/>
    <x v="2"/>
    <s v="GB"/>
    <x v="1"/>
    <n v="1407425717"/>
    <x v="1128"/>
    <b v="0"/>
    <x v="29"/>
    <x v="1"/>
    <x v="18"/>
    <x v="6"/>
    <s v="mobile games"/>
    <x v="1128"/>
    <x v="3"/>
  </r>
  <r>
    <n v="1129"/>
    <x v="1129"/>
    <x v="1128"/>
    <x v="22"/>
    <n v="21"/>
    <x v="2"/>
    <s v="US"/>
    <x v="0"/>
    <n v="1465107693"/>
    <x v="1129"/>
    <b v="0"/>
    <x v="84"/>
    <x v="1"/>
    <x v="18"/>
    <x v="6"/>
    <s v="mobile games"/>
    <x v="1129"/>
    <x v="2"/>
  </r>
  <r>
    <n v="1130"/>
    <x v="1130"/>
    <x v="1129"/>
    <x v="10"/>
    <n v="11"/>
    <x v="2"/>
    <s v="US"/>
    <x v="0"/>
    <n v="1416963300"/>
    <x v="1130"/>
    <b v="0"/>
    <x v="83"/>
    <x v="1"/>
    <x v="18"/>
    <x v="6"/>
    <s v="mobile games"/>
    <x v="1130"/>
    <x v="3"/>
  </r>
  <r>
    <n v="1131"/>
    <x v="1131"/>
    <x v="1130"/>
    <x v="79"/>
    <n v="0"/>
    <x v="2"/>
    <s v="AU"/>
    <x v="2"/>
    <n v="1450993668"/>
    <x v="1131"/>
    <b v="0"/>
    <x v="78"/>
    <x v="1"/>
    <x v="18"/>
    <x v="6"/>
    <s v="mobile games"/>
    <x v="1131"/>
    <x v="0"/>
  </r>
  <r>
    <n v="1132"/>
    <x v="1132"/>
    <x v="1131"/>
    <x v="3"/>
    <n v="1438"/>
    <x v="2"/>
    <s v="CA"/>
    <x v="5"/>
    <n v="1483238771"/>
    <x v="1132"/>
    <b v="0"/>
    <x v="62"/>
    <x v="1"/>
    <x v="18"/>
    <x v="6"/>
    <s v="mobile games"/>
    <x v="1132"/>
    <x v="2"/>
  </r>
  <r>
    <n v="1133"/>
    <x v="1133"/>
    <x v="1132"/>
    <x v="9"/>
    <n v="20"/>
    <x v="2"/>
    <s v="GB"/>
    <x v="1"/>
    <n v="1406799981"/>
    <x v="1133"/>
    <b v="0"/>
    <x v="29"/>
    <x v="1"/>
    <x v="18"/>
    <x v="6"/>
    <s v="mobile games"/>
    <x v="1133"/>
    <x v="3"/>
  </r>
  <r>
    <n v="1134"/>
    <x v="1134"/>
    <x v="1133"/>
    <x v="31"/>
    <n v="1"/>
    <x v="2"/>
    <s v="AU"/>
    <x v="2"/>
    <n v="1417235580"/>
    <x v="1134"/>
    <b v="0"/>
    <x v="29"/>
    <x v="1"/>
    <x v="18"/>
    <x v="6"/>
    <s v="mobile games"/>
    <x v="1134"/>
    <x v="3"/>
  </r>
  <r>
    <n v="1135"/>
    <x v="1135"/>
    <x v="1134"/>
    <x v="28"/>
    <n v="50"/>
    <x v="2"/>
    <s v="DE"/>
    <x v="3"/>
    <n v="1470527094"/>
    <x v="1135"/>
    <b v="0"/>
    <x v="29"/>
    <x v="1"/>
    <x v="18"/>
    <x v="6"/>
    <s v="mobile games"/>
    <x v="1135"/>
    <x v="2"/>
  </r>
  <r>
    <n v="1136"/>
    <x v="1136"/>
    <x v="1135"/>
    <x v="218"/>
    <n v="270"/>
    <x v="2"/>
    <s v="FR"/>
    <x v="3"/>
    <n v="1450541229"/>
    <x v="1136"/>
    <b v="0"/>
    <x v="79"/>
    <x v="1"/>
    <x v="18"/>
    <x v="6"/>
    <s v="mobile games"/>
    <x v="1136"/>
    <x v="0"/>
  </r>
  <r>
    <n v="1137"/>
    <x v="1137"/>
    <x v="1136"/>
    <x v="31"/>
    <n v="9875"/>
    <x v="2"/>
    <s v="US"/>
    <x v="0"/>
    <n v="1461440421"/>
    <x v="1137"/>
    <b v="0"/>
    <x v="70"/>
    <x v="1"/>
    <x v="18"/>
    <x v="6"/>
    <s v="mobile games"/>
    <x v="1137"/>
    <x v="2"/>
  </r>
  <r>
    <n v="1138"/>
    <x v="1138"/>
    <x v="1137"/>
    <x v="19"/>
    <n v="125"/>
    <x v="2"/>
    <s v="US"/>
    <x v="0"/>
    <n v="1485035131"/>
    <x v="1138"/>
    <b v="0"/>
    <x v="80"/>
    <x v="1"/>
    <x v="18"/>
    <x v="6"/>
    <s v="mobile games"/>
    <x v="1138"/>
    <x v="1"/>
  </r>
  <r>
    <n v="1139"/>
    <x v="1139"/>
    <x v="1138"/>
    <x v="6"/>
    <n v="5"/>
    <x v="2"/>
    <s v="US"/>
    <x v="0"/>
    <n v="1420100426"/>
    <x v="1139"/>
    <b v="0"/>
    <x v="29"/>
    <x v="1"/>
    <x v="18"/>
    <x v="6"/>
    <s v="mobile games"/>
    <x v="1139"/>
    <x v="3"/>
  </r>
  <r>
    <n v="1140"/>
    <x v="1140"/>
    <x v="1139"/>
    <x v="10"/>
    <n v="0"/>
    <x v="2"/>
    <s v="GB"/>
    <x v="1"/>
    <n v="1438859121"/>
    <x v="1140"/>
    <b v="0"/>
    <x v="78"/>
    <x v="1"/>
    <x v="18"/>
    <x v="6"/>
    <s v="mobile games"/>
    <x v="1140"/>
    <x v="0"/>
  </r>
  <r>
    <n v="1141"/>
    <x v="1141"/>
    <x v="1140"/>
    <x v="2"/>
    <n v="0"/>
    <x v="2"/>
    <s v="DE"/>
    <x v="3"/>
    <n v="1436460450"/>
    <x v="1141"/>
    <b v="0"/>
    <x v="78"/>
    <x v="1"/>
    <x v="18"/>
    <x v="6"/>
    <s v="mobile games"/>
    <x v="1141"/>
    <x v="0"/>
  </r>
  <r>
    <n v="1142"/>
    <x v="1142"/>
    <x v="1141"/>
    <x v="23"/>
    <n v="0"/>
    <x v="2"/>
    <s v="US"/>
    <x v="0"/>
    <n v="1424131727"/>
    <x v="1142"/>
    <b v="0"/>
    <x v="78"/>
    <x v="1"/>
    <x v="18"/>
    <x v="6"/>
    <s v="mobile games"/>
    <x v="1142"/>
    <x v="0"/>
  </r>
  <r>
    <n v="1143"/>
    <x v="1143"/>
    <x v="1142"/>
    <x v="101"/>
    <n v="186"/>
    <x v="2"/>
    <s v="US"/>
    <x v="0"/>
    <n v="1450327126"/>
    <x v="1143"/>
    <b v="0"/>
    <x v="22"/>
    <x v="1"/>
    <x v="18"/>
    <x v="6"/>
    <s v="mobile games"/>
    <x v="1143"/>
    <x v="0"/>
  </r>
  <r>
    <n v="1144"/>
    <x v="1144"/>
    <x v="1143"/>
    <x v="219"/>
    <n v="0"/>
    <x v="2"/>
    <s v="US"/>
    <x v="0"/>
    <n v="1430281320"/>
    <x v="1144"/>
    <b v="0"/>
    <x v="78"/>
    <x v="1"/>
    <x v="19"/>
    <x v="7"/>
    <s v="food trucks"/>
    <x v="1144"/>
    <x v="0"/>
  </r>
  <r>
    <n v="1145"/>
    <x v="1145"/>
    <x v="1144"/>
    <x v="58"/>
    <n v="100"/>
    <x v="2"/>
    <s v="US"/>
    <x v="0"/>
    <n v="1412272592"/>
    <x v="1145"/>
    <b v="0"/>
    <x v="29"/>
    <x v="1"/>
    <x v="19"/>
    <x v="7"/>
    <s v="food trucks"/>
    <x v="1145"/>
    <x v="3"/>
  </r>
  <r>
    <n v="1146"/>
    <x v="1146"/>
    <x v="1145"/>
    <x v="12"/>
    <n v="530"/>
    <x v="2"/>
    <s v="US"/>
    <x v="0"/>
    <n v="1399071173"/>
    <x v="1146"/>
    <b v="0"/>
    <x v="8"/>
    <x v="1"/>
    <x v="19"/>
    <x v="7"/>
    <s v="food trucks"/>
    <x v="1146"/>
    <x v="3"/>
  </r>
  <r>
    <n v="1147"/>
    <x v="1147"/>
    <x v="1146"/>
    <x v="31"/>
    <n v="0"/>
    <x v="2"/>
    <s v="CA"/>
    <x v="5"/>
    <n v="1413760783"/>
    <x v="1147"/>
    <b v="0"/>
    <x v="78"/>
    <x v="1"/>
    <x v="19"/>
    <x v="7"/>
    <s v="food trucks"/>
    <x v="1147"/>
    <x v="3"/>
  </r>
  <r>
    <n v="1148"/>
    <x v="1148"/>
    <x v="1147"/>
    <x v="36"/>
    <n v="73"/>
    <x v="2"/>
    <s v="US"/>
    <x v="0"/>
    <n v="1480568781"/>
    <x v="1148"/>
    <b v="0"/>
    <x v="83"/>
    <x v="1"/>
    <x v="19"/>
    <x v="7"/>
    <s v="food trucks"/>
    <x v="1148"/>
    <x v="2"/>
  </r>
  <r>
    <n v="1149"/>
    <x v="1149"/>
    <x v="1148"/>
    <x v="63"/>
    <n v="75"/>
    <x v="2"/>
    <s v="US"/>
    <x v="0"/>
    <n v="1466096566"/>
    <x v="1149"/>
    <b v="0"/>
    <x v="84"/>
    <x v="1"/>
    <x v="19"/>
    <x v="7"/>
    <s v="food trucks"/>
    <x v="1149"/>
    <x v="2"/>
  </r>
  <r>
    <n v="1150"/>
    <x v="1150"/>
    <x v="1149"/>
    <x v="30"/>
    <n v="252"/>
    <x v="2"/>
    <s v="US"/>
    <x v="0"/>
    <n v="1452293675"/>
    <x v="1150"/>
    <b v="0"/>
    <x v="79"/>
    <x v="1"/>
    <x v="19"/>
    <x v="7"/>
    <s v="food trucks"/>
    <x v="1150"/>
    <x v="0"/>
  </r>
  <r>
    <n v="1151"/>
    <x v="1151"/>
    <x v="1150"/>
    <x v="31"/>
    <n v="0"/>
    <x v="2"/>
    <s v="US"/>
    <x v="0"/>
    <n v="1441592863"/>
    <x v="1151"/>
    <b v="0"/>
    <x v="78"/>
    <x v="1"/>
    <x v="19"/>
    <x v="7"/>
    <s v="food trucks"/>
    <x v="1151"/>
    <x v="0"/>
  </r>
  <r>
    <n v="1152"/>
    <x v="1152"/>
    <x v="1151"/>
    <x v="194"/>
    <n v="911"/>
    <x v="2"/>
    <s v="US"/>
    <x v="0"/>
    <n v="1431709312"/>
    <x v="1152"/>
    <b v="0"/>
    <x v="41"/>
    <x v="1"/>
    <x v="19"/>
    <x v="7"/>
    <s v="food trucks"/>
    <x v="1152"/>
    <x v="0"/>
  </r>
  <r>
    <n v="1153"/>
    <x v="1153"/>
    <x v="1152"/>
    <x v="6"/>
    <n v="50"/>
    <x v="2"/>
    <s v="US"/>
    <x v="0"/>
    <n v="1434647305"/>
    <x v="1153"/>
    <b v="0"/>
    <x v="29"/>
    <x v="1"/>
    <x v="19"/>
    <x v="7"/>
    <s v="food trucks"/>
    <x v="1153"/>
    <x v="0"/>
  </r>
  <r>
    <n v="1154"/>
    <x v="1154"/>
    <x v="1153"/>
    <x v="10"/>
    <n v="325"/>
    <x v="2"/>
    <s v="US"/>
    <x v="0"/>
    <n v="1441507006"/>
    <x v="1154"/>
    <b v="0"/>
    <x v="83"/>
    <x v="1"/>
    <x v="19"/>
    <x v="7"/>
    <s v="food trucks"/>
    <x v="1154"/>
    <x v="0"/>
  </r>
  <r>
    <n v="1155"/>
    <x v="1155"/>
    <x v="1154"/>
    <x v="31"/>
    <n v="188"/>
    <x v="2"/>
    <s v="US"/>
    <x v="0"/>
    <n v="1408040408"/>
    <x v="1155"/>
    <b v="0"/>
    <x v="22"/>
    <x v="1"/>
    <x v="19"/>
    <x v="7"/>
    <s v="food trucks"/>
    <x v="1155"/>
    <x v="3"/>
  </r>
  <r>
    <n v="1156"/>
    <x v="1156"/>
    <x v="1155"/>
    <x v="115"/>
    <n v="0"/>
    <x v="2"/>
    <s v="US"/>
    <x v="0"/>
    <n v="1424742162"/>
    <x v="1156"/>
    <b v="0"/>
    <x v="78"/>
    <x v="1"/>
    <x v="19"/>
    <x v="7"/>
    <s v="food trucks"/>
    <x v="1156"/>
    <x v="0"/>
  </r>
  <r>
    <n v="1157"/>
    <x v="1157"/>
    <x v="1156"/>
    <x v="3"/>
    <n v="151"/>
    <x v="2"/>
    <s v="US"/>
    <x v="0"/>
    <n v="1417795480"/>
    <x v="1157"/>
    <b v="0"/>
    <x v="83"/>
    <x v="1"/>
    <x v="19"/>
    <x v="7"/>
    <s v="food trucks"/>
    <x v="1157"/>
    <x v="3"/>
  </r>
  <r>
    <n v="1158"/>
    <x v="1158"/>
    <x v="1157"/>
    <x v="51"/>
    <n v="35"/>
    <x v="2"/>
    <s v="US"/>
    <x v="0"/>
    <n v="1418091128"/>
    <x v="1158"/>
    <b v="0"/>
    <x v="83"/>
    <x v="1"/>
    <x v="19"/>
    <x v="7"/>
    <s v="food trucks"/>
    <x v="1158"/>
    <x v="3"/>
  </r>
  <r>
    <n v="1159"/>
    <x v="1159"/>
    <x v="1158"/>
    <x v="220"/>
    <n v="0"/>
    <x v="2"/>
    <s v="US"/>
    <x v="0"/>
    <n v="1435679100"/>
    <x v="1159"/>
    <b v="0"/>
    <x v="78"/>
    <x v="1"/>
    <x v="19"/>
    <x v="7"/>
    <s v="food trucks"/>
    <x v="1159"/>
    <x v="0"/>
  </r>
  <r>
    <n v="1160"/>
    <x v="1160"/>
    <x v="1159"/>
    <x v="11"/>
    <n v="1155"/>
    <x v="2"/>
    <s v="US"/>
    <x v="0"/>
    <n v="1427510586"/>
    <x v="1160"/>
    <b v="0"/>
    <x v="10"/>
    <x v="1"/>
    <x v="19"/>
    <x v="7"/>
    <s v="food trucks"/>
    <x v="1160"/>
    <x v="0"/>
  </r>
  <r>
    <n v="1161"/>
    <x v="1161"/>
    <x v="1160"/>
    <x v="102"/>
    <n v="0"/>
    <x v="2"/>
    <s v="US"/>
    <x v="0"/>
    <n v="1432047989"/>
    <x v="1161"/>
    <b v="0"/>
    <x v="78"/>
    <x v="1"/>
    <x v="19"/>
    <x v="7"/>
    <s v="food trucks"/>
    <x v="1161"/>
    <x v="0"/>
  </r>
  <r>
    <n v="1162"/>
    <x v="1162"/>
    <x v="1161"/>
    <x v="127"/>
    <n v="35"/>
    <x v="2"/>
    <s v="US"/>
    <x v="0"/>
    <n v="1411662264"/>
    <x v="1162"/>
    <b v="0"/>
    <x v="84"/>
    <x v="1"/>
    <x v="19"/>
    <x v="7"/>
    <s v="food trucks"/>
    <x v="1162"/>
    <x v="3"/>
  </r>
  <r>
    <n v="1163"/>
    <x v="1163"/>
    <x v="1162"/>
    <x v="221"/>
    <n v="0"/>
    <x v="2"/>
    <s v="US"/>
    <x v="0"/>
    <n v="1407604920"/>
    <x v="1163"/>
    <b v="0"/>
    <x v="78"/>
    <x v="1"/>
    <x v="19"/>
    <x v="7"/>
    <s v="food trucks"/>
    <x v="1163"/>
    <x v="3"/>
  </r>
  <r>
    <n v="1164"/>
    <x v="1164"/>
    <x v="1163"/>
    <x v="3"/>
    <n v="0"/>
    <x v="2"/>
    <s v="US"/>
    <x v="0"/>
    <n v="1466270582"/>
    <x v="1164"/>
    <b v="0"/>
    <x v="78"/>
    <x v="1"/>
    <x v="19"/>
    <x v="7"/>
    <s v="food trucks"/>
    <x v="1164"/>
    <x v="2"/>
  </r>
  <r>
    <n v="1165"/>
    <x v="1165"/>
    <x v="1164"/>
    <x v="3"/>
    <n v="2070.5"/>
    <x v="2"/>
    <s v="US"/>
    <x v="0"/>
    <n v="1404623330"/>
    <x v="1165"/>
    <b v="0"/>
    <x v="20"/>
    <x v="1"/>
    <x v="19"/>
    <x v="7"/>
    <s v="food trucks"/>
    <x v="1165"/>
    <x v="3"/>
  </r>
  <r>
    <n v="1166"/>
    <x v="1166"/>
    <x v="1165"/>
    <x v="36"/>
    <n v="2871"/>
    <x v="2"/>
    <s v="US"/>
    <x v="0"/>
    <n v="1435291200"/>
    <x v="1166"/>
    <b v="0"/>
    <x v="22"/>
    <x v="1"/>
    <x v="19"/>
    <x v="7"/>
    <s v="food trucks"/>
    <x v="1166"/>
    <x v="0"/>
  </r>
  <r>
    <n v="1167"/>
    <x v="1167"/>
    <x v="1166"/>
    <x v="127"/>
    <n v="979"/>
    <x v="2"/>
    <s v="US"/>
    <x v="0"/>
    <n v="1410543495"/>
    <x v="1167"/>
    <b v="0"/>
    <x v="38"/>
    <x v="1"/>
    <x v="19"/>
    <x v="7"/>
    <s v="food trucks"/>
    <x v="1167"/>
    <x v="3"/>
  </r>
  <r>
    <n v="1168"/>
    <x v="1168"/>
    <x v="1167"/>
    <x v="102"/>
    <n v="1020"/>
    <x v="2"/>
    <s v="US"/>
    <x v="0"/>
    <n v="1474507065"/>
    <x v="1168"/>
    <b v="0"/>
    <x v="83"/>
    <x v="1"/>
    <x v="19"/>
    <x v="7"/>
    <s v="food trucks"/>
    <x v="1168"/>
    <x v="2"/>
  </r>
  <r>
    <n v="1169"/>
    <x v="1169"/>
    <x v="1168"/>
    <x v="3"/>
    <n v="17"/>
    <x v="2"/>
    <s v="US"/>
    <x v="0"/>
    <n v="1424593763"/>
    <x v="1169"/>
    <b v="0"/>
    <x v="83"/>
    <x v="1"/>
    <x v="19"/>
    <x v="7"/>
    <s v="food trucks"/>
    <x v="1169"/>
    <x v="0"/>
  </r>
  <r>
    <n v="1170"/>
    <x v="1170"/>
    <x v="1169"/>
    <x v="31"/>
    <n v="100"/>
    <x v="2"/>
    <s v="GB"/>
    <x v="1"/>
    <n v="1433021171"/>
    <x v="1170"/>
    <b v="0"/>
    <x v="84"/>
    <x v="1"/>
    <x v="19"/>
    <x v="7"/>
    <s v="food trucks"/>
    <x v="1170"/>
    <x v="0"/>
  </r>
  <r>
    <n v="1171"/>
    <x v="1171"/>
    <x v="1170"/>
    <x v="31"/>
    <n v="25"/>
    <x v="2"/>
    <s v="US"/>
    <x v="0"/>
    <n v="1415909927"/>
    <x v="1171"/>
    <b v="0"/>
    <x v="29"/>
    <x v="1"/>
    <x v="19"/>
    <x v="7"/>
    <s v="food trucks"/>
    <x v="1171"/>
    <x v="3"/>
  </r>
  <r>
    <n v="1172"/>
    <x v="1172"/>
    <x v="1171"/>
    <x v="7"/>
    <n v="0"/>
    <x v="2"/>
    <s v="US"/>
    <x v="0"/>
    <n v="1408551752"/>
    <x v="1172"/>
    <b v="0"/>
    <x v="78"/>
    <x v="1"/>
    <x v="19"/>
    <x v="7"/>
    <s v="food trucks"/>
    <x v="1172"/>
    <x v="3"/>
  </r>
  <r>
    <n v="1173"/>
    <x v="1173"/>
    <x v="1172"/>
    <x v="152"/>
    <n v="30"/>
    <x v="2"/>
    <s v="US"/>
    <x v="0"/>
    <n v="1438576057"/>
    <x v="1173"/>
    <b v="0"/>
    <x v="29"/>
    <x v="1"/>
    <x v="19"/>
    <x v="7"/>
    <s v="food trucks"/>
    <x v="1173"/>
    <x v="0"/>
  </r>
  <r>
    <n v="1174"/>
    <x v="1174"/>
    <x v="1173"/>
    <x v="36"/>
    <n v="886"/>
    <x v="2"/>
    <s v="US"/>
    <x v="0"/>
    <n v="1462738327"/>
    <x v="1174"/>
    <b v="0"/>
    <x v="10"/>
    <x v="1"/>
    <x v="19"/>
    <x v="7"/>
    <s v="food trucks"/>
    <x v="1174"/>
    <x v="2"/>
  </r>
  <r>
    <n v="1175"/>
    <x v="1175"/>
    <x v="1174"/>
    <x v="22"/>
    <n v="585"/>
    <x v="2"/>
    <s v="US"/>
    <x v="0"/>
    <n v="1436981339"/>
    <x v="1175"/>
    <b v="0"/>
    <x v="82"/>
    <x v="1"/>
    <x v="19"/>
    <x v="7"/>
    <s v="food trucks"/>
    <x v="1175"/>
    <x v="0"/>
  </r>
  <r>
    <n v="1176"/>
    <x v="1176"/>
    <x v="1175"/>
    <x v="164"/>
    <n v="10"/>
    <x v="2"/>
    <s v="AU"/>
    <x v="2"/>
    <n v="1488805200"/>
    <x v="1176"/>
    <b v="0"/>
    <x v="29"/>
    <x v="1"/>
    <x v="19"/>
    <x v="7"/>
    <s v="food trucks"/>
    <x v="1176"/>
    <x v="1"/>
  </r>
  <r>
    <n v="1177"/>
    <x v="1177"/>
    <x v="1176"/>
    <x v="12"/>
    <n v="0"/>
    <x v="2"/>
    <s v="GB"/>
    <x v="1"/>
    <n v="1413388296"/>
    <x v="1177"/>
    <b v="0"/>
    <x v="78"/>
    <x v="1"/>
    <x v="19"/>
    <x v="7"/>
    <s v="food trucks"/>
    <x v="1177"/>
    <x v="3"/>
  </r>
  <r>
    <n v="1178"/>
    <x v="1178"/>
    <x v="1177"/>
    <x v="96"/>
    <n v="5"/>
    <x v="2"/>
    <s v="US"/>
    <x v="0"/>
    <n v="1408225452"/>
    <x v="1178"/>
    <b v="0"/>
    <x v="29"/>
    <x v="1"/>
    <x v="19"/>
    <x v="7"/>
    <s v="food trucks"/>
    <x v="1178"/>
    <x v="3"/>
  </r>
  <r>
    <n v="1179"/>
    <x v="1179"/>
    <x v="1178"/>
    <x v="127"/>
    <n v="3200"/>
    <x v="2"/>
    <s v="CA"/>
    <x v="5"/>
    <n v="1446052627"/>
    <x v="1179"/>
    <b v="0"/>
    <x v="81"/>
    <x v="1"/>
    <x v="19"/>
    <x v="7"/>
    <s v="food trucks"/>
    <x v="1179"/>
    <x v="0"/>
  </r>
  <r>
    <n v="1180"/>
    <x v="1180"/>
    <x v="1179"/>
    <x v="63"/>
    <n v="5875"/>
    <x v="2"/>
    <s v="US"/>
    <x v="0"/>
    <n v="1403983314"/>
    <x v="1180"/>
    <b v="0"/>
    <x v="268"/>
    <x v="1"/>
    <x v="19"/>
    <x v="7"/>
    <s v="food trucks"/>
    <x v="1180"/>
    <x v="3"/>
  </r>
  <r>
    <n v="1181"/>
    <x v="1181"/>
    <x v="1180"/>
    <x v="63"/>
    <n v="4"/>
    <x v="2"/>
    <s v="US"/>
    <x v="0"/>
    <n v="1425197321"/>
    <x v="1181"/>
    <b v="0"/>
    <x v="83"/>
    <x v="1"/>
    <x v="19"/>
    <x v="7"/>
    <s v="food trucks"/>
    <x v="1181"/>
    <x v="0"/>
  </r>
  <r>
    <n v="1182"/>
    <x v="1182"/>
    <x v="1181"/>
    <x v="28"/>
    <n v="42"/>
    <x v="2"/>
    <s v="US"/>
    <x v="0"/>
    <n v="1484239320"/>
    <x v="1182"/>
    <b v="0"/>
    <x v="80"/>
    <x v="1"/>
    <x v="19"/>
    <x v="7"/>
    <s v="food trucks"/>
    <x v="1182"/>
    <x v="2"/>
  </r>
  <r>
    <n v="1183"/>
    <x v="1183"/>
    <x v="1182"/>
    <x v="30"/>
    <n v="100"/>
    <x v="2"/>
    <s v="US"/>
    <x v="0"/>
    <n v="1478059140"/>
    <x v="1183"/>
    <b v="0"/>
    <x v="83"/>
    <x v="1"/>
    <x v="19"/>
    <x v="7"/>
    <s v="food trucks"/>
    <x v="1183"/>
    <x v="2"/>
  </r>
  <r>
    <n v="1184"/>
    <x v="1184"/>
    <x v="1183"/>
    <x v="29"/>
    <n v="23086"/>
    <x v="0"/>
    <s v="GB"/>
    <x v="1"/>
    <n v="1486391011"/>
    <x v="1184"/>
    <b v="0"/>
    <x v="269"/>
    <x v="0"/>
    <x v="20"/>
    <x v="8"/>
    <s v="photobooks"/>
    <x v="1184"/>
    <x v="1"/>
  </r>
  <r>
    <n v="1185"/>
    <x v="1185"/>
    <x v="1184"/>
    <x v="78"/>
    <n v="13180"/>
    <x v="0"/>
    <s v="US"/>
    <x v="0"/>
    <n v="1433736000"/>
    <x v="1185"/>
    <b v="0"/>
    <x v="112"/>
    <x v="0"/>
    <x v="20"/>
    <x v="8"/>
    <s v="photobooks"/>
    <x v="1185"/>
    <x v="0"/>
  </r>
  <r>
    <n v="1186"/>
    <x v="1186"/>
    <x v="1185"/>
    <x v="51"/>
    <n v="8005"/>
    <x v="0"/>
    <s v="GB"/>
    <x v="1"/>
    <n v="1433198520"/>
    <x v="1186"/>
    <b v="0"/>
    <x v="252"/>
    <x v="0"/>
    <x v="20"/>
    <x v="8"/>
    <s v="photobooks"/>
    <x v="1186"/>
    <x v="0"/>
  </r>
  <r>
    <n v="1187"/>
    <x v="1187"/>
    <x v="1186"/>
    <x v="222"/>
    <n v="9111"/>
    <x v="0"/>
    <s v="US"/>
    <x v="0"/>
    <n v="1431885600"/>
    <x v="1187"/>
    <b v="0"/>
    <x v="16"/>
    <x v="0"/>
    <x v="20"/>
    <x v="8"/>
    <s v="photobooks"/>
    <x v="1187"/>
    <x v="0"/>
  </r>
  <r>
    <n v="1188"/>
    <x v="1188"/>
    <x v="1187"/>
    <x v="13"/>
    <n v="3211"/>
    <x v="0"/>
    <s v="CA"/>
    <x v="5"/>
    <n v="1482943740"/>
    <x v="1188"/>
    <b v="0"/>
    <x v="268"/>
    <x v="0"/>
    <x v="20"/>
    <x v="8"/>
    <s v="photobooks"/>
    <x v="1188"/>
    <x v="2"/>
  </r>
  <r>
    <n v="1189"/>
    <x v="1189"/>
    <x v="1188"/>
    <x v="7"/>
    <n v="9700"/>
    <x v="0"/>
    <s v="US"/>
    <x v="0"/>
    <n v="1467242995"/>
    <x v="1189"/>
    <b v="0"/>
    <x v="48"/>
    <x v="0"/>
    <x v="20"/>
    <x v="8"/>
    <s v="photobooks"/>
    <x v="1189"/>
    <x v="2"/>
  </r>
  <r>
    <n v="1190"/>
    <x v="1190"/>
    <x v="1189"/>
    <x v="2"/>
    <n v="675"/>
    <x v="0"/>
    <s v="US"/>
    <x v="0"/>
    <n v="1409500725"/>
    <x v="1190"/>
    <b v="0"/>
    <x v="62"/>
    <x v="0"/>
    <x v="20"/>
    <x v="8"/>
    <s v="photobooks"/>
    <x v="1190"/>
    <x v="3"/>
  </r>
  <r>
    <n v="1191"/>
    <x v="1191"/>
    <x v="1190"/>
    <x v="200"/>
    <n v="2945"/>
    <x v="0"/>
    <s v="US"/>
    <x v="0"/>
    <n v="1458480560"/>
    <x v="1191"/>
    <b v="0"/>
    <x v="51"/>
    <x v="0"/>
    <x v="20"/>
    <x v="8"/>
    <s v="photobooks"/>
    <x v="1191"/>
    <x v="2"/>
  </r>
  <r>
    <n v="1192"/>
    <x v="1192"/>
    <x v="1191"/>
    <x v="213"/>
    <n v="290"/>
    <x v="0"/>
    <s v="GB"/>
    <x v="1"/>
    <n v="1486814978"/>
    <x v="1192"/>
    <b v="0"/>
    <x v="41"/>
    <x v="0"/>
    <x v="20"/>
    <x v="8"/>
    <s v="photobooks"/>
    <x v="1192"/>
    <x v="1"/>
  </r>
  <r>
    <n v="1193"/>
    <x v="1193"/>
    <x v="1192"/>
    <x v="223"/>
    <n v="21831"/>
    <x v="0"/>
    <s v="US"/>
    <x v="0"/>
    <n v="1460223453"/>
    <x v="1193"/>
    <b v="0"/>
    <x v="270"/>
    <x v="0"/>
    <x v="20"/>
    <x v="8"/>
    <s v="photobooks"/>
    <x v="1193"/>
    <x v="2"/>
  </r>
  <r>
    <n v="1194"/>
    <x v="1194"/>
    <x v="1193"/>
    <x v="78"/>
    <n v="40280"/>
    <x v="0"/>
    <s v="IE"/>
    <x v="3"/>
    <n v="1428493379"/>
    <x v="1194"/>
    <b v="0"/>
    <x v="271"/>
    <x v="0"/>
    <x v="20"/>
    <x v="8"/>
    <s v="photobooks"/>
    <x v="1194"/>
    <x v="0"/>
  </r>
  <r>
    <n v="1195"/>
    <x v="1195"/>
    <x v="1194"/>
    <x v="3"/>
    <n v="13500"/>
    <x v="0"/>
    <s v="IT"/>
    <x v="3"/>
    <n v="1450602000"/>
    <x v="1195"/>
    <b v="0"/>
    <x v="203"/>
    <x v="0"/>
    <x v="20"/>
    <x v="8"/>
    <s v="photobooks"/>
    <x v="1195"/>
    <x v="0"/>
  </r>
  <r>
    <n v="1196"/>
    <x v="1196"/>
    <x v="1195"/>
    <x v="107"/>
    <n v="39137"/>
    <x v="0"/>
    <s v="GB"/>
    <x v="1"/>
    <n v="1450467539"/>
    <x v="1196"/>
    <b v="0"/>
    <x v="272"/>
    <x v="0"/>
    <x v="20"/>
    <x v="8"/>
    <s v="photobooks"/>
    <x v="1196"/>
    <x v="0"/>
  </r>
  <r>
    <n v="1197"/>
    <x v="1197"/>
    <x v="1196"/>
    <x v="36"/>
    <n v="37994"/>
    <x v="0"/>
    <s v="US"/>
    <x v="0"/>
    <n v="1465797540"/>
    <x v="1197"/>
    <b v="0"/>
    <x v="100"/>
    <x v="0"/>
    <x v="20"/>
    <x v="8"/>
    <s v="photobooks"/>
    <x v="1197"/>
    <x v="2"/>
  </r>
  <r>
    <n v="1198"/>
    <x v="1198"/>
    <x v="1197"/>
    <x v="8"/>
    <n v="9121"/>
    <x v="0"/>
    <s v="US"/>
    <x v="0"/>
    <n v="1451530800"/>
    <x v="1198"/>
    <b v="0"/>
    <x v="157"/>
    <x v="0"/>
    <x v="20"/>
    <x v="8"/>
    <s v="photobooks"/>
    <x v="1198"/>
    <x v="0"/>
  </r>
  <r>
    <n v="1199"/>
    <x v="1199"/>
    <x v="1198"/>
    <x v="224"/>
    <n v="2693"/>
    <x v="0"/>
    <s v="GB"/>
    <x v="1"/>
    <n v="1436380200"/>
    <x v="1199"/>
    <b v="0"/>
    <x v="82"/>
    <x v="0"/>
    <x v="20"/>
    <x v="8"/>
    <s v="photobooks"/>
    <x v="1199"/>
    <x v="0"/>
  </r>
  <r>
    <n v="1200"/>
    <x v="1200"/>
    <x v="1199"/>
    <x v="225"/>
    <n v="6029"/>
    <x v="0"/>
    <s v="US"/>
    <x v="0"/>
    <n v="1429183656"/>
    <x v="1200"/>
    <b v="0"/>
    <x v="273"/>
    <x v="0"/>
    <x v="20"/>
    <x v="8"/>
    <s v="photobooks"/>
    <x v="1200"/>
    <x v="0"/>
  </r>
  <r>
    <n v="1201"/>
    <x v="1201"/>
    <x v="1200"/>
    <x v="12"/>
    <n v="6146.27"/>
    <x v="0"/>
    <s v="GB"/>
    <x v="1"/>
    <n v="1468593246"/>
    <x v="1201"/>
    <b v="0"/>
    <x v="112"/>
    <x v="0"/>
    <x v="20"/>
    <x v="8"/>
    <s v="photobooks"/>
    <x v="1201"/>
    <x v="2"/>
  </r>
  <r>
    <n v="1202"/>
    <x v="1202"/>
    <x v="1201"/>
    <x v="31"/>
    <n v="49811"/>
    <x v="0"/>
    <s v="AU"/>
    <x v="2"/>
    <n v="1435388154"/>
    <x v="1202"/>
    <b v="0"/>
    <x v="197"/>
    <x v="0"/>
    <x v="20"/>
    <x v="8"/>
    <s v="photobooks"/>
    <x v="1202"/>
    <x v="0"/>
  </r>
  <r>
    <n v="1203"/>
    <x v="1203"/>
    <x v="1202"/>
    <x v="226"/>
    <n v="16700"/>
    <x v="0"/>
    <s v="US"/>
    <x v="0"/>
    <n v="1433083527"/>
    <x v="1203"/>
    <b v="0"/>
    <x v="21"/>
    <x v="0"/>
    <x v="20"/>
    <x v="8"/>
    <s v="photobooks"/>
    <x v="1203"/>
    <x v="0"/>
  </r>
  <r>
    <n v="1204"/>
    <x v="1204"/>
    <x v="1203"/>
    <x v="93"/>
    <n v="13383"/>
    <x v="0"/>
    <s v="US"/>
    <x v="0"/>
    <n v="1449205200"/>
    <x v="1204"/>
    <b v="0"/>
    <x v="7"/>
    <x v="0"/>
    <x v="20"/>
    <x v="8"/>
    <s v="photobooks"/>
    <x v="1204"/>
    <x v="0"/>
  </r>
  <r>
    <n v="1205"/>
    <x v="1205"/>
    <x v="1204"/>
    <x v="93"/>
    <n v="13112"/>
    <x v="0"/>
    <s v="DE"/>
    <x v="3"/>
    <n v="1434197351"/>
    <x v="1205"/>
    <b v="0"/>
    <x v="95"/>
    <x v="0"/>
    <x v="20"/>
    <x v="8"/>
    <s v="photobooks"/>
    <x v="1205"/>
    <x v="0"/>
  </r>
  <r>
    <n v="1206"/>
    <x v="1206"/>
    <x v="1205"/>
    <x v="42"/>
    <n v="1035"/>
    <x v="0"/>
    <s v="AT"/>
    <x v="3"/>
    <n v="1489238940"/>
    <x v="1206"/>
    <b v="0"/>
    <x v="58"/>
    <x v="0"/>
    <x v="20"/>
    <x v="8"/>
    <s v="photobooks"/>
    <x v="1206"/>
    <x v="1"/>
  </r>
  <r>
    <n v="1207"/>
    <x v="1207"/>
    <x v="1206"/>
    <x v="227"/>
    <n v="17396"/>
    <x v="0"/>
    <s v="IT"/>
    <x v="3"/>
    <n v="1459418400"/>
    <x v="1207"/>
    <b v="0"/>
    <x v="261"/>
    <x v="0"/>
    <x v="20"/>
    <x v="8"/>
    <s v="photobooks"/>
    <x v="1207"/>
    <x v="2"/>
  </r>
  <r>
    <n v="1208"/>
    <x v="1208"/>
    <x v="1207"/>
    <x v="3"/>
    <n v="15530"/>
    <x v="0"/>
    <s v="US"/>
    <x v="0"/>
    <n v="1458835264"/>
    <x v="1208"/>
    <b v="0"/>
    <x v="11"/>
    <x v="0"/>
    <x v="20"/>
    <x v="8"/>
    <s v="photobooks"/>
    <x v="1208"/>
    <x v="2"/>
  </r>
  <r>
    <n v="1209"/>
    <x v="1209"/>
    <x v="1208"/>
    <x v="12"/>
    <n v="6360"/>
    <x v="0"/>
    <s v="US"/>
    <x v="0"/>
    <n v="1488053905"/>
    <x v="1209"/>
    <b v="0"/>
    <x v="67"/>
    <x v="0"/>
    <x v="20"/>
    <x v="8"/>
    <s v="photobooks"/>
    <x v="1209"/>
    <x v="1"/>
  </r>
  <r>
    <n v="1210"/>
    <x v="1210"/>
    <x v="1209"/>
    <x v="22"/>
    <n v="50863"/>
    <x v="0"/>
    <s v="SE"/>
    <x v="9"/>
    <n v="1433106000"/>
    <x v="1210"/>
    <b v="0"/>
    <x v="273"/>
    <x v="0"/>
    <x v="20"/>
    <x v="8"/>
    <s v="photobooks"/>
    <x v="1210"/>
    <x v="0"/>
  </r>
  <r>
    <n v="1211"/>
    <x v="1211"/>
    <x v="1210"/>
    <x v="28"/>
    <n v="1011"/>
    <x v="0"/>
    <s v="CA"/>
    <x v="5"/>
    <n v="1465505261"/>
    <x v="1211"/>
    <b v="0"/>
    <x v="79"/>
    <x v="0"/>
    <x v="20"/>
    <x v="8"/>
    <s v="photobooks"/>
    <x v="1211"/>
    <x v="2"/>
  </r>
  <r>
    <n v="1212"/>
    <x v="1212"/>
    <x v="1211"/>
    <x v="30"/>
    <n v="3226"/>
    <x v="0"/>
    <s v="US"/>
    <x v="0"/>
    <n v="1448586000"/>
    <x v="1212"/>
    <b v="0"/>
    <x v="183"/>
    <x v="0"/>
    <x v="20"/>
    <x v="8"/>
    <s v="photobooks"/>
    <x v="1212"/>
    <x v="0"/>
  </r>
  <r>
    <n v="1213"/>
    <x v="1213"/>
    <x v="1212"/>
    <x v="115"/>
    <n v="6645"/>
    <x v="0"/>
    <s v="GB"/>
    <x v="1"/>
    <n v="1485886100"/>
    <x v="1213"/>
    <b v="0"/>
    <x v="52"/>
    <x v="0"/>
    <x v="20"/>
    <x v="8"/>
    <s v="photobooks"/>
    <x v="1213"/>
    <x v="2"/>
  </r>
  <r>
    <n v="1214"/>
    <x v="1214"/>
    <x v="1213"/>
    <x v="13"/>
    <n v="2636"/>
    <x v="0"/>
    <s v="US"/>
    <x v="0"/>
    <n v="1433880605"/>
    <x v="1214"/>
    <b v="0"/>
    <x v="20"/>
    <x v="0"/>
    <x v="20"/>
    <x v="8"/>
    <s v="photobooks"/>
    <x v="1214"/>
    <x v="0"/>
  </r>
  <r>
    <n v="1215"/>
    <x v="1215"/>
    <x v="1214"/>
    <x v="10"/>
    <n v="39304.01"/>
    <x v="0"/>
    <s v="US"/>
    <x v="0"/>
    <n v="1401487756"/>
    <x v="1215"/>
    <b v="0"/>
    <x v="274"/>
    <x v="0"/>
    <x v="20"/>
    <x v="8"/>
    <s v="photobooks"/>
    <x v="1215"/>
    <x v="3"/>
  </r>
  <r>
    <n v="1216"/>
    <x v="1216"/>
    <x v="1215"/>
    <x v="32"/>
    <n v="20398"/>
    <x v="0"/>
    <s v="US"/>
    <x v="0"/>
    <n v="1443826980"/>
    <x v="1216"/>
    <b v="0"/>
    <x v="147"/>
    <x v="0"/>
    <x v="20"/>
    <x v="8"/>
    <s v="photobooks"/>
    <x v="1216"/>
    <x v="0"/>
  </r>
  <r>
    <n v="1217"/>
    <x v="1217"/>
    <x v="1216"/>
    <x v="228"/>
    <n v="27189"/>
    <x v="0"/>
    <s v="US"/>
    <x v="0"/>
    <n v="1468524340"/>
    <x v="1217"/>
    <b v="0"/>
    <x v="275"/>
    <x v="0"/>
    <x v="20"/>
    <x v="8"/>
    <s v="photobooks"/>
    <x v="1217"/>
    <x v="2"/>
  </r>
  <r>
    <n v="1218"/>
    <x v="1218"/>
    <x v="1217"/>
    <x v="7"/>
    <n v="15505"/>
    <x v="0"/>
    <s v="US"/>
    <x v="0"/>
    <n v="1446346800"/>
    <x v="1218"/>
    <b v="0"/>
    <x v="30"/>
    <x v="0"/>
    <x v="20"/>
    <x v="8"/>
    <s v="photobooks"/>
    <x v="1218"/>
    <x v="0"/>
  </r>
  <r>
    <n v="1219"/>
    <x v="1219"/>
    <x v="1218"/>
    <x v="229"/>
    <n v="26024"/>
    <x v="0"/>
    <s v="US"/>
    <x v="0"/>
    <n v="1476961513"/>
    <x v="1219"/>
    <b v="0"/>
    <x v="35"/>
    <x v="0"/>
    <x v="20"/>
    <x v="8"/>
    <s v="photobooks"/>
    <x v="1219"/>
    <x v="2"/>
  </r>
  <r>
    <n v="1220"/>
    <x v="1220"/>
    <x v="1219"/>
    <x v="36"/>
    <n v="15565"/>
    <x v="0"/>
    <s v="DE"/>
    <x v="3"/>
    <n v="1440515112"/>
    <x v="1220"/>
    <b v="0"/>
    <x v="205"/>
    <x v="0"/>
    <x v="20"/>
    <x v="8"/>
    <s v="photobooks"/>
    <x v="1220"/>
    <x v="0"/>
  </r>
  <r>
    <n v="1221"/>
    <x v="1221"/>
    <x v="1220"/>
    <x v="41"/>
    <n v="2451.0100000000002"/>
    <x v="0"/>
    <s v="GB"/>
    <x v="1"/>
    <n v="1480809600"/>
    <x v="1221"/>
    <b v="0"/>
    <x v="273"/>
    <x v="0"/>
    <x v="20"/>
    <x v="8"/>
    <s v="photobooks"/>
    <x v="1221"/>
    <x v="2"/>
  </r>
  <r>
    <n v="1222"/>
    <x v="1222"/>
    <x v="1221"/>
    <x v="23"/>
    <n v="11215"/>
    <x v="0"/>
    <s v="CA"/>
    <x v="5"/>
    <n v="1459483200"/>
    <x v="1222"/>
    <b v="0"/>
    <x v="276"/>
    <x v="0"/>
    <x v="20"/>
    <x v="8"/>
    <s v="photobooks"/>
    <x v="1222"/>
    <x v="2"/>
  </r>
  <r>
    <n v="1223"/>
    <x v="1223"/>
    <x v="1222"/>
    <x v="230"/>
    <n v="22197"/>
    <x v="0"/>
    <s v="US"/>
    <x v="0"/>
    <n v="1478754909"/>
    <x v="1223"/>
    <b v="0"/>
    <x v="277"/>
    <x v="0"/>
    <x v="20"/>
    <x v="8"/>
    <s v="photobooks"/>
    <x v="1223"/>
    <x v="2"/>
  </r>
  <r>
    <n v="1224"/>
    <x v="1224"/>
    <x v="1223"/>
    <x v="36"/>
    <n v="1060"/>
    <x v="1"/>
    <s v="US"/>
    <x v="0"/>
    <n v="1402060302"/>
    <x v="1224"/>
    <b v="0"/>
    <x v="59"/>
    <x v="1"/>
    <x v="21"/>
    <x v="4"/>
    <s v="world music"/>
    <x v="1224"/>
    <x v="3"/>
  </r>
  <r>
    <n v="1225"/>
    <x v="1225"/>
    <x v="1224"/>
    <x v="9"/>
    <n v="132"/>
    <x v="1"/>
    <s v="US"/>
    <x v="0"/>
    <n v="1382478278"/>
    <x v="1225"/>
    <b v="0"/>
    <x v="83"/>
    <x v="1"/>
    <x v="21"/>
    <x v="4"/>
    <s v="world music"/>
    <x v="1225"/>
    <x v="4"/>
  </r>
  <r>
    <n v="1226"/>
    <x v="1226"/>
    <x v="1225"/>
    <x v="63"/>
    <n v="1937"/>
    <x v="1"/>
    <s v="US"/>
    <x v="0"/>
    <n v="1398042000"/>
    <x v="1226"/>
    <b v="0"/>
    <x v="244"/>
    <x v="1"/>
    <x v="21"/>
    <x v="4"/>
    <s v="world music"/>
    <x v="1226"/>
    <x v="3"/>
  </r>
  <r>
    <n v="1227"/>
    <x v="1227"/>
    <x v="1226"/>
    <x v="13"/>
    <n v="0"/>
    <x v="1"/>
    <s v="US"/>
    <x v="0"/>
    <n v="1407394800"/>
    <x v="1227"/>
    <b v="0"/>
    <x v="78"/>
    <x v="1"/>
    <x v="21"/>
    <x v="4"/>
    <s v="world music"/>
    <x v="1227"/>
    <x v="3"/>
  </r>
  <r>
    <n v="1228"/>
    <x v="1228"/>
    <x v="1227"/>
    <x v="10"/>
    <n v="1465"/>
    <x v="1"/>
    <s v="US"/>
    <x v="0"/>
    <n v="1317231008"/>
    <x v="1228"/>
    <b v="0"/>
    <x v="54"/>
    <x v="1"/>
    <x v="21"/>
    <x v="4"/>
    <s v="world music"/>
    <x v="1228"/>
    <x v="6"/>
  </r>
  <r>
    <n v="1229"/>
    <x v="1229"/>
    <x v="1228"/>
    <x v="181"/>
    <n v="25"/>
    <x v="1"/>
    <s v="US"/>
    <x v="0"/>
    <n v="1334592000"/>
    <x v="1229"/>
    <b v="0"/>
    <x v="29"/>
    <x v="1"/>
    <x v="21"/>
    <x v="4"/>
    <s v="world music"/>
    <x v="1229"/>
    <x v="5"/>
  </r>
  <r>
    <n v="1230"/>
    <x v="1230"/>
    <x v="1229"/>
    <x v="69"/>
    <n v="0"/>
    <x v="1"/>
    <s v="US"/>
    <x v="0"/>
    <n v="1298589630"/>
    <x v="1230"/>
    <b v="0"/>
    <x v="78"/>
    <x v="1"/>
    <x v="21"/>
    <x v="4"/>
    <s v="world music"/>
    <x v="1230"/>
    <x v="6"/>
  </r>
  <r>
    <n v="1231"/>
    <x v="1231"/>
    <x v="1230"/>
    <x v="10"/>
    <n v="0"/>
    <x v="1"/>
    <s v="US"/>
    <x v="0"/>
    <n v="1440723600"/>
    <x v="1231"/>
    <b v="0"/>
    <x v="78"/>
    <x v="1"/>
    <x v="21"/>
    <x v="4"/>
    <s v="world music"/>
    <x v="1231"/>
    <x v="0"/>
  </r>
  <r>
    <n v="1232"/>
    <x v="1232"/>
    <x v="1231"/>
    <x v="10"/>
    <n v="40"/>
    <x v="1"/>
    <s v="US"/>
    <x v="0"/>
    <n v="1381090870"/>
    <x v="1232"/>
    <b v="0"/>
    <x v="29"/>
    <x v="1"/>
    <x v="21"/>
    <x v="4"/>
    <s v="world music"/>
    <x v="1232"/>
    <x v="4"/>
  </r>
  <r>
    <n v="1233"/>
    <x v="1233"/>
    <x v="1232"/>
    <x v="28"/>
    <n v="116"/>
    <x v="1"/>
    <s v="US"/>
    <x v="0"/>
    <n v="1329864374"/>
    <x v="1233"/>
    <b v="0"/>
    <x v="79"/>
    <x v="1"/>
    <x v="21"/>
    <x v="4"/>
    <s v="world music"/>
    <x v="1233"/>
    <x v="5"/>
  </r>
  <r>
    <n v="1234"/>
    <x v="1234"/>
    <x v="1233"/>
    <x v="63"/>
    <n v="0"/>
    <x v="1"/>
    <s v="GB"/>
    <x v="1"/>
    <n v="1422903342"/>
    <x v="1234"/>
    <b v="0"/>
    <x v="78"/>
    <x v="1"/>
    <x v="21"/>
    <x v="4"/>
    <s v="world music"/>
    <x v="1234"/>
    <x v="0"/>
  </r>
  <r>
    <n v="1235"/>
    <x v="1235"/>
    <x v="1234"/>
    <x v="231"/>
    <n v="210"/>
    <x v="1"/>
    <s v="US"/>
    <x v="0"/>
    <n v="1387077299"/>
    <x v="1235"/>
    <b v="0"/>
    <x v="79"/>
    <x v="1"/>
    <x v="21"/>
    <x v="4"/>
    <s v="world music"/>
    <x v="1235"/>
    <x v="4"/>
  </r>
  <r>
    <n v="1236"/>
    <x v="1236"/>
    <x v="1235"/>
    <x v="30"/>
    <n v="0"/>
    <x v="1"/>
    <s v="US"/>
    <x v="0"/>
    <n v="1343491200"/>
    <x v="1236"/>
    <b v="0"/>
    <x v="78"/>
    <x v="1"/>
    <x v="21"/>
    <x v="4"/>
    <s v="world music"/>
    <x v="1236"/>
    <x v="5"/>
  </r>
  <r>
    <n v="1237"/>
    <x v="1237"/>
    <x v="1236"/>
    <x v="31"/>
    <n v="0"/>
    <x v="1"/>
    <s v="US"/>
    <x v="0"/>
    <n v="1345790865"/>
    <x v="1237"/>
    <b v="0"/>
    <x v="78"/>
    <x v="1"/>
    <x v="21"/>
    <x v="4"/>
    <s v="world music"/>
    <x v="1237"/>
    <x v="5"/>
  </r>
  <r>
    <n v="1238"/>
    <x v="1238"/>
    <x v="1237"/>
    <x v="28"/>
    <n v="178"/>
    <x v="1"/>
    <s v="US"/>
    <x v="0"/>
    <n v="1312641536"/>
    <x v="1238"/>
    <b v="0"/>
    <x v="83"/>
    <x v="1"/>
    <x v="21"/>
    <x v="4"/>
    <s v="world music"/>
    <x v="1238"/>
    <x v="6"/>
  </r>
  <r>
    <n v="1239"/>
    <x v="1239"/>
    <x v="1238"/>
    <x v="30"/>
    <n v="0"/>
    <x v="1"/>
    <s v="US"/>
    <x v="0"/>
    <n v="1325804767"/>
    <x v="1239"/>
    <b v="0"/>
    <x v="78"/>
    <x v="1"/>
    <x v="21"/>
    <x v="4"/>
    <s v="world music"/>
    <x v="1239"/>
    <x v="6"/>
  </r>
  <r>
    <n v="1240"/>
    <x v="1240"/>
    <x v="1239"/>
    <x v="6"/>
    <n v="241"/>
    <x v="1"/>
    <s v="US"/>
    <x v="0"/>
    <n v="1373665860"/>
    <x v="1240"/>
    <b v="0"/>
    <x v="22"/>
    <x v="1"/>
    <x v="21"/>
    <x v="4"/>
    <s v="world music"/>
    <x v="1240"/>
    <x v="4"/>
  </r>
  <r>
    <n v="1241"/>
    <x v="1241"/>
    <x v="1240"/>
    <x v="10"/>
    <n v="2537"/>
    <x v="1"/>
    <s v="US"/>
    <x v="0"/>
    <n v="1414994340"/>
    <x v="1241"/>
    <b v="0"/>
    <x v="69"/>
    <x v="1"/>
    <x v="21"/>
    <x v="4"/>
    <s v="world music"/>
    <x v="1241"/>
    <x v="3"/>
  </r>
  <r>
    <n v="1242"/>
    <x v="1242"/>
    <x v="1241"/>
    <x v="232"/>
    <n v="5"/>
    <x v="1"/>
    <s v="US"/>
    <x v="0"/>
    <n v="1315747080"/>
    <x v="1242"/>
    <b v="0"/>
    <x v="29"/>
    <x v="1"/>
    <x v="21"/>
    <x v="4"/>
    <s v="world music"/>
    <x v="1242"/>
    <x v="6"/>
  </r>
  <r>
    <n v="1243"/>
    <x v="1243"/>
    <x v="1242"/>
    <x v="14"/>
    <n v="1691"/>
    <x v="1"/>
    <s v="US"/>
    <x v="0"/>
    <n v="1310158800"/>
    <x v="1243"/>
    <b v="0"/>
    <x v="44"/>
    <x v="1"/>
    <x v="21"/>
    <x v="4"/>
    <s v="world music"/>
    <x v="1243"/>
    <x v="6"/>
  </r>
  <r>
    <n v="1244"/>
    <x v="1244"/>
    <x v="1243"/>
    <x v="13"/>
    <n v="2076"/>
    <x v="0"/>
    <s v="US"/>
    <x v="0"/>
    <n v="1366664400"/>
    <x v="1244"/>
    <b v="1"/>
    <x v="43"/>
    <x v="0"/>
    <x v="11"/>
    <x v="4"/>
    <s v="rock"/>
    <x v="1244"/>
    <x v="4"/>
  </r>
  <r>
    <n v="1245"/>
    <x v="1245"/>
    <x v="1244"/>
    <x v="13"/>
    <n v="2405"/>
    <x v="0"/>
    <s v="US"/>
    <x v="0"/>
    <n v="1402755834"/>
    <x v="1245"/>
    <b v="1"/>
    <x v="57"/>
    <x v="0"/>
    <x v="11"/>
    <x v="4"/>
    <s v="rock"/>
    <x v="1245"/>
    <x v="3"/>
  </r>
  <r>
    <n v="1246"/>
    <x v="1246"/>
    <x v="1245"/>
    <x v="13"/>
    <n v="2340"/>
    <x v="0"/>
    <s v="US"/>
    <x v="0"/>
    <n v="1323136949"/>
    <x v="1246"/>
    <b v="1"/>
    <x v="162"/>
    <x v="0"/>
    <x v="11"/>
    <x v="4"/>
    <s v="rock"/>
    <x v="1246"/>
    <x v="6"/>
  </r>
  <r>
    <n v="1247"/>
    <x v="1247"/>
    <x v="1246"/>
    <x v="8"/>
    <n v="4275"/>
    <x v="0"/>
    <s v="US"/>
    <x v="0"/>
    <n v="1367823655"/>
    <x v="1247"/>
    <b v="1"/>
    <x v="133"/>
    <x v="0"/>
    <x v="11"/>
    <x v="4"/>
    <s v="rock"/>
    <x v="1247"/>
    <x v="4"/>
  </r>
  <r>
    <n v="1248"/>
    <x v="1248"/>
    <x v="1247"/>
    <x v="30"/>
    <n v="3791"/>
    <x v="0"/>
    <s v="US"/>
    <x v="0"/>
    <n v="1402642740"/>
    <x v="1248"/>
    <b v="1"/>
    <x v="211"/>
    <x v="0"/>
    <x v="11"/>
    <x v="4"/>
    <s v="rock"/>
    <x v="1248"/>
    <x v="3"/>
  </r>
  <r>
    <n v="1249"/>
    <x v="1249"/>
    <x v="1248"/>
    <x v="10"/>
    <n v="5222"/>
    <x v="0"/>
    <s v="US"/>
    <x v="0"/>
    <n v="1341683211"/>
    <x v="1249"/>
    <b v="1"/>
    <x v="75"/>
    <x v="0"/>
    <x v="11"/>
    <x v="4"/>
    <s v="rock"/>
    <x v="1249"/>
    <x v="5"/>
  </r>
  <r>
    <n v="1250"/>
    <x v="1250"/>
    <x v="1249"/>
    <x v="11"/>
    <n v="60046"/>
    <x v="0"/>
    <s v="US"/>
    <x v="0"/>
    <n v="1410017131"/>
    <x v="1250"/>
    <b v="1"/>
    <x v="278"/>
    <x v="0"/>
    <x v="11"/>
    <x v="4"/>
    <s v="rock"/>
    <x v="1250"/>
    <x v="3"/>
  </r>
  <r>
    <n v="1251"/>
    <x v="1251"/>
    <x v="1250"/>
    <x v="12"/>
    <n v="6108"/>
    <x v="0"/>
    <s v="US"/>
    <x v="0"/>
    <n v="1316979167"/>
    <x v="1251"/>
    <b v="1"/>
    <x v="142"/>
    <x v="0"/>
    <x v="11"/>
    <x v="4"/>
    <s v="rock"/>
    <x v="1251"/>
    <x v="6"/>
  </r>
  <r>
    <n v="1252"/>
    <x v="1252"/>
    <x v="1251"/>
    <x v="8"/>
    <n v="4818"/>
    <x v="0"/>
    <s v="US"/>
    <x v="0"/>
    <n v="1382658169"/>
    <x v="1252"/>
    <b v="1"/>
    <x v="261"/>
    <x v="0"/>
    <x v="11"/>
    <x v="4"/>
    <s v="rock"/>
    <x v="1252"/>
    <x v="4"/>
  </r>
  <r>
    <n v="1253"/>
    <x v="1253"/>
    <x v="1252"/>
    <x v="185"/>
    <n v="30383.32"/>
    <x v="0"/>
    <s v="US"/>
    <x v="0"/>
    <n v="1409770107"/>
    <x v="1253"/>
    <b v="1"/>
    <x v="279"/>
    <x v="0"/>
    <x v="11"/>
    <x v="4"/>
    <s v="rock"/>
    <x v="1253"/>
    <x v="3"/>
  </r>
  <r>
    <n v="1254"/>
    <x v="1254"/>
    <x v="1253"/>
    <x v="233"/>
    <n v="13323"/>
    <x v="0"/>
    <s v="US"/>
    <x v="0"/>
    <n v="1293857940"/>
    <x v="1254"/>
    <b v="1"/>
    <x v="261"/>
    <x v="0"/>
    <x v="11"/>
    <x v="4"/>
    <s v="rock"/>
    <x v="1254"/>
    <x v="7"/>
  </r>
  <r>
    <n v="1255"/>
    <x v="1255"/>
    <x v="1254"/>
    <x v="9"/>
    <n v="6071"/>
    <x v="0"/>
    <s v="US"/>
    <x v="0"/>
    <n v="1385932652"/>
    <x v="1255"/>
    <b v="1"/>
    <x v="280"/>
    <x v="0"/>
    <x v="11"/>
    <x v="4"/>
    <s v="rock"/>
    <x v="1255"/>
    <x v="4"/>
  </r>
  <r>
    <n v="1256"/>
    <x v="1256"/>
    <x v="1255"/>
    <x v="11"/>
    <n v="35389.129999999997"/>
    <x v="0"/>
    <s v="US"/>
    <x v="0"/>
    <n v="1329084231"/>
    <x v="1256"/>
    <b v="1"/>
    <x v="281"/>
    <x v="0"/>
    <x v="11"/>
    <x v="4"/>
    <s v="rock"/>
    <x v="1256"/>
    <x v="5"/>
  </r>
  <r>
    <n v="1257"/>
    <x v="1257"/>
    <x v="1256"/>
    <x v="62"/>
    <n v="16210"/>
    <x v="0"/>
    <s v="US"/>
    <x v="0"/>
    <n v="1301792590"/>
    <x v="1257"/>
    <b v="1"/>
    <x v="282"/>
    <x v="0"/>
    <x v="11"/>
    <x v="4"/>
    <s v="rock"/>
    <x v="1257"/>
    <x v="6"/>
  </r>
  <r>
    <n v="1258"/>
    <x v="1258"/>
    <x v="1257"/>
    <x v="14"/>
    <n v="25577.56"/>
    <x v="0"/>
    <s v="US"/>
    <x v="0"/>
    <n v="1377960012"/>
    <x v="1258"/>
    <b v="1"/>
    <x v="283"/>
    <x v="0"/>
    <x v="11"/>
    <x v="4"/>
    <s v="rock"/>
    <x v="1258"/>
    <x v="4"/>
  </r>
  <r>
    <n v="1259"/>
    <x v="1259"/>
    <x v="1258"/>
    <x v="30"/>
    <n v="2606"/>
    <x v="0"/>
    <s v="US"/>
    <x v="0"/>
    <n v="1402286340"/>
    <x v="1259"/>
    <b v="1"/>
    <x v="93"/>
    <x v="0"/>
    <x v="11"/>
    <x v="4"/>
    <s v="rock"/>
    <x v="1259"/>
    <x v="3"/>
  </r>
  <r>
    <n v="1260"/>
    <x v="1260"/>
    <x v="1259"/>
    <x v="126"/>
    <n v="3751"/>
    <x v="0"/>
    <s v="US"/>
    <x v="0"/>
    <n v="1393445620"/>
    <x v="1260"/>
    <b v="1"/>
    <x v="142"/>
    <x v="0"/>
    <x v="11"/>
    <x v="4"/>
    <s v="rock"/>
    <x v="1260"/>
    <x v="3"/>
  </r>
  <r>
    <n v="1261"/>
    <x v="1261"/>
    <x v="1260"/>
    <x v="13"/>
    <n v="2025"/>
    <x v="0"/>
    <s v="US"/>
    <x v="0"/>
    <n v="1390983227"/>
    <x v="1261"/>
    <b v="1"/>
    <x v="47"/>
    <x v="0"/>
    <x v="11"/>
    <x v="4"/>
    <s v="rock"/>
    <x v="1261"/>
    <x v="4"/>
  </r>
  <r>
    <n v="1262"/>
    <x v="1262"/>
    <x v="1261"/>
    <x v="115"/>
    <n v="8152"/>
    <x v="0"/>
    <s v="CA"/>
    <x v="5"/>
    <n v="1392574692"/>
    <x v="1262"/>
    <b v="1"/>
    <x v="217"/>
    <x v="0"/>
    <x v="11"/>
    <x v="4"/>
    <s v="rock"/>
    <x v="1262"/>
    <x v="3"/>
  </r>
  <r>
    <n v="1263"/>
    <x v="1263"/>
    <x v="1262"/>
    <x v="15"/>
    <n v="1785"/>
    <x v="0"/>
    <s v="US"/>
    <x v="0"/>
    <n v="1396054800"/>
    <x v="1263"/>
    <b v="1"/>
    <x v="14"/>
    <x v="0"/>
    <x v="11"/>
    <x v="4"/>
    <s v="rock"/>
    <x v="1263"/>
    <x v="3"/>
  </r>
  <r>
    <n v="1264"/>
    <x v="1264"/>
    <x v="1263"/>
    <x v="81"/>
    <n v="1082"/>
    <x v="0"/>
    <s v="US"/>
    <x v="0"/>
    <n v="1383062083"/>
    <x v="1264"/>
    <b v="1"/>
    <x v="69"/>
    <x v="0"/>
    <x v="11"/>
    <x v="4"/>
    <s v="rock"/>
    <x v="1264"/>
    <x v="4"/>
  </r>
  <r>
    <n v="1265"/>
    <x v="1265"/>
    <x v="1264"/>
    <x v="8"/>
    <n v="4170.17"/>
    <x v="0"/>
    <s v="US"/>
    <x v="0"/>
    <n v="1291131815"/>
    <x v="1265"/>
    <b v="1"/>
    <x v="36"/>
    <x v="0"/>
    <x v="11"/>
    <x v="4"/>
    <s v="rock"/>
    <x v="1265"/>
    <x v="7"/>
  </r>
  <r>
    <n v="1266"/>
    <x v="1266"/>
    <x v="1265"/>
    <x v="196"/>
    <n v="9545"/>
    <x v="0"/>
    <s v="US"/>
    <x v="0"/>
    <n v="1389474145"/>
    <x v="1266"/>
    <b v="1"/>
    <x v="133"/>
    <x v="0"/>
    <x v="11"/>
    <x v="4"/>
    <s v="rock"/>
    <x v="1266"/>
    <x v="4"/>
  </r>
  <r>
    <n v="1267"/>
    <x v="1267"/>
    <x v="1266"/>
    <x v="29"/>
    <n v="22396"/>
    <x v="0"/>
    <s v="US"/>
    <x v="0"/>
    <n v="1374674558"/>
    <x v="1267"/>
    <b v="1"/>
    <x v="180"/>
    <x v="0"/>
    <x v="11"/>
    <x v="4"/>
    <s v="rock"/>
    <x v="1267"/>
    <x v="4"/>
  </r>
  <r>
    <n v="1268"/>
    <x v="1268"/>
    <x v="1267"/>
    <x v="14"/>
    <n v="14000"/>
    <x v="0"/>
    <s v="US"/>
    <x v="0"/>
    <n v="1379708247"/>
    <x v="1268"/>
    <b v="1"/>
    <x v="0"/>
    <x v="0"/>
    <x v="11"/>
    <x v="4"/>
    <s v="rock"/>
    <x v="1268"/>
    <x v="4"/>
  </r>
  <r>
    <n v="1269"/>
    <x v="1269"/>
    <x v="1268"/>
    <x v="234"/>
    <n v="20426"/>
    <x v="0"/>
    <s v="US"/>
    <x v="0"/>
    <n v="1460764800"/>
    <x v="1269"/>
    <b v="1"/>
    <x v="190"/>
    <x v="0"/>
    <x v="11"/>
    <x v="4"/>
    <s v="rock"/>
    <x v="1269"/>
    <x v="2"/>
  </r>
  <r>
    <n v="1270"/>
    <x v="1270"/>
    <x v="1269"/>
    <x v="3"/>
    <n v="11472"/>
    <x v="0"/>
    <s v="US"/>
    <x v="0"/>
    <n v="1332704042"/>
    <x v="1270"/>
    <b v="1"/>
    <x v="39"/>
    <x v="0"/>
    <x v="11"/>
    <x v="4"/>
    <s v="rock"/>
    <x v="1270"/>
    <x v="5"/>
  </r>
  <r>
    <n v="1271"/>
    <x v="1271"/>
    <x v="1270"/>
    <x v="51"/>
    <n v="7635"/>
    <x v="0"/>
    <s v="US"/>
    <x v="0"/>
    <n v="1384363459"/>
    <x v="1271"/>
    <b v="1"/>
    <x v="162"/>
    <x v="0"/>
    <x v="11"/>
    <x v="4"/>
    <s v="rock"/>
    <x v="1271"/>
    <x v="4"/>
  </r>
  <r>
    <n v="1272"/>
    <x v="1272"/>
    <x v="1271"/>
    <x v="10"/>
    <n v="5300"/>
    <x v="0"/>
    <s v="US"/>
    <x v="0"/>
    <n v="1276574400"/>
    <x v="1272"/>
    <b v="1"/>
    <x v="33"/>
    <x v="0"/>
    <x v="11"/>
    <x v="4"/>
    <s v="rock"/>
    <x v="1272"/>
    <x v="7"/>
  </r>
  <r>
    <n v="1273"/>
    <x v="1273"/>
    <x v="1272"/>
    <x v="23"/>
    <n v="4140"/>
    <x v="0"/>
    <s v="CA"/>
    <x v="5"/>
    <n v="1409506291"/>
    <x v="1273"/>
    <b v="1"/>
    <x v="241"/>
    <x v="0"/>
    <x v="11"/>
    <x v="4"/>
    <s v="rock"/>
    <x v="1273"/>
    <x v="3"/>
  </r>
  <r>
    <n v="1274"/>
    <x v="1274"/>
    <x v="1273"/>
    <x v="31"/>
    <n v="38743.839999999997"/>
    <x v="0"/>
    <s v="US"/>
    <x v="0"/>
    <n v="1346344425"/>
    <x v="1274"/>
    <b v="1"/>
    <x v="284"/>
    <x v="0"/>
    <x v="11"/>
    <x v="4"/>
    <s v="rock"/>
    <x v="1274"/>
    <x v="5"/>
  </r>
  <r>
    <n v="1275"/>
    <x v="1275"/>
    <x v="1274"/>
    <x v="36"/>
    <n v="24321.1"/>
    <x v="0"/>
    <s v="US"/>
    <x v="0"/>
    <n v="1375908587"/>
    <x v="1275"/>
    <b v="1"/>
    <x v="285"/>
    <x v="0"/>
    <x v="11"/>
    <x v="4"/>
    <s v="rock"/>
    <x v="1275"/>
    <x v="4"/>
  </r>
  <r>
    <n v="1276"/>
    <x v="1276"/>
    <x v="1275"/>
    <x v="9"/>
    <n v="3132.63"/>
    <x v="0"/>
    <s v="US"/>
    <x v="0"/>
    <n v="1251777600"/>
    <x v="1276"/>
    <b v="1"/>
    <x v="32"/>
    <x v="0"/>
    <x v="11"/>
    <x v="4"/>
    <s v="rock"/>
    <x v="1276"/>
    <x v="8"/>
  </r>
  <r>
    <n v="1277"/>
    <x v="1277"/>
    <x v="1276"/>
    <x v="36"/>
    <n v="15918.65"/>
    <x v="0"/>
    <s v="US"/>
    <x v="0"/>
    <n v="1346765347"/>
    <x v="1277"/>
    <b v="1"/>
    <x v="286"/>
    <x v="0"/>
    <x v="11"/>
    <x v="4"/>
    <s v="rock"/>
    <x v="1277"/>
    <x v="5"/>
  </r>
  <r>
    <n v="1278"/>
    <x v="1278"/>
    <x v="1277"/>
    <x v="115"/>
    <n v="10071"/>
    <x v="0"/>
    <s v="US"/>
    <x v="0"/>
    <n v="1403661600"/>
    <x v="1278"/>
    <b v="1"/>
    <x v="245"/>
    <x v="0"/>
    <x v="11"/>
    <x v="4"/>
    <s v="rock"/>
    <x v="1278"/>
    <x v="3"/>
  </r>
  <r>
    <n v="1279"/>
    <x v="1279"/>
    <x v="1278"/>
    <x v="235"/>
    <n v="13864.17"/>
    <x v="0"/>
    <s v="US"/>
    <x v="0"/>
    <n v="1395624170"/>
    <x v="1279"/>
    <b v="1"/>
    <x v="143"/>
    <x v="0"/>
    <x v="11"/>
    <x v="4"/>
    <s v="rock"/>
    <x v="1279"/>
    <x v="3"/>
  </r>
  <r>
    <n v="1280"/>
    <x v="1280"/>
    <x v="1279"/>
    <x v="36"/>
    <n v="16636.78"/>
    <x v="0"/>
    <s v="US"/>
    <x v="0"/>
    <n v="1299003054"/>
    <x v="1280"/>
    <b v="1"/>
    <x v="208"/>
    <x v="0"/>
    <x v="11"/>
    <x v="4"/>
    <s v="rock"/>
    <x v="1280"/>
    <x v="7"/>
  </r>
  <r>
    <n v="1281"/>
    <x v="1281"/>
    <x v="1280"/>
    <x v="39"/>
    <n v="7750"/>
    <x v="0"/>
    <s v="US"/>
    <x v="0"/>
    <n v="1375033836"/>
    <x v="1281"/>
    <b v="1"/>
    <x v="142"/>
    <x v="0"/>
    <x v="11"/>
    <x v="4"/>
    <s v="rock"/>
    <x v="1281"/>
    <x v="4"/>
  </r>
  <r>
    <n v="1282"/>
    <x v="1282"/>
    <x v="1281"/>
    <x v="36"/>
    <n v="18542"/>
    <x v="0"/>
    <s v="US"/>
    <x v="0"/>
    <n v="1386565140"/>
    <x v="1282"/>
    <b v="1"/>
    <x v="220"/>
    <x v="0"/>
    <x v="11"/>
    <x v="4"/>
    <s v="rock"/>
    <x v="1282"/>
    <x v="4"/>
  </r>
  <r>
    <n v="1283"/>
    <x v="1283"/>
    <x v="1282"/>
    <x v="28"/>
    <n v="2110.5"/>
    <x v="0"/>
    <s v="US"/>
    <x v="0"/>
    <n v="1362974400"/>
    <x v="1283"/>
    <b v="1"/>
    <x v="19"/>
    <x v="0"/>
    <x v="11"/>
    <x v="4"/>
    <s v="rock"/>
    <x v="1283"/>
    <x v="4"/>
  </r>
  <r>
    <n v="1284"/>
    <x v="1284"/>
    <x v="1283"/>
    <x v="13"/>
    <n v="2020"/>
    <x v="0"/>
    <s v="US"/>
    <x v="0"/>
    <n v="1483203540"/>
    <x v="1284"/>
    <b v="0"/>
    <x v="162"/>
    <x v="0"/>
    <x v="6"/>
    <x v="1"/>
    <s v="plays"/>
    <x v="1284"/>
    <x v="2"/>
  </r>
  <r>
    <n v="1285"/>
    <x v="1285"/>
    <x v="1284"/>
    <x v="13"/>
    <n v="2033"/>
    <x v="0"/>
    <s v="GB"/>
    <x v="1"/>
    <n v="1434808775"/>
    <x v="1285"/>
    <b v="0"/>
    <x v="287"/>
    <x v="0"/>
    <x v="6"/>
    <x v="1"/>
    <s v="plays"/>
    <x v="1285"/>
    <x v="0"/>
  </r>
  <r>
    <n v="1286"/>
    <x v="1286"/>
    <x v="1285"/>
    <x v="15"/>
    <n v="1625"/>
    <x v="0"/>
    <s v="GB"/>
    <x v="1"/>
    <n v="1424181600"/>
    <x v="1286"/>
    <b v="0"/>
    <x v="9"/>
    <x v="0"/>
    <x v="6"/>
    <x v="1"/>
    <s v="plays"/>
    <x v="1286"/>
    <x v="0"/>
  </r>
  <r>
    <n v="1287"/>
    <x v="1287"/>
    <x v="1286"/>
    <x v="49"/>
    <n v="605"/>
    <x v="0"/>
    <s v="GB"/>
    <x v="1"/>
    <n v="1434120856"/>
    <x v="1287"/>
    <b v="0"/>
    <x v="20"/>
    <x v="0"/>
    <x v="6"/>
    <x v="1"/>
    <s v="plays"/>
    <x v="1287"/>
    <x v="0"/>
  </r>
  <r>
    <n v="1288"/>
    <x v="1288"/>
    <x v="1287"/>
    <x v="23"/>
    <n v="4018"/>
    <x v="0"/>
    <s v="US"/>
    <x v="0"/>
    <n v="1470801600"/>
    <x v="1288"/>
    <b v="0"/>
    <x v="42"/>
    <x v="0"/>
    <x v="6"/>
    <x v="1"/>
    <s v="plays"/>
    <x v="1288"/>
    <x v="2"/>
  </r>
  <r>
    <n v="1289"/>
    <x v="1289"/>
    <x v="1288"/>
    <x v="15"/>
    <n v="1876"/>
    <x v="0"/>
    <s v="US"/>
    <x v="0"/>
    <n v="1483499645"/>
    <x v="1289"/>
    <b v="0"/>
    <x v="47"/>
    <x v="0"/>
    <x v="6"/>
    <x v="1"/>
    <s v="plays"/>
    <x v="1289"/>
    <x v="2"/>
  </r>
  <r>
    <n v="1290"/>
    <x v="1290"/>
    <x v="1289"/>
    <x v="8"/>
    <n v="3800"/>
    <x v="0"/>
    <s v="US"/>
    <x v="0"/>
    <n v="1429772340"/>
    <x v="1290"/>
    <b v="0"/>
    <x v="48"/>
    <x v="0"/>
    <x v="6"/>
    <x v="1"/>
    <s v="plays"/>
    <x v="1290"/>
    <x v="0"/>
  </r>
  <r>
    <n v="1291"/>
    <x v="1291"/>
    <x v="1290"/>
    <x v="9"/>
    <n v="4371"/>
    <x v="0"/>
    <s v="US"/>
    <x v="0"/>
    <n v="1428390000"/>
    <x v="1291"/>
    <b v="0"/>
    <x v="288"/>
    <x v="0"/>
    <x v="6"/>
    <x v="1"/>
    <s v="plays"/>
    <x v="1291"/>
    <x v="0"/>
  </r>
  <r>
    <n v="1292"/>
    <x v="1292"/>
    <x v="1291"/>
    <x v="180"/>
    <n v="1870"/>
    <x v="0"/>
    <s v="GB"/>
    <x v="1"/>
    <n v="1444172340"/>
    <x v="1292"/>
    <b v="0"/>
    <x v="47"/>
    <x v="0"/>
    <x v="6"/>
    <x v="1"/>
    <s v="plays"/>
    <x v="1292"/>
    <x v="0"/>
  </r>
  <r>
    <n v="1293"/>
    <x v="1293"/>
    <x v="1292"/>
    <x v="36"/>
    <n v="15335"/>
    <x v="0"/>
    <s v="US"/>
    <x v="0"/>
    <n v="1447523371"/>
    <x v="1293"/>
    <b v="0"/>
    <x v="148"/>
    <x v="0"/>
    <x v="6"/>
    <x v="1"/>
    <s v="plays"/>
    <x v="1293"/>
    <x v="0"/>
  </r>
  <r>
    <n v="1294"/>
    <x v="1294"/>
    <x v="1293"/>
    <x v="2"/>
    <n v="610"/>
    <x v="0"/>
    <s v="GB"/>
    <x v="1"/>
    <n v="1445252400"/>
    <x v="1294"/>
    <b v="0"/>
    <x v="19"/>
    <x v="0"/>
    <x v="6"/>
    <x v="1"/>
    <s v="plays"/>
    <x v="1294"/>
    <x v="0"/>
  </r>
  <r>
    <n v="1295"/>
    <x v="1295"/>
    <x v="1294"/>
    <x v="30"/>
    <n v="2549"/>
    <x v="0"/>
    <s v="GB"/>
    <x v="1"/>
    <n v="1438189200"/>
    <x v="1295"/>
    <b v="0"/>
    <x v="31"/>
    <x v="0"/>
    <x v="6"/>
    <x v="1"/>
    <s v="plays"/>
    <x v="1295"/>
    <x v="0"/>
  </r>
  <r>
    <n v="1296"/>
    <x v="1296"/>
    <x v="1295"/>
    <x v="16"/>
    <n v="1200"/>
    <x v="0"/>
    <s v="GB"/>
    <x v="1"/>
    <n v="1457914373"/>
    <x v="1296"/>
    <b v="0"/>
    <x v="23"/>
    <x v="0"/>
    <x v="6"/>
    <x v="1"/>
    <s v="plays"/>
    <x v="1296"/>
    <x v="2"/>
  </r>
  <r>
    <n v="1297"/>
    <x v="1297"/>
    <x v="1296"/>
    <x v="22"/>
    <n v="21905"/>
    <x v="0"/>
    <s v="US"/>
    <x v="0"/>
    <n v="1462125358"/>
    <x v="1297"/>
    <b v="0"/>
    <x v="146"/>
    <x v="0"/>
    <x v="6"/>
    <x v="1"/>
    <s v="plays"/>
    <x v="1297"/>
    <x v="2"/>
  </r>
  <r>
    <n v="1298"/>
    <x v="1298"/>
    <x v="1297"/>
    <x v="13"/>
    <n v="2093"/>
    <x v="0"/>
    <s v="GB"/>
    <x v="1"/>
    <n v="1461860432"/>
    <x v="1298"/>
    <b v="0"/>
    <x v="51"/>
    <x v="0"/>
    <x v="6"/>
    <x v="1"/>
    <s v="plays"/>
    <x v="1298"/>
    <x v="2"/>
  </r>
  <r>
    <n v="1299"/>
    <x v="1299"/>
    <x v="1298"/>
    <x v="8"/>
    <n v="4340"/>
    <x v="0"/>
    <s v="US"/>
    <x v="0"/>
    <n v="1436902359"/>
    <x v="1299"/>
    <b v="0"/>
    <x v="58"/>
    <x v="0"/>
    <x v="6"/>
    <x v="1"/>
    <s v="plays"/>
    <x v="1299"/>
    <x v="0"/>
  </r>
  <r>
    <n v="1300"/>
    <x v="1300"/>
    <x v="1299"/>
    <x v="9"/>
    <n v="4050"/>
    <x v="0"/>
    <s v="US"/>
    <x v="0"/>
    <n v="1464807420"/>
    <x v="1300"/>
    <b v="0"/>
    <x v="54"/>
    <x v="0"/>
    <x v="6"/>
    <x v="1"/>
    <s v="plays"/>
    <x v="1300"/>
    <x v="2"/>
  </r>
  <r>
    <n v="1301"/>
    <x v="1301"/>
    <x v="1300"/>
    <x v="13"/>
    <n v="2055"/>
    <x v="0"/>
    <s v="US"/>
    <x v="0"/>
    <n v="1437447600"/>
    <x v="1301"/>
    <b v="0"/>
    <x v="60"/>
    <x v="0"/>
    <x v="6"/>
    <x v="1"/>
    <s v="plays"/>
    <x v="1301"/>
    <x v="0"/>
  </r>
  <r>
    <n v="1302"/>
    <x v="1302"/>
    <x v="1301"/>
    <x v="30"/>
    <n v="2500"/>
    <x v="0"/>
    <s v="US"/>
    <x v="0"/>
    <n v="1480559011"/>
    <x v="1302"/>
    <b v="0"/>
    <x v="133"/>
    <x v="0"/>
    <x v="6"/>
    <x v="1"/>
    <s v="plays"/>
    <x v="1302"/>
    <x v="2"/>
  </r>
  <r>
    <n v="1303"/>
    <x v="1303"/>
    <x v="1302"/>
    <x v="8"/>
    <n v="4559.13"/>
    <x v="0"/>
    <s v="GB"/>
    <x v="1"/>
    <n v="1469962800"/>
    <x v="1303"/>
    <b v="0"/>
    <x v="52"/>
    <x v="0"/>
    <x v="6"/>
    <x v="1"/>
    <s v="plays"/>
    <x v="1303"/>
    <x v="2"/>
  </r>
  <r>
    <n v="1304"/>
    <x v="1304"/>
    <x v="1303"/>
    <x v="79"/>
    <n v="15851"/>
    <x v="1"/>
    <s v="GB"/>
    <x v="1"/>
    <n v="1489376405"/>
    <x v="1304"/>
    <b v="0"/>
    <x v="201"/>
    <x v="1"/>
    <x v="8"/>
    <x v="2"/>
    <s v="wearables"/>
    <x v="1304"/>
    <x v="1"/>
  </r>
  <r>
    <n v="1305"/>
    <x v="1305"/>
    <x v="1304"/>
    <x v="11"/>
    <n v="7793"/>
    <x v="1"/>
    <s v="US"/>
    <x v="0"/>
    <n v="1469122200"/>
    <x v="1305"/>
    <b v="0"/>
    <x v="48"/>
    <x v="1"/>
    <x v="8"/>
    <x v="2"/>
    <s v="wearables"/>
    <x v="1305"/>
    <x v="2"/>
  </r>
  <r>
    <n v="1306"/>
    <x v="1306"/>
    <x v="1305"/>
    <x v="74"/>
    <n v="71771"/>
    <x v="1"/>
    <s v="US"/>
    <x v="0"/>
    <n v="1417690734"/>
    <x v="1306"/>
    <b v="0"/>
    <x v="289"/>
    <x v="1"/>
    <x v="8"/>
    <x v="2"/>
    <s v="wearables"/>
    <x v="1306"/>
    <x v="3"/>
  </r>
  <r>
    <n v="1307"/>
    <x v="1307"/>
    <x v="1306"/>
    <x v="63"/>
    <n v="5757"/>
    <x v="1"/>
    <s v="US"/>
    <x v="0"/>
    <n v="1455710679"/>
    <x v="1307"/>
    <b v="0"/>
    <x v="43"/>
    <x v="1"/>
    <x v="8"/>
    <x v="2"/>
    <s v="wearables"/>
    <x v="1307"/>
    <x v="2"/>
  </r>
  <r>
    <n v="1308"/>
    <x v="1308"/>
    <x v="1307"/>
    <x v="3"/>
    <n v="1136"/>
    <x v="1"/>
    <s v="US"/>
    <x v="0"/>
    <n v="1475937812"/>
    <x v="1308"/>
    <b v="0"/>
    <x v="44"/>
    <x v="1"/>
    <x v="8"/>
    <x v="2"/>
    <s v="wearables"/>
    <x v="1308"/>
    <x v="2"/>
  </r>
  <r>
    <n v="1309"/>
    <x v="1309"/>
    <x v="1308"/>
    <x v="236"/>
    <n v="12879"/>
    <x v="1"/>
    <s v="US"/>
    <x v="0"/>
    <n v="1444943468"/>
    <x v="1309"/>
    <b v="0"/>
    <x v="2"/>
    <x v="1"/>
    <x v="8"/>
    <x v="2"/>
    <s v="wearables"/>
    <x v="1309"/>
    <x v="0"/>
  </r>
  <r>
    <n v="1310"/>
    <x v="1310"/>
    <x v="1309"/>
    <x v="22"/>
    <n v="3100"/>
    <x v="1"/>
    <s v="US"/>
    <x v="0"/>
    <n v="1471622450"/>
    <x v="1310"/>
    <b v="0"/>
    <x v="54"/>
    <x v="1"/>
    <x v="8"/>
    <x v="2"/>
    <s v="wearables"/>
    <x v="1310"/>
    <x v="2"/>
  </r>
  <r>
    <n v="1311"/>
    <x v="1311"/>
    <x v="1310"/>
    <x v="65"/>
    <n v="80070"/>
    <x v="1"/>
    <s v="US"/>
    <x v="0"/>
    <n v="1480536919"/>
    <x v="1311"/>
    <b v="0"/>
    <x v="61"/>
    <x v="1"/>
    <x v="8"/>
    <x v="2"/>
    <s v="wearables"/>
    <x v="1311"/>
    <x v="2"/>
  </r>
  <r>
    <n v="1312"/>
    <x v="1312"/>
    <x v="1311"/>
    <x v="210"/>
    <n v="28"/>
    <x v="1"/>
    <s v="US"/>
    <x v="0"/>
    <n v="1429375922"/>
    <x v="1312"/>
    <b v="0"/>
    <x v="29"/>
    <x v="1"/>
    <x v="8"/>
    <x v="2"/>
    <s v="wearables"/>
    <x v="1312"/>
    <x v="0"/>
  </r>
  <r>
    <n v="1313"/>
    <x v="1313"/>
    <x v="1312"/>
    <x v="79"/>
    <n v="12446"/>
    <x v="1"/>
    <s v="US"/>
    <x v="0"/>
    <n v="1457024514"/>
    <x v="1313"/>
    <b v="0"/>
    <x v="259"/>
    <x v="1"/>
    <x v="8"/>
    <x v="2"/>
    <s v="wearables"/>
    <x v="1313"/>
    <x v="2"/>
  </r>
  <r>
    <n v="1314"/>
    <x v="1314"/>
    <x v="664"/>
    <x v="237"/>
    <n v="2028"/>
    <x v="1"/>
    <s v="US"/>
    <x v="0"/>
    <n v="1477065860"/>
    <x v="1314"/>
    <b v="0"/>
    <x v="202"/>
    <x v="1"/>
    <x v="8"/>
    <x v="2"/>
    <s v="wearables"/>
    <x v="1314"/>
    <x v="2"/>
  </r>
  <r>
    <n v="1315"/>
    <x v="1315"/>
    <x v="1313"/>
    <x v="57"/>
    <n v="40404"/>
    <x v="1"/>
    <s v="US"/>
    <x v="0"/>
    <n v="1446771600"/>
    <x v="1315"/>
    <b v="0"/>
    <x v="290"/>
    <x v="1"/>
    <x v="8"/>
    <x v="2"/>
    <s v="wearables"/>
    <x v="1315"/>
    <x v="0"/>
  </r>
  <r>
    <n v="1316"/>
    <x v="1316"/>
    <x v="1314"/>
    <x v="96"/>
    <n v="1"/>
    <x v="1"/>
    <s v="US"/>
    <x v="0"/>
    <n v="1456700709"/>
    <x v="1316"/>
    <b v="0"/>
    <x v="29"/>
    <x v="1"/>
    <x v="8"/>
    <x v="2"/>
    <s v="wearables"/>
    <x v="1316"/>
    <x v="2"/>
  </r>
  <r>
    <n v="1317"/>
    <x v="1317"/>
    <x v="1315"/>
    <x v="61"/>
    <n v="11467"/>
    <x v="1"/>
    <s v="DK"/>
    <x v="7"/>
    <n v="1469109600"/>
    <x v="1317"/>
    <b v="0"/>
    <x v="10"/>
    <x v="1"/>
    <x v="8"/>
    <x v="2"/>
    <s v="wearables"/>
    <x v="1317"/>
    <x v="2"/>
  </r>
  <r>
    <n v="1318"/>
    <x v="1318"/>
    <x v="1316"/>
    <x v="79"/>
    <n v="6130"/>
    <x v="1"/>
    <s v="US"/>
    <x v="0"/>
    <n v="1420938172"/>
    <x v="1318"/>
    <b v="0"/>
    <x v="125"/>
    <x v="1"/>
    <x v="8"/>
    <x v="2"/>
    <s v="wearables"/>
    <x v="1318"/>
    <x v="3"/>
  </r>
  <r>
    <n v="1319"/>
    <x v="1319"/>
    <x v="1317"/>
    <x v="238"/>
    <n v="876"/>
    <x v="1"/>
    <s v="GB"/>
    <x v="1"/>
    <n v="1405094400"/>
    <x v="1319"/>
    <b v="0"/>
    <x v="82"/>
    <x v="1"/>
    <x v="8"/>
    <x v="2"/>
    <s v="wearables"/>
    <x v="1319"/>
    <x v="3"/>
  </r>
  <r>
    <n v="1320"/>
    <x v="1320"/>
    <x v="1318"/>
    <x v="57"/>
    <n v="503"/>
    <x v="1"/>
    <s v="NL"/>
    <x v="3"/>
    <n v="1483138800"/>
    <x v="1320"/>
    <b v="0"/>
    <x v="83"/>
    <x v="1"/>
    <x v="8"/>
    <x v="2"/>
    <s v="wearables"/>
    <x v="1320"/>
    <x v="2"/>
  </r>
  <r>
    <n v="1321"/>
    <x v="1321"/>
    <x v="1319"/>
    <x v="239"/>
    <n v="6019"/>
    <x v="1"/>
    <s v="SE"/>
    <x v="9"/>
    <n v="1482515937"/>
    <x v="1321"/>
    <b v="0"/>
    <x v="63"/>
    <x v="1"/>
    <x v="8"/>
    <x v="2"/>
    <s v="wearables"/>
    <x v="1321"/>
    <x v="2"/>
  </r>
  <r>
    <n v="1322"/>
    <x v="1322"/>
    <x v="1320"/>
    <x v="19"/>
    <n v="106"/>
    <x v="1"/>
    <s v="GB"/>
    <x v="1"/>
    <n v="1432223125"/>
    <x v="1322"/>
    <b v="0"/>
    <x v="80"/>
    <x v="1"/>
    <x v="8"/>
    <x v="2"/>
    <s v="wearables"/>
    <x v="1322"/>
    <x v="0"/>
  </r>
  <r>
    <n v="1323"/>
    <x v="1323"/>
    <x v="1321"/>
    <x v="36"/>
    <n v="1332"/>
    <x v="1"/>
    <s v="US"/>
    <x v="0"/>
    <n v="1461653700"/>
    <x v="1323"/>
    <b v="0"/>
    <x v="34"/>
    <x v="1"/>
    <x v="8"/>
    <x v="2"/>
    <s v="wearables"/>
    <x v="1323"/>
    <x v="2"/>
  </r>
  <r>
    <n v="1324"/>
    <x v="1324"/>
    <x v="1322"/>
    <x v="63"/>
    <n v="4920"/>
    <x v="1"/>
    <s v="US"/>
    <x v="0"/>
    <n v="1476371552"/>
    <x v="1324"/>
    <b v="0"/>
    <x v="240"/>
    <x v="1"/>
    <x v="8"/>
    <x v="2"/>
    <s v="wearables"/>
    <x v="1324"/>
    <x v="2"/>
  </r>
  <r>
    <n v="1325"/>
    <x v="1325"/>
    <x v="1323"/>
    <x v="22"/>
    <n v="486"/>
    <x v="1"/>
    <s v="US"/>
    <x v="0"/>
    <n v="1483063435"/>
    <x v="1325"/>
    <b v="0"/>
    <x v="22"/>
    <x v="1"/>
    <x v="8"/>
    <x v="2"/>
    <s v="wearables"/>
    <x v="1325"/>
    <x v="2"/>
  </r>
  <r>
    <n v="1326"/>
    <x v="1326"/>
    <x v="1324"/>
    <x v="57"/>
    <n v="1130"/>
    <x v="1"/>
    <s v="US"/>
    <x v="0"/>
    <n v="1421348428"/>
    <x v="1326"/>
    <b v="0"/>
    <x v="202"/>
    <x v="1"/>
    <x v="8"/>
    <x v="2"/>
    <s v="wearables"/>
    <x v="1326"/>
    <x v="3"/>
  </r>
  <r>
    <n v="1327"/>
    <x v="1327"/>
    <x v="1325"/>
    <x v="240"/>
    <n v="1705"/>
    <x v="1"/>
    <s v="US"/>
    <x v="0"/>
    <n v="1432916235"/>
    <x v="1327"/>
    <b v="0"/>
    <x v="14"/>
    <x v="1"/>
    <x v="8"/>
    <x v="2"/>
    <s v="wearables"/>
    <x v="1327"/>
    <x v="0"/>
  </r>
  <r>
    <n v="1328"/>
    <x v="1328"/>
    <x v="1326"/>
    <x v="96"/>
    <n v="1748"/>
    <x v="1"/>
    <s v="US"/>
    <x v="0"/>
    <n v="1476458734"/>
    <x v="1328"/>
    <b v="0"/>
    <x v="41"/>
    <x v="1"/>
    <x v="8"/>
    <x v="2"/>
    <s v="wearables"/>
    <x v="1328"/>
    <x v="2"/>
  </r>
  <r>
    <n v="1329"/>
    <x v="1329"/>
    <x v="1327"/>
    <x v="63"/>
    <n v="408"/>
    <x v="1"/>
    <s v="US"/>
    <x v="0"/>
    <n v="1417501145"/>
    <x v="1329"/>
    <b v="0"/>
    <x v="82"/>
    <x v="1"/>
    <x v="8"/>
    <x v="2"/>
    <s v="wearables"/>
    <x v="1329"/>
    <x v="3"/>
  </r>
  <r>
    <n v="1330"/>
    <x v="1330"/>
    <x v="1328"/>
    <x v="19"/>
    <n v="7873"/>
    <x v="1"/>
    <s v="US"/>
    <x v="0"/>
    <n v="1467432000"/>
    <x v="1330"/>
    <b v="0"/>
    <x v="133"/>
    <x v="1"/>
    <x v="8"/>
    <x v="2"/>
    <s v="wearables"/>
    <x v="1330"/>
    <x v="2"/>
  </r>
  <r>
    <n v="1331"/>
    <x v="1331"/>
    <x v="1329"/>
    <x v="65"/>
    <n v="3417"/>
    <x v="1"/>
    <s v="US"/>
    <x v="0"/>
    <n v="1471435554"/>
    <x v="1331"/>
    <b v="0"/>
    <x v="69"/>
    <x v="1"/>
    <x v="8"/>
    <x v="2"/>
    <s v="wearables"/>
    <x v="1331"/>
    <x v="2"/>
  </r>
  <r>
    <n v="1332"/>
    <x v="1332"/>
    <x v="1330"/>
    <x v="241"/>
    <n v="0"/>
    <x v="1"/>
    <s v="CH"/>
    <x v="11"/>
    <n v="1485480408"/>
    <x v="1332"/>
    <b v="0"/>
    <x v="78"/>
    <x v="1"/>
    <x v="8"/>
    <x v="2"/>
    <s v="wearables"/>
    <x v="1332"/>
    <x v="2"/>
  </r>
  <r>
    <n v="1333"/>
    <x v="1333"/>
    <x v="1331"/>
    <x v="30"/>
    <n v="0"/>
    <x v="1"/>
    <s v="AU"/>
    <x v="2"/>
    <n v="1405478025"/>
    <x v="1333"/>
    <b v="0"/>
    <x v="78"/>
    <x v="1"/>
    <x v="8"/>
    <x v="2"/>
    <s v="wearables"/>
    <x v="1333"/>
    <x v="3"/>
  </r>
  <r>
    <n v="1334"/>
    <x v="1334"/>
    <x v="1332"/>
    <x v="242"/>
    <n v="14303"/>
    <x v="1"/>
    <s v="US"/>
    <x v="0"/>
    <n v="1457721287"/>
    <x v="1334"/>
    <b v="0"/>
    <x v="222"/>
    <x v="1"/>
    <x v="8"/>
    <x v="2"/>
    <s v="wearables"/>
    <x v="1334"/>
    <x v="2"/>
  </r>
  <r>
    <n v="1335"/>
    <x v="1335"/>
    <x v="1333"/>
    <x v="31"/>
    <n v="4940"/>
    <x v="1"/>
    <s v="US"/>
    <x v="0"/>
    <n v="1449354502"/>
    <x v="1335"/>
    <b v="0"/>
    <x v="38"/>
    <x v="1"/>
    <x v="8"/>
    <x v="2"/>
    <s v="wearables"/>
    <x v="1335"/>
    <x v="0"/>
  </r>
  <r>
    <n v="1336"/>
    <x v="1336"/>
    <x v="1334"/>
    <x v="57"/>
    <n v="84947"/>
    <x v="1"/>
    <s v="US"/>
    <x v="0"/>
    <n v="1418849028"/>
    <x v="1336"/>
    <b v="0"/>
    <x v="291"/>
    <x v="1"/>
    <x v="8"/>
    <x v="2"/>
    <s v="wearables"/>
    <x v="1336"/>
    <x v="3"/>
  </r>
  <r>
    <n v="1337"/>
    <x v="1337"/>
    <x v="1335"/>
    <x v="63"/>
    <n v="24691"/>
    <x v="1"/>
    <s v="US"/>
    <x v="0"/>
    <n v="1488549079"/>
    <x v="1337"/>
    <b v="0"/>
    <x v="205"/>
    <x v="1"/>
    <x v="8"/>
    <x v="2"/>
    <s v="wearables"/>
    <x v="1337"/>
    <x v="1"/>
  </r>
  <r>
    <n v="1338"/>
    <x v="1338"/>
    <x v="1336"/>
    <x v="11"/>
    <n v="991"/>
    <x v="1"/>
    <s v="US"/>
    <x v="0"/>
    <n v="1438543033"/>
    <x v="1338"/>
    <b v="0"/>
    <x v="41"/>
    <x v="1"/>
    <x v="8"/>
    <x v="2"/>
    <s v="wearables"/>
    <x v="1338"/>
    <x v="0"/>
  </r>
  <r>
    <n v="1339"/>
    <x v="1339"/>
    <x v="1337"/>
    <x v="63"/>
    <n v="3317"/>
    <x v="1"/>
    <s v="US"/>
    <x v="0"/>
    <n v="1418056315"/>
    <x v="1339"/>
    <b v="0"/>
    <x v="77"/>
    <x v="1"/>
    <x v="8"/>
    <x v="2"/>
    <s v="wearables"/>
    <x v="1339"/>
    <x v="3"/>
  </r>
  <r>
    <n v="1340"/>
    <x v="1340"/>
    <x v="1338"/>
    <x v="243"/>
    <n v="0"/>
    <x v="1"/>
    <s v="US"/>
    <x v="0"/>
    <n v="1408112253"/>
    <x v="1340"/>
    <b v="0"/>
    <x v="78"/>
    <x v="1"/>
    <x v="8"/>
    <x v="2"/>
    <s v="wearables"/>
    <x v="1340"/>
    <x v="3"/>
  </r>
  <r>
    <n v="1341"/>
    <x v="1341"/>
    <x v="1339"/>
    <x v="31"/>
    <n v="17590"/>
    <x v="1"/>
    <s v="GB"/>
    <x v="1"/>
    <n v="1475333917"/>
    <x v="1341"/>
    <b v="0"/>
    <x v="67"/>
    <x v="1"/>
    <x v="8"/>
    <x v="2"/>
    <s v="wearables"/>
    <x v="1341"/>
    <x v="2"/>
  </r>
  <r>
    <n v="1342"/>
    <x v="1342"/>
    <x v="1340"/>
    <x v="63"/>
    <n v="100"/>
    <x v="1"/>
    <s v="US"/>
    <x v="0"/>
    <n v="1437161739"/>
    <x v="1342"/>
    <b v="0"/>
    <x v="29"/>
    <x v="1"/>
    <x v="8"/>
    <x v="2"/>
    <s v="wearables"/>
    <x v="1342"/>
    <x v="0"/>
  </r>
  <r>
    <n v="1343"/>
    <x v="1343"/>
    <x v="1341"/>
    <x v="63"/>
    <n v="51149"/>
    <x v="1"/>
    <s v="US"/>
    <x v="0"/>
    <n v="1471579140"/>
    <x v="1343"/>
    <b v="0"/>
    <x v="292"/>
    <x v="1"/>
    <x v="8"/>
    <x v="2"/>
    <s v="wearables"/>
    <x v="1343"/>
    <x v="2"/>
  </r>
  <r>
    <n v="1344"/>
    <x v="1344"/>
    <x v="1342"/>
    <x v="15"/>
    <n v="5666"/>
    <x v="0"/>
    <s v="CA"/>
    <x v="5"/>
    <n v="1467313039"/>
    <x v="1344"/>
    <b v="0"/>
    <x v="237"/>
    <x v="0"/>
    <x v="9"/>
    <x v="3"/>
    <s v="nonfiction"/>
    <x v="1344"/>
    <x v="2"/>
  </r>
  <r>
    <n v="1345"/>
    <x v="1345"/>
    <x v="1343"/>
    <x v="43"/>
    <n v="375"/>
    <x v="0"/>
    <s v="US"/>
    <x v="0"/>
    <n v="1405366359"/>
    <x v="1345"/>
    <b v="0"/>
    <x v="63"/>
    <x v="0"/>
    <x v="9"/>
    <x v="3"/>
    <s v="nonfiction"/>
    <x v="1345"/>
    <x v="3"/>
  </r>
  <r>
    <n v="1346"/>
    <x v="1346"/>
    <x v="1344"/>
    <x v="244"/>
    <n v="7219"/>
    <x v="0"/>
    <s v="US"/>
    <x v="0"/>
    <n v="1372297751"/>
    <x v="1346"/>
    <b v="0"/>
    <x v="184"/>
    <x v="0"/>
    <x v="9"/>
    <x v="3"/>
    <s v="nonfiction"/>
    <x v="1346"/>
    <x v="4"/>
  </r>
  <r>
    <n v="1347"/>
    <x v="1347"/>
    <x v="1345"/>
    <x v="30"/>
    <n v="2555"/>
    <x v="0"/>
    <s v="US"/>
    <x v="0"/>
    <n v="1425741525"/>
    <x v="1347"/>
    <b v="0"/>
    <x v="162"/>
    <x v="0"/>
    <x v="9"/>
    <x v="3"/>
    <s v="nonfiction"/>
    <x v="1347"/>
    <x v="0"/>
  </r>
  <r>
    <n v="1348"/>
    <x v="1348"/>
    <x v="1346"/>
    <x v="245"/>
    <n v="5985"/>
    <x v="0"/>
    <s v="US"/>
    <x v="0"/>
    <n v="1418904533"/>
    <x v="1348"/>
    <b v="0"/>
    <x v="55"/>
    <x v="0"/>
    <x v="9"/>
    <x v="3"/>
    <s v="nonfiction"/>
    <x v="1348"/>
    <x v="3"/>
  </r>
  <r>
    <n v="1349"/>
    <x v="1349"/>
    <x v="1347"/>
    <x v="10"/>
    <n v="10210"/>
    <x v="0"/>
    <s v="CA"/>
    <x v="5"/>
    <n v="1450249140"/>
    <x v="1349"/>
    <b v="0"/>
    <x v="293"/>
    <x v="0"/>
    <x v="9"/>
    <x v="3"/>
    <s v="nonfiction"/>
    <x v="1349"/>
    <x v="0"/>
  </r>
  <r>
    <n v="1350"/>
    <x v="1350"/>
    <x v="1348"/>
    <x v="10"/>
    <n v="5202.5"/>
    <x v="0"/>
    <s v="US"/>
    <x v="0"/>
    <n v="1451089134"/>
    <x v="1350"/>
    <b v="0"/>
    <x v="76"/>
    <x v="0"/>
    <x v="9"/>
    <x v="3"/>
    <s v="nonfiction"/>
    <x v="1350"/>
    <x v="0"/>
  </r>
  <r>
    <n v="1351"/>
    <x v="1351"/>
    <x v="1349"/>
    <x v="22"/>
    <n v="20253"/>
    <x v="0"/>
    <s v="US"/>
    <x v="0"/>
    <n v="1455299144"/>
    <x v="1351"/>
    <b v="0"/>
    <x v="148"/>
    <x v="0"/>
    <x v="9"/>
    <x v="3"/>
    <s v="nonfiction"/>
    <x v="1351"/>
    <x v="2"/>
  </r>
  <r>
    <n v="1352"/>
    <x v="1352"/>
    <x v="1350"/>
    <x v="3"/>
    <n v="13614"/>
    <x v="0"/>
    <s v="US"/>
    <x v="0"/>
    <n v="1441425540"/>
    <x v="1352"/>
    <b v="0"/>
    <x v="294"/>
    <x v="0"/>
    <x v="9"/>
    <x v="3"/>
    <s v="nonfiction"/>
    <x v="1352"/>
    <x v="0"/>
  </r>
  <r>
    <n v="1353"/>
    <x v="1353"/>
    <x v="1351"/>
    <x v="28"/>
    <n v="1336"/>
    <x v="0"/>
    <s v="US"/>
    <x v="0"/>
    <n v="1362960000"/>
    <x v="1353"/>
    <b v="0"/>
    <x v="288"/>
    <x v="0"/>
    <x v="9"/>
    <x v="3"/>
    <s v="nonfiction"/>
    <x v="1353"/>
    <x v="4"/>
  </r>
  <r>
    <n v="1354"/>
    <x v="1354"/>
    <x v="1352"/>
    <x v="38"/>
    <n v="1563"/>
    <x v="0"/>
    <s v="GB"/>
    <x v="1"/>
    <n v="1465672979"/>
    <x v="1354"/>
    <b v="0"/>
    <x v="31"/>
    <x v="0"/>
    <x v="9"/>
    <x v="3"/>
    <s v="nonfiction"/>
    <x v="1354"/>
    <x v="2"/>
  </r>
  <r>
    <n v="1355"/>
    <x v="1355"/>
    <x v="1353"/>
    <x v="30"/>
    <n v="3067"/>
    <x v="0"/>
    <s v="GB"/>
    <x v="1"/>
    <n v="1354269600"/>
    <x v="1355"/>
    <b v="0"/>
    <x v="212"/>
    <x v="0"/>
    <x v="9"/>
    <x v="3"/>
    <s v="nonfiction"/>
    <x v="1355"/>
    <x v="5"/>
  </r>
  <r>
    <n v="1356"/>
    <x v="1356"/>
    <x v="1354"/>
    <x v="104"/>
    <n v="6215.56"/>
    <x v="0"/>
    <s v="US"/>
    <x v="0"/>
    <n v="1372985760"/>
    <x v="1356"/>
    <b v="0"/>
    <x v="45"/>
    <x v="0"/>
    <x v="9"/>
    <x v="3"/>
    <s v="nonfiction"/>
    <x v="1356"/>
    <x v="4"/>
  </r>
  <r>
    <n v="1357"/>
    <x v="1357"/>
    <x v="1355"/>
    <x v="13"/>
    <n v="2506"/>
    <x v="0"/>
    <s v="US"/>
    <x v="0"/>
    <n v="1362117540"/>
    <x v="1357"/>
    <b v="0"/>
    <x v="71"/>
    <x v="0"/>
    <x v="9"/>
    <x v="3"/>
    <s v="nonfiction"/>
    <x v="1357"/>
    <x v="4"/>
  </r>
  <r>
    <n v="1358"/>
    <x v="1358"/>
    <x v="1356"/>
    <x v="9"/>
    <n v="3350"/>
    <x v="0"/>
    <s v="US"/>
    <x v="0"/>
    <n v="1309009323"/>
    <x v="1358"/>
    <b v="0"/>
    <x v="72"/>
    <x v="0"/>
    <x v="9"/>
    <x v="3"/>
    <s v="nonfiction"/>
    <x v="1358"/>
    <x v="6"/>
  </r>
  <r>
    <n v="1359"/>
    <x v="1359"/>
    <x v="1357"/>
    <x v="246"/>
    <n v="764"/>
    <x v="0"/>
    <s v="US"/>
    <x v="0"/>
    <n v="1309980790"/>
    <x v="1359"/>
    <b v="0"/>
    <x v="10"/>
    <x v="0"/>
    <x v="9"/>
    <x v="3"/>
    <s v="nonfiction"/>
    <x v="1359"/>
    <x v="6"/>
  </r>
  <r>
    <n v="1360"/>
    <x v="1360"/>
    <x v="1358"/>
    <x v="15"/>
    <n v="2598"/>
    <x v="0"/>
    <s v="US"/>
    <x v="0"/>
    <n v="1343943420"/>
    <x v="1360"/>
    <b v="0"/>
    <x v="75"/>
    <x v="0"/>
    <x v="9"/>
    <x v="3"/>
    <s v="nonfiction"/>
    <x v="1360"/>
    <x v="5"/>
  </r>
  <r>
    <n v="1361"/>
    <x v="1361"/>
    <x v="1359"/>
    <x v="12"/>
    <n v="7559"/>
    <x v="0"/>
    <s v="GB"/>
    <x v="1"/>
    <n v="1403370772"/>
    <x v="1361"/>
    <b v="0"/>
    <x v="295"/>
    <x v="0"/>
    <x v="9"/>
    <x v="3"/>
    <s v="nonfiction"/>
    <x v="1361"/>
    <x v="3"/>
  </r>
  <r>
    <n v="1362"/>
    <x v="1362"/>
    <x v="1360"/>
    <x v="28"/>
    <n v="1091"/>
    <x v="0"/>
    <s v="US"/>
    <x v="0"/>
    <n v="1378592731"/>
    <x v="1362"/>
    <b v="0"/>
    <x v="20"/>
    <x v="0"/>
    <x v="9"/>
    <x v="3"/>
    <s v="nonfiction"/>
    <x v="1362"/>
    <x v="4"/>
  </r>
  <r>
    <n v="1363"/>
    <x v="1363"/>
    <x v="1361"/>
    <x v="48"/>
    <n v="200"/>
    <x v="0"/>
    <s v="US"/>
    <x v="0"/>
    <n v="1455523140"/>
    <x v="1363"/>
    <b v="0"/>
    <x v="81"/>
    <x v="0"/>
    <x v="9"/>
    <x v="3"/>
    <s v="nonfiction"/>
    <x v="1363"/>
    <x v="2"/>
  </r>
  <r>
    <n v="1364"/>
    <x v="1364"/>
    <x v="1362"/>
    <x v="247"/>
    <n v="49830"/>
    <x v="0"/>
    <s v="DK"/>
    <x v="7"/>
    <n v="1420648906"/>
    <x v="1364"/>
    <b v="0"/>
    <x v="296"/>
    <x v="0"/>
    <x v="11"/>
    <x v="4"/>
    <s v="rock"/>
    <x v="1364"/>
    <x v="3"/>
  </r>
  <r>
    <n v="1365"/>
    <x v="1365"/>
    <x v="1363"/>
    <x v="51"/>
    <n v="7520"/>
    <x v="0"/>
    <s v="US"/>
    <x v="0"/>
    <n v="1426523752"/>
    <x v="1365"/>
    <b v="0"/>
    <x v="297"/>
    <x v="0"/>
    <x v="11"/>
    <x v="4"/>
    <s v="rock"/>
    <x v="1365"/>
    <x v="0"/>
  </r>
  <r>
    <n v="1366"/>
    <x v="1366"/>
    <x v="1364"/>
    <x v="51"/>
    <n v="9486.69"/>
    <x v="0"/>
    <s v="US"/>
    <x v="0"/>
    <n v="1417049663"/>
    <x v="1366"/>
    <b v="0"/>
    <x v="206"/>
    <x v="0"/>
    <x v="11"/>
    <x v="4"/>
    <s v="rock"/>
    <x v="1366"/>
    <x v="3"/>
  </r>
  <r>
    <n v="1367"/>
    <x v="1367"/>
    <x v="1365"/>
    <x v="10"/>
    <n v="5713"/>
    <x v="0"/>
    <s v="US"/>
    <x v="0"/>
    <n v="1447463050"/>
    <x v="1367"/>
    <b v="0"/>
    <x v="240"/>
    <x v="0"/>
    <x v="11"/>
    <x v="4"/>
    <s v="rock"/>
    <x v="1367"/>
    <x v="0"/>
  </r>
  <r>
    <n v="1368"/>
    <x v="1368"/>
    <x v="1366"/>
    <x v="10"/>
    <n v="5535"/>
    <x v="0"/>
    <s v="US"/>
    <x v="0"/>
    <n v="1434342894"/>
    <x v="1368"/>
    <b v="0"/>
    <x v="45"/>
    <x v="0"/>
    <x v="11"/>
    <x v="4"/>
    <s v="rock"/>
    <x v="1368"/>
    <x v="0"/>
  </r>
  <r>
    <n v="1369"/>
    <x v="1369"/>
    <x v="1367"/>
    <x v="248"/>
    <n v="34090.629999999997"/>
    <x v="0"/>
    <s v="US"/>
    <x v="0"/>
    <n v="1397225746"/>
    <x v="1369"/>
    <b v="0"/>
    <x v="298"/>
    <x v="0"/>
    <x v="11"/>
    <x v="4"/>
    <s v="rock"/>
    <x v="1369"/>
    <x v="3"/>
  </r>
  <r>
    <n v="1370"/>
    <x v="1370"/>
    <x v="1368"/>
    <x v="15"/>
    <n v="1555"/>
    <x v="0"/>
    <s v="US"/>
    <x v="0"/>
    <n v="1381881890"/>
    <x v="1370"/>
    <b v="0"/>
    <x v="9"/>
    <x v="0"/>
    <x v="11"/>
    <x v="4"/>
    <s v="rock"/>
    <x v="1370"/>
    <x v="4"/>
  </r>
  <r>
    <n v="1371"/>
    <x v="1371"/>
    <x v="1369"/>
    <x v="249"/>
    <n v="7495"/>
    <x v="0"/>
    <s v="US"/>
    <x v="0"/>
    <n v="1431022342"/>
    <x v="1371"/>
    <b v="0"/>
    <x v="16"/>
    <x v="0"/>
    <x v="11"/>
    <x v="4"/>
    <s v="rock"/>
    <x v="1371"/>
    <x v="0"/>
  </r>
  <r>
    <n v="1372"/>
    <x v="1372"/>
    <x v="1370"/>
    <x v="2"/>
    <n v="620"/>
    <x v="0"/>
    <s v="US"/>
    <x v="0"/>
    <n v="1342115132"/>
    <x v="1372"/>
    <b v="0"/>
    <x v="38"/>
    <x v="0"/>
    <x v="11"/>
    <x v="4"/>
    <s v="rock"/>
    <x v="1372"/>
    <x v="5"/>
  </r>
  <r>
    <n v="1373"/>
    <x v="1373"/>
    <x v="1371"/>
    <x v="3"/>
    <n v="10501"/>
    <x v="0"/>
    <s v="US"/>
    <x v="0"/>
    <n v="1483138233"/>
    <x v="1373"/>
    <b v="0"/>
    <x v="47"/>
    <x v="0"/>
    <x v="11"/>
    <x v="4"/>
    <s v="rock"/>
    <x v="1373"/>
    <x v="2"/>
  </r>
  <r>
    <n v="1374"/>
    <x v="1374"/>
    <x v="1372"/>
    <x v="15"/>
    <n v="2842"/>
    <x v="0"/>
    <s v="US"/>
    <x v="0"/>
    <n v="1458874388"/>
    <x v="1374"/>
    <b v="0"/>
    <x v="36"/>
    <x v="0"/>
    <x v="11"/>
    <x v="4"/>
    <s v="rock"/>
    <x v="1374"/>
    <x v="2"/>
  </r>
  <r>
    <n v="1375"/>
    <x v="1375"/>
    <x v="1373"/>
    <x v="23"/>
    <n v="6853"/>
    <x v="0"/>
    <s v="FR"/>
    <x v="3"/>
    <n v="1484444119"/>
    <x v="1375"/>
    <b v="0"/>
    <x v="280"/>
    <x v="0"/>
    <x v="11"/>
    <x v="4"/>
    <s v="rock"/>
    <x v="1375"/>
    <x v="2"/>
  </r>
  <r>
    <n v="1376"/>
    <x v="1376"/>
    <x v="1374"/>
    <x v="250"/>
    <n v="9342"/>
    <x v="0"/>
    <s v="GB"/>
    <x v="1"/>
    <n v="1480784606"/>
    <x v="1376"/>
    <b v="0"/>
    <x v="129"/>
    <x v="0"/>
    <x v="11"/>
    <x v="4"/>
    <s v="rock"/>
    <x v="1376"/>
    <x v="2"/>
  </r>
  <r>
    <n v="1377"/>
    <x v="1377"/>
    <x v="1375"/>
    <x v="46"/>
    <n v="1510"/>
    <x v="0"/>
    <s v="US"/>
    <x v="0"/>
    <n v="1486095060"/>
    <x v="1377"/>
    <b v="0"/>
    <x v="162"/>
    <x v="0"/>
    <x v="11"/>
    <x v="4"/>
    <s v="rock"/>
    <x v="1377"/>
    <x v="1"/>
  </r>
  <r>
    <n v="1378"/>
    <x v="1378"/>
    <x v="1376"/>
    <x v="13"/>
    <n v="4067"/>
    <x v="0"/>
    <s v="GB"/>
    <x v="1"/>
    <n v="1470075210"/>
    <x v="1378"/>
    <b v="0"/>
    <x v="182"/>
    <x v="0"/>
    <x v="11"/>
    <x v="4"/>
    <s v="rock"/>
    <x v="1378"/>
    <x v="2"/>
  </r>
  <r>
    <n v="1379"/>
    <x v="1379"/>
    <x v="1377"/>
    <x v="3"/>
    <n v="11160"/>
    <x v="0"/>
    <s v="US"/>
    <x v="0"/>
    <n v="1433504876"/>
    <x v="1379"/>
    <b v="0"/>
    <x v="299"/>
    <x v="0"/>
    <x v="11"/>
    <x v="4"/>
    <s v="rock"/>
    <x v="1379"/>
    <x v="0"/>
  </r>
  <r>
    <n v="1380"/>
    <x v="1380"/>
    <x v="1378"/>
    <x v="251"/>
    <n v="106"/>
    <x v="0"/>
    <s v="US"/>
    <x v="0"/>
    <n v="1433815200"/>
    <x v="1380"/>
    <b v="0"/>
    <x v="81"/>
    <x v="0"/>
    <x v="11"/>
    <x v="4"/>
    <s v="rock"/>
    <x v="1380"/>
    <x v="0"/>
  </r>
  <r>
    <n v="1381"/>
    <x v="1381"/>
    <x v="1379"/>
    <x v="10"/>
    <n v="5355"/>
    <x v="0"/>
    <s v="US"/>
    <x v="0"/>
    <n v="1482988125"/>
    <x v="1381"/>
    <b v="0"/>
    <x v="196"/>
    <x v="0"/>
    <x v="11"/>
    <x v="4"/>
    <s v="rock"/>
    <x v="1381"/>
    <x v="2"/>
  </r>
  <r>
    <n v="1382"/>
    <x v="1382"/>
    <x v="1380"/>
    <x v="6"/>
    <n v="8349"/>
    <x v="0"/>
    <s v="US"/>
    <x v="0"/>
    <n v="1367867536"/>
    <x v="1382"/>
    <b v="0"/>
    <x v="265"/>
    <x v="0"/>
    <x v="11"/>
    <x v="4"/>
    <s v="rock"/>
    <x v="1382"/>
    <x v="4"/>
  </r>
  <r>
    <n v="1383"/>
    <x v="1383"/>
    <x v="1381"/>
    <x v="41"/>
    <n v="4673"/>
    <x v="0"/>
    <s v="CA"/>
    <x v="5"/>
    <n v="1482457678"/>
    <x v="1383"/>
    <b v="0"/>
    <x v="251"/>
    <x v="0"/>
    <x v="11"/>
    <x v="4"/>
    <s v="rock"/>
    <x v="1383"/>
    <x v="2"/>
  </r>
  <r>
    <n v="1384"/>
    <x v="1384"/>
    <x v="1382"/>
    <x v="8"/>
    <n v="4343"/>
    <x v="0"/>
    <s v="US"/>
    <x v="0"/>
    <n v="1436117922"/>
    <x v="1384"/>
    <b v="0"/>
    <x v="287"/>
    <x v="0"/>
    <x v="11"/>
    <x v="4"/>
    <s v="rock"/>
    <x v="1384"/>
    <x v="0"/>
  </r>
  <r>
    <n v="1385"/>
    <x v="1385"/>
    <x v="1383"/>
    <x v="6"/>
    <n v="8832.49"/>
    <x v="0"/>
    <s v="DE"/>
    <x v="3"/>
    <n v="1461931860"/>
    <x v="1385"/>
    <b v="0"/>
    <x v="179"/>
    <x v="0"/>
    <x v="11"/>
    <x v="4"/>
    <s v="rock"/>
    <x v="1385"/>
    <x v="2"/>
  </r>
  <r>
    <n v="1386"/>
    <x v="1386"/>
    <x v="1384"/>
    <x v="44"/>
    <n v="875"/>
    <x v="0"/>
    <s v="US"/>
    <x v="0"/>
    <n v="1438183889"/>
    <x v="1386"/>
    <b v="0"/>
    <x v="25"/>
    <x v="0"/>
    <x v="11"/>
    <x v="4"/>
    <s v="rock"/>
    <x v="1386"/>
    <x v="0"/>
  </r>
  <r>
    <n v="1387"/>
    <x v="1387"/>
    <x v="1385"/>
    <x v="23"/>
    <n v="5465"/>
    <x v="0"/>
    <s v="US"/>
    <x v="0"/>
    <n v="1433305800"/>
    <x v="1387"/>
    <b v="0"/>
    <x v="76"/>
    <x v="0"/>
    <x v="11"/>
    <x v="4"/>
    <s v="rock"/>
    <x v="1387"/>
    <x v="0"/>
  </r>
  <r>
    <n v="1388"/>
    <x v="1388"/>
    <x v="1386"/>
    <x v="10"/>
    <n v="6740.37"/>
    <x v="0"/>
    <s v="US"/>
    <x v="0"/>
    <n v="1476720840"/>
    <x v="1388"/>
    <b v="0"/>
    <x v="300"/>
    <x v="0"/>
    <x v="11"/>
    <x v="4"/>
    <s v="rock"/>
    <x v="1388"/>
    <x v="2"/>
  </r>
  <r>
    <n v="1389"/>
    <x v="1389"/>
    <x v="1387"/>
    <x v="2"/>
    <n v="727"/>
    <x v="0"/>
    <s v="GB"/>
    <x v="1"/>
    <n v="1471087957"/>
    <x v="1389"/>
    <b v="0"/>
    <x v="69"/>
    <x v="0"/>
    <x v="11"/>
    <x v="4"/>
    <s v="rock"/>
    <x v="1389"/>
    <x v="2"/>
  </r>
  <r>
    <n v="1390"/>
    <x v="1390"/>
    <x v="1388"/>
    <x v="70"/>
    <n v="3055"/>
    <x v="0"/>
    <s v="US"/>
    <x v="0"/>
    <n v="1430154720"/>
    <x v="1390"/>
    <b v="0"/>
    <x v="10"/>
    <x v="0"/>
    <x v="11"/>
    <x v="4"/>
    <s v="rock"/>
    <x v="1390"/>
    <x v="0"/>
  </r>
  <r>
    <n v="1391"/>
    <x v="1391"/>
    <x v="1389"/>
    <x v="2"/>
    <n v="551"/>
    <x v="0"/>
    <s v="US"/>
    <x v="0"/>
    <n v="1440219540"/>
    <x v="1391"/>
    <b v="0"/>
    <x v="62"/>
    <x v="0"/>
    <x v="11"/>
    <x v="4"/>
    <s v="rock"/>
    <x v="1391"/>
    <x v="0"/>
  </r>
  <r>
    <n v="1392"/>
    <x v="1392"/>
    <x v="1390"/>
    <x v="30"/>
    <n v="2841"/>
    <x v="0"/>
    <s v="US"/>
    <x v="0"/>
    <n v="1456976586"/>
    <x v="1392"/>
    <b v="0"/>
    <x v="201"/>
    <x v="0"/>
    <x v="11"/>
    <x v="4"/>
    <s v="rock"/>
    <x v="1392"/>
    <x v="2"/>
  </r>
  <r>
    <n v="1393"/>
    <x v="1393"/>
    <x v="1391"/>
    <x v="3"/>
    <n v="10235"/>
    <x v="0"/>
    <s v="US"/>
    <x v="0"/>
    <n v="1470068523"/>
    <x v="1393"/>
    <b v="0"/>
    <x v="47"/>
    <x v="0"/>
    <x v="11"/>
    <x v="4"/>
    <s v="rock"/>
    <x v="1393"/>
    <x v="2"/>
  </r>
  <r>
    <n v="1394"/>
    <x v="1394"/>
    <x v="1392"/>
    <x v="47"/>
    <n v="916"/>
    <x v="0"/>
    <s v="US"/>
    <x v="0"/>
    <n v="1488337200"/>
    <x v="1394"/>
    <b v="0"/>
    <x v="57"/>
    <x v="0"/>
    <x v="11"/>
    <x v="4"/>
    <s v="rock"/>
    <x v="1394"/>
    <x v="1"/>
  </r>
  <r>
    <n v="1395"/>
    <x v="1395"/>
    <x v="1393"/>
    <x v="8"/>
    <n v="3916"/>
    <x v="0"/>
    <s v="US"/>
    <x v="0"/>
    <n v="1484430481"/>
    <x v="1395"/>
    <b v="0"/>
    <x v="141"/>
    <x v="0"/>
    <x v="11"/>
    <x v="4"/>
    <s v="rock"/>
    <x v="1395"/>
    <x v="2"/>
  </r>
  <r>
    <n v="1396"/>
    <x v="1396"/>
    <x v="1394"/>
    <x v="12"/>
    <n v="6438"/>
    <x v="0"/>
    <s v="US"/>
    <x v="0"/>
    <n v="1423871882"/>
    <x v="1396"/>
    <b v="0"/>
    <x v="196"/>
    <x v="0"/>
    <x v="11"/>
    <x v="4"/>
    <s v="rock"/>
    <x v="1396"/>
    <x v="0"/>
  </r>
  <r>
    <n v="1397"/>
    <x v="1397"/>
    <x v="1395"/>
    <x v="3"/>
    <n v="11385"/>
    <x v="0"/>
    <s v="US"/>
    <x v="0"/>
    <n v="1477603140"/>
    <x v="1397"/>
    <b v="0"/>
    <x v="150"/>
    <x v="0"/>
    <x v="11"/>
    <x v="4"/>
    <s v="rock"/>
    <x v="1397"/>
    <x v="2"/>
  </r>
  <r>
    <n v="1398"/>
    <x v="1398"/>
    <x v="1396"/>
    <x v="85"/>
    <n v="4826"/>
    <x v="0"/>
    <s v="US"/>
    <x v="0"/>
    <n v="1467752334"/>
    <x v="1398"/>
    <b v="0"/>
    <x v="71"/>
    <x v="0"/>
    <x v="11"/>
    <x v="4"/>
    <s v="rock"/>
    <x v="1398"/>
    <x v="2"/>
  </r>
  <r>
    <n v="1399"/>
    <x v="1399"/>
    <x v="1397"/>
    <x v="7"/>
    <n v="11353"/>
    <x v="0"/>
    <s v="US"/>
    <x v="0"/>
    <n v="1412640373"/>
    <x v="1399"/>
    <b v="0"/>
    <x v="192"/>
    <x v="0"/>
    <x v="11"/>
    <x v="4"/>
    <s v="rock"/>
    <x v="1399"/>
    <x v="3"/>
  </r>
  <r>
    <n v="1400"/>
    <x v="1400"/>
    <x v="1398"/>
    <x v="18"/>
    <n v="586"/>
    <x v="0"/>
    <s v="GB"/>
    <x v="1"/>
    <n v="1465709400"/>
    <x v="1400"/>
    <b v="0"/>
    <x v="69"/>
    <x v="0"/>
    <x v="11"/>
    <x v="4"/>
    <s v="rock"/>
    <x v="1400"/>
    <x v="2"/>
  </r>
  <r>
    <n v="1401"/>
    <x v="1401"/>
    <x v="1399"/>
    <x v="30"/>
    <n v="12413"/>
    <x v="0"/>
    <s v="US"/>
    <x v="0"/>
    <n v="1369612474"/>
    <x v="1401"/>
    <b v="0"/>
    <x v="301"/>
    <x v="0"/>
    <x v="11"/>
    <x v="4"/>
    <s v="rock"/>
    <x v="1401"/>
    <x v="4"/>
  </r>
  <r>
    <n v="1402"/>
    <x v="1402"/>
    <x v="1400"/>
    <x v="30"/>
    <n v="2729"/>
    <x v="0"/>
    <s v="GB"/>
    <x v="1"/>
    <n v="1430439411"/>
    <x v="1402"/>
    <b v="0"/>
    <x v="116"/>
    <x v="0"/>
    <x v="11"/>
    <x v="4"/>
    <s v="rock"/>
    <x v="1402"/>
    <x v="0"/>
  </r>
  <r>
    <n v="1403"/>
    <x v="1403"/>
    <x v="1401"/>
    <x v="23"/>
    <n v="4103"/>
    <x v="0"/>
    <s v="US"/>
    <x v="0"/>
    <n v="1374802235"/>
    <x v="1403"/>
    <b v="0"/>
    <x v="36"/>
    <x v="0"/>
    <x v="11"/>
    <x v="4"/>
    <s v="rock"/>
    <x v="1403"/>
    <x v="4"/>
  </r>
  <r>
    <n v="1404"/>
    <x v="1404"/>
    <x v="1402"/>
    <x v="107"/>
    <n v="241"/>
    <x v="2"/>
    <s v="GB"/>
    <x v="1"/>
    <n v="1424607285"/>
    <x v="1404"/>
    <b v="1"/>
    <x v="81"/>
    <x v="1"/>
    <x v="22"/>
    <x v="3"/>
    <s v="translations"/>
    <x v="1404"/>
    <x v="0"/>
  </r>
  <r>
    <n v="1405"/>
    <x v="1405"/>
    <x v="1403"/>
    <x v="31"/>
    <n v="105"/>
    <x v="2"/>
    <s v="US"/>
    <x v="0"/>
    <n v="1417195201"/>
    <x v="1405"/>
    <b v="1"/>
    <x v="57"/>
    <x v="1"/>
    <x v="22"/>
    <x v="3"/>
    <s v="translations"/>
    <x v="1405"/>
    <x v="3"/>
  </r>
  <r>
    <n v="1406"/>
    <x v="1406"/>
    <x v="1404"/>
    <x v="14"/>
    <n v="15"/>
    <x v="2"/>
    <s v="IT"/>
    <x v="3"/>
    <n v="1449914400"/>
    <x v="1406"/>
    <b v="0"/>
    <x v="83"/>
    <x v="1"/>
    <x v="22"/>
    <x v="3"/>
    <s v="translations"/>
    <x v="1406"/>
    <x v="0"/>
  </r>
  <r>
    <n v="1407"/>
    <x v="1407"/>
    <x v="1405"/>
    <x v="9"/>
    <n v="15"/>
    <x v="2"/>
    <s v="US"/>
    <x v="0"/>
    <n v="1407847978"/>
    <x v="1407"/>
    <b v="0"/>
    <x v="84"/>
    <x v="1"/>
    <x v="22"/>
    <x v="3"/>
    <s v="translations"/>
    <x v="1407"/>
    <x v="3"/>
  </r>
  <r>
    <n v="1408"/>
    <x v="1408"/>
    <x v="1406"/>
    <x v="28"/>
    <n v="72"/>
    <x v="2"/>
    <s v="GB"/>
    <x v="1"/>
    <n v="1447451756"/>
    <x v="1408"/>
    <b v="0"/>
    <x v="79"/>
    <x v="1"/>
    <x v="22"/>
    <x v="3"/>
    <s v="translations"/>
    <x v="1408"/>
    <x v="0"/>
  </r>
  <r>
    <n v="1409"/>
    <x v="1409"/>
    <x v="1407"/>
    <x v="23"/>
    <n v="0"/>
    <x v="2"/>
    <s v="US"/>
    <x v="0"/>
    <n v="1420085535"/>
    <x v="1409"/>
    <b v="0"/>
    <x v="78"/>
    <x v="1"/>
    <x v="22"/>
    <x v="3"/>
    <s v="translations"/>
    <x v="1409"/>
    <x v="3"/>
  </r>
  <r>
    <n v="1410"/>
    <x v="1410"/>
    <x v="1408"/>
    <x v="12"/>
    <n v="1"/>
    <x v="2"/>
    <s v="IT"/>
    <x v="3"/>
    <n v="1464939520"/>
    <x v="1410"/>
    <b v="0"/>
    <x v="29"/>
    <x v="1"/>
    <x v="22"/>
    <x v="3"/>
    <s v="translations"/>
    <x v="1410"/>
    <x v="2"/>
  </r>
  <r>
    <n v="1411"/>
    <x v="1411"/>
    <x v="1409"/>
    <x v="9"/>
    <n v="7"/>
    <x v="2"/>
    <s v="GB"/>
    <x v="1"/>
    <n v="1423185900"/>
    <x v="1411"/>
    <b v="0"/>
    <x v="83"/>
    <x v="1"/>
    <x v="22"/>
    <x v="3"/>
    <s v="translations"/>
    <x v="1411"/>
    <x v="0"/>
  </r>
  <r>
    <n v="1412"/>
    <x v="1412"/>
    <x v="1410"/>
    <x v="39"/>
    <n v="320"/>
    <x v="2"/>
    <s v="US"/>
    <x v="0"/>
    <n v="1417656699"/>
    <x v="1412"/>
    <b v="0"/>
    <x v="62"/>
    <x v="1"/>
    <x v="22"/>
    <x v="3"/>
    <s v="translations"/>
    <x v="1412"/>
    <x v="3"/>
  </r>
  <r>
    <n v="1413"/>
    <x v="1413"/>
    <x v="1411"/>
    <x v="13"/>
    <n v="100"/>
    <x v="2"/>
    <s v="IT"/>
    <x v="3"/>
    <n v="1455964170"/>
    <x v="1413"/>
    <b v="0"/>
    <x v="29"/>
    <x v="1"/>
    <x v="22"/>
    <x v="3"/>
    <s v="translations"/>
    <x v="1413"/>
    <x v="0"/>
  </r>
  <r>
    <n v="1414"/>
    <x v="1414"/>
    <x v="1412"/>
    <x v="2"/>
    <n v="1"/>
    <x v="2"/>
    <s v="US"/>
    <x v="0"/>
    <n v="1483423467"/>
    <x v="1414"/>
    <b v="0"/>
    <x v="29"/>
    <x v="1"/>
    <x v="22"/>
    <x v="3"/>
    <s v="translations"/>
    <x v="1414"/>
    <x v="2"/>
  </r>
  <r>
    <n v="1415"/>
    <x v="1415"/>
    <x v="1413"/>
    <x v="85"/>
    <n v="800"/>
    <x v="2"/>
    <s v="US"/>
    <x v="0"/>
    <n v="1439741591"/>
    <x v="1415"/>
    <b v="0"/>
    <x v="82"/>
    <x v="1"/>
    <x v="22"/>
    <x v="3"/>
    <s v="translations"/>
    <x v="1415"/>
    <x v="0"/>
  </r>
  <r>
    <n v="1416"/>
    <x v="1416"/>
    <x v="1414"/>
    <x v="63"/>
    <n v="0"/>
    <x v="2"/>
    <s v="US"/>
    <x v="0"/>
    <n v="1448147619"/>
    <x v="1416"/>
    <b v="0"/>
    <x v="78"/>
    <x v="1"/>
    <x v="22"/>
    <x v="3"/>
    <s v="translations"/>
    <x v="1416"/>
    <x v="0"/>
  </r>
  <r>
    <n v="1417"/>
    <x v="1417"/>
    <x v="1415"/>
    <x v="37"/>
    <n v="55"/>
    <x v="2"/>
    <s v="US"/>
    <x v="0"/>
    <n v="1442315460"/>
    <x v="1417"/>
    <b v="0"/>
    <x v="84"/>
    <x v="1"/>
    <x v="22"/>
    <x v="3"/>
    <s v="translations"/>
    <x v="1417"/>
    <x v="0"/>
  </r>
  <r>
    <n v="1418"/>
    <x v="1418"/>
    <x v="1416"/>
    <x v="9"/>
    <n v="6"/>
    <x v="2"/>
    <s v="ES"/>
    <x v="3"/>
    <n v="1456397834"/>
    <x v="1418"/>
    <b v="0"/>
    <x v="29"/>
    <x v="1"/>
    <x v="22"/>
    <x v="3"/>
    <s v="translations"/>
    <x v="1418"/>
    <x v="2"/>
  </r>
  <r>
    <n v="1419"/>
    <x v="1419"/>
    <x v="1417"/>
    <x v="84"/>
    <n v="445"/>
    <x v="2"/>
    <s v="US"/>
    <x v="0"/>
    <n v="1476010619"/>
    <x v="1419"/>
    <b v="0"/>
    <x v="73"/>
    <x v="1"/>
    <x v="22"/>
    <x v="3"/>
    <s v="translations"/>
    <x v="1419"/>
    <x v="2"/>
  </r>
  <r>
    <n v="1420"/>
    <x v="1420"/>
    <x v="1418"/>
    <x v="252"/>
    <n v="3"/>
    <x v="2"/>
    <s v="US"/>
    <x v="0"/>
    <n v="1467129686"/>
    <x v="1420"/>
    <b v="0"/>
    <x v="83"/>
    <x v="1"/>
    <x v="22"/>
    <x v="3"/>
    <s v="translations"/>
    <x v="1420"/>
    <x v="2"/>
  </r>
  <r>
    <n v="1421"/>
    <x v="1421"/>
    <x v="1419"/>
    <x v="61"/>
    <n v="200"/>
    <x v="2"/>
    <s v="SE"/>
    <x v="9"/>
    <n v="1423432709"/>
    <x v="1421"/>
    <b v="0"/>
    <x v="84"/>
    <x v="1"/>
    <x v="22"/>
    <x v="3"/>
    <s v="translations"/>
    <x v="1421"/>
    <x v="0"/>
  </r>
  <r>
    <n v="1422"/>
    <x v="1422"/>
    <x v="1420"/>
    <x v="31"/>
    <n v="26"/>
    <x v="2"/>
    <s v="NZ"/>
    <x v="4"/>
    <n v="1474436704"/>
    <x v="1422"/>
    <b v="0"/>
    <x v="84"/>
    <x v="1"/>
    <x v="22"/>
    <x v="3"/>
    <s v="translations"/>
    <x v="1422"/>
    <x v="2"/>
  </r>
  <r>
    <n v="1423"/>
    <x v="1423"/>
    <x v="1421"/>
    <x v="11"/>
    <n v="100"/>
    <x v="2"/>
    <s v="AU"/>
    <x v="2"/>
    <n v="1451637531"/>
    <x v="1423"/>
    <b v="0"/>
    <x v="29"/>
    <x v="1"/>
    <x v="22"/>
    <x v="3"/>
    <s v="translations"/>
    <x v="1423"/>
    <x v="0"/>
  </r>
  <r>
    <n v="1424"/>
    <x v="1424"/>
    <x v="1422"/>
    <x v="51"/>
    <n v="1527"/>
    <x v="2"/>
    <s v="US"/>
    <x v="0"/>
    <n v="1479233602"/>
    <x v="1424"/>
    <b v="0"/>
    <x v="25"/>
    <x v="1"/>
    <x v="22"/>
    <x v="3"/>
    <s v="translations"/>
    <x v="1424"/>
    <x v="2"/>
  </r>
  <r>
    <n v="1425"/>
    <x v="1425"/>
    <x v="1423"/>
    <x v="93"/>
    <n v="0"/>
    <x v="2"/>
    <s v="US"/>
    <x v="0"/>
    <n v="1430276959"/>
    <x v="1425"/>
    <b v="0"/>
    <x v="78"/>
    <x v="1"/>
    <x v="22"/>
    <x v="3"/>
    <s v="translations"/>
    <x v="1425"/>
    <x v="0"/>
  </r>
  <r>
    <n v="1426"/>
    <x v="1426"/>
    <x v="1424"/>
    <x v="28"/>
    <n v="0"/>
    <x v="2"/>
    <s v="DE"/>
    <x v="3"/>
    <n v="1440408120"/>
    <x v="1426"/>
    <b v="0"/>
    <x v="78"/>
    <x v="1"/>
    <x v="22"/>
    <x v="3"/>
    <s v="translations"/>
    <x v="1426"/>
    <x v="0"/>
  </r>
  <r>
    <n v="1427"/>
    <x v="1427"/>
    <x v="1425"/>
    <x v="10"/>
    <n v="419"/>
    <x v="2"/>
    <s v="DE"/>
    <x v="3"/>
    <n v="1474230385"/>
    <x v="1427"/>
    <b v="0"/>
    <x v="80"/>
    <x v="1"/>
    <x v="22"/>
    <x v="3"/>
    <s v="translations"/>
    <x v="1427"/>
    <x v="2"/>
  </r>
  <r>
    <n v="1428"/>
    <x v="1428"/>
    <x v="1426"/>
    <x v="28"/>
    <n v="45"/>
    <x v="2"/>
    <s v="ES"/>
    <x v="3"/>
    <n v="1459584417"/>
    <x v="1428"/>
    <b v="0"/>
    <x v="83"/>
    <x v="1"/>
    <x v="22"/>
    <x v="3"/>
    <s v="translations"/>
    <x v="1428"/>
    <x v="2"/>
  </r>
  <r>
    <n v="1429"/>
    <x v="1429"/>
    <x v="1427"/>
    <x v="3"/>
    <n v="0"/>
    <x v="2"/>
    <s v="US"/>
    <x v="0"/>
    <n v="1428629242"/>
    <x v="1429"/>
    <b v="0"/>
    <x v="78"/>
    <x v="1"/>
    <x v="22"/>
    <x v="3"/>
    <s v="translations"/>
    <x v="1429"/>
    <x v="0"/>
  </r>
  <r>
    <n v="1430"/>
    <x v="1430"/>
    <x v="1428"/>
    <x v="10"/>
    <n v="403"/>
    <x v="2"/>
    <s v="US"/>
    <x v="0"/>
    <n v="1419017488"/>
    <x v="1430"/>
    <b v="0"/>
    <x v="81"/>
    <x v="1"/>
    <x v="22"/>
    <x v="3"/>
    <s v="translations"/>
    <x v="1430"/>
    <x v="3"/>
  </r>
  <r>
    <n v="1431"/>
    <x v="1431"/>
    <x v="1429"/>
    <x v="73"/>
    <n v="5431"/>
    <x v="2"/>
    <s v="US"/>
    <x v="0"/>
    <n v="1448517816"/>
    <x v="1431"/>
    <b v="0"/>
    <x v="5"/>
    <x v="1"/>
    <x v="22"/>
    <x v="3"/>
    <s v="translations"/>
    <x v="1431"/>
    <x v="0"/>
  </r>
  <r>
    <n v="1432"/>
    <x v="1432"/>
    <x v="1430"/>
    <x v="79"/>
    <n v="0"/>
    <x v="2"/>
    <s v="US"/>
    <x v="0"/>
    <n v="1437417828"/>
    <x v="1432"/>
    <b v="0"/>
    <x v="78"/>
    <x v="1"/>
    <x v="22"/>
    <x v="3"/>
    <s v="translations"/>
    <x v="1432"/>
    <x v="0"/>
  </r>
  <r>
    <n v="1433"/>
    <x v="1433"/>
    <x v="1431"/>
    <x v="14"/>
    <n v="805"/>
    <x v="2"/>
    <s v="IT"/>
    <x v="3"/>
    <n v="1481367600"/>
    <x v="1433"/>
    <b v="0"/>
    <x v="73"/>
    <x v="1"/>
    <x v="22"/>
    <x v="3"/>
    <s v="translations"/>
    <x v="1433"/>
    <x v="2"/>
  </r>
  <r>
    <n v="1434"/>
    <x v="1434"/>
    <x v="1432"/>
    <x v="253"/>
    <n v="8190"/>
    <x v="2"/>
    <s v="DK"/>
    <x v="7"/>
    <n v="1433775600"/>
    <x v="1434"/>
    <b v="0"/>
    <x v="202"/>
    <x v="1"/>
    <x v="22"/>
    <x v="3"/>
    <s v="translations"/>
    <x v="1434"/>
    <x v="0"/>
  </r>
  <r>
    <n v="1435"/>
    <x v="1435"/>
    <x v="1433"/>
    <x v="36"/>
    <n v="15"/>
    <x v="2"/>
    <s v="IT"/>
    <x v="3"/>
    <n v="1444589020"/>
    <x v="1435"/>
    <b v="0"/>
    <x v="84"/>
    <x v="1"/>
    <x v="22"/>
    <x v="3"/>
    <s v="translations"/>
    <x v="1435"/>
    <x v="0"/>
  </r>
  <r>
    <n v="1436"/>
    <x v="1436"/>
    <x v="1434"/>
    <x v="3"/>
    <n v="77"/>
    <x v="2"/>
    <s v="DE"/>
    <x v="3"/>
    <n v="1456043057"/>
    <x v="1436"/>
    <b v="0"/>
    <x v="84"/>
    <x v="1"/>
    <x v="22"/>
    <x v="3"/>
    <s v="translations"/>
    <x v="1436"/>
    <x v="2"/>
  </r>
  <r>
    <n v="1437"/>
    <x v="1437"/>
    <x v="1435"/>
    <x v="9"/>
    <n v="807"/>
    <x v="2"/>
    <s v="US"/>
    <x v="0"/>
    <n v="1405227540"/>
    <x v="1437"/>
    <b v="0"/>
    <x v="19"/>
    <x v="1"/>
    <x v="22"/>
    <x v="3"/>
    <s v="translations"/>
    <x v="1437"/>
    <x v="3"/>
  </r>
  <r>
    <n v="1438"/>
    <x v="1438"/>
    <x v="1436"/>
    <x v="22"/>
    <n v="600"/>
    <x v="2"/>
    <s v="DK"/>
    <x v="7"/>
    <n v="1461765300"/>
    <x v="1438"/>
    <b v="0"/>
    <x v="22"/>
    <x v="1"/>
    <x v="22"/>
    <x v="3"/>
    <s v="translations"/>
    <x v="1438"/>
    <x v="2"/>
  </r>
  <r>
    <n v="1439"/>
    <x v="1439"/>
    <x v="1437"/>
    <x v="254"/>
    <n v="180"/>
    <x v="2"/>
    <s v="CA"/>
    <x v="5"/>
    <n v="1425758101"/>
    <x v="1439"/>
    <b v="0"/>
    <x v="79"/>
    <x v="1"/>
    <x v="22"/>
    <x v="3"/>
    <s v="translations"/>
    <x v="1439"/>
    <x v="0"/>
  </r>
  <r>
    <n v="1440"/>
    <x v="1440"/>
    <x v="1438"/>
    <x v="93"/>
    <n v="1"/>
    <x v="2"/>
    <s v="IT"/>
    <x v="3"/>
    <n v="1464285463"/>
    <x v="1440"/>
    <b v="0"/>
    <x v="29"/>
    <x v="1"/>
    <x v="22"/>
    <x v="3"/>
    <s v="translations"/>
    <x v="1440"/>
    <x v="2"/>
  </r>
  <r>
    <n v="1441"/>
    <x v="1441"/>
    <x v="1439"/>
    <x v="237"/>
    <n v="2020"/>
    <x v="2"/>
    <s v="GB"/>
    <x v="1"/>
    <n v="1441995769"/>
    <x v="1441"/>
    <b v="0"/>
    <x v="83"/>
    <x v="1"/>
    <x v="22"/>
    <x v="3"/>
    <s v="translations"/>
    <x v="1441"/>
    <x v="0"/>
  </r>
  <r>
    <n v="1442"/>
    <x v="1442"/>
    <x v="1440"/>
    <x v="15"/>
    <n v="0"/>
    <x v="2"/>
    <s v="US"/>
    <x v="0"/>
    <n v="1464190158"/>
    <x v="1442"/>
    <b v="0"/>
    <x v="78"/>
    <x v="1"/>
    <x v="22"/>
    <x v="3"/>
    <s v="translations"/>
    <x v="1442"/>
    <x v="2"/>
  </r>
  <r>
    <n v="1443"/>
    <x v="1443"/>
    <x v="1441"/>
    <x v="93"/>
    <n v="0"/>
    <x v="2"/>
    <s v="FR"/>
    <x v="3"/>
    <n v="1483395209"/>
    <x v="1443"/>
    <b v="0"/>
    <x v="78"/>
    <x v="1"/>
    <x v="22"/>
    <x v="3"/>
    <s v="translations"/>
    <x v="1443"/>
    <x v="2"/>
  </r>
  <r>
    <n v="1444"/>
    <x v="1444"/>
    <x v="1442"/>
    <x v="255"/>
    <n v="0"/>
    <x v="2"/>
    <s v="DE"/>
    <x v="3"/>
    <n v="1442091462"/>
    <x v="1444"/>
    <b v="0"/>
    <x v="78"/>
    <x v="1"/>
    <x v="22"/>
    <x v="3"/>
    <s v="translations"/>
    <x v="1444"/>
    <x v="0"/>
  </r>
  <r>
    <n v="1445"/>
    <x v="1445"/>
    <x v="1443"/>
    <x v="64"/>
    <n v="0"/>
    <x v="2"/>
    <s v="DE"/>
    <x v="3"/>
    <n v="1434286855"/>
    <x v="1445"/>
    <b v="0"/>
    <x v="78"/>
    <x v="1"/>
    <x v="22"/>
    <x v="3"/>
    <s v="translations"/>
    <x v="1445"/>
    <x v="0"/>
  </r>
  <r>
    <n v="1446"/>
    <x v="1446"/>
    <x v="1444"/>
    <x v="42"/>
    <n v="0"/>
    <x v="2"/>
    <s v="IT"/>
    <x v="3"/>
    <n v="1461235478"/>
    <x v="1446"/>
    <b v="0"/>
    <x v="78"/>
    <x v="1"/>
    <x v="22"/>
    <x v="3"/>
    <s v="translations"/>
    <x v="1446"/>
    <x v="2"/>
  </r>
  <r>
    <n v="1447"/>
    <x v="1447"/>
    <x v="1445"/>
    <x v="69"/>
    <n v="75"/>
    <x v="2"/>
    <s v="US"/>
    <x v="0"/>
    <n v="1467999134"/>
    <x v="1447"/>
    <b v="0"/>
    <x v="83"/>
    <x v="1"/>
    <x v="22"/>
    <x v="3"/>
    <s v="translations"/>
    <x v="1447"/>
    <x v="2"/>
  </r>
  <r>
    <n v="1448"/>
    <x v="1448"/>
    <x v="1446"/>
    <x v="61"/>
    <n v="0"/>
    <x v="2"/>
    <s v="AU"/>
    <x v="2"/>
    <n v="1432272300"/>
    <x v="1448"/>
    <b v="0"/>
    <x v="78"/>
    <x v="1"/>
    <x v="22"/>
    <x v="3"/>
    <s v="translations"/>
    <x v="1448"/>
    <x v="0"/>
  </r>
  <r>
    <n v="1449"/>
    <x v="1449"/>
    <x v="1447"/>
    <x v="129"/>
    <n v="0"/>
    <x v="2"/>
    <s v="US"/>
    <x v="0"/>
    <n v="1431286105"/>
    <x v="1449"/>
    <b v="0"/>
    <x v="78"/>
    <x v="1"/>
    <x v="22"/>
    <x v="3"/>
    <s v="translations"/>
    <x v="1449"/>
    <x v="0"/>
  </r>
  <r>
    <n v="1450"/>
    <x v="1450"/>
    <x v="1448"/>
    <x v="57"/>
    <n v="1"/>
    <x v="2"/>
    <s v="US"/>
    <x v="0"/>
    <n v="1455941197"/>
    <x v="1450"/>
    <b v="0"/>
    <x v="29"/>
    <x v="1"/>
    <x v="22"/>
    <x v="3"/>
    <s v="translations"/>
    <x v="1450"/>
    <x v="2"/>
  </r>
  <r>
    <n v="1451"/>
    <x v="1451"/>
    <x v="1449"/>
    <x v="256"/>
    <n v="2"/>
    <x v="1"/>
    <s v="US"/>
    <x v="0"/>
    <n v="1416355259"/>
    <x v="1451"/>
    <b v="0"/>
    <x v="84"/>
    <x v="1"/>
    <x v="22"/>
    <x v="3"/>
    <s v="translations"/>
    <x v="1451"/>
    <x v="3"/>
  </r>
  <r>
    <n v="1452"/>
    <x v="1452"/>
    <x v="1450"/>
    <x v="32"/>
    <n v="0"/>
    <x v="1"/>
    <s v="US"/>
    <x v="0"/>
    <n v="1406566363"/>
    <x v="1452"/>
    <b v="0"/>
    <x v="78"/>
    <x v="1"/>
    <x v="22"/>
    <x v="3"/>
    <s v="translations"/>
    <x v="1452"/>
    <x v="3"/>
  </r>
  <r>
    <n v="1453"/>
    <x v="1453"/>
    <x v="1451"/>
    <x v="31"/>
    <n v="0"/>
    <x v="1"/>
    <s v="FR"/>
    <x v="3"/>
    <n v="1492270947"/>
    <x v="1453"/>
    <b v="0"/>
    <x v="78"/>
    <x v="1"/>
    <x v="22"/>
    <x v="3"/>
    <s v="translations"/>
    <x v="1453"/>
    <x v="1"/>
  </r>
  <r>
    <n v="1454"/>
    <x v="1454"/>
    <x v="1452"/>
    <x v="257"/>
    <n v="15"/>
    <x v="1"/>
    <s v="ES"/>
    <x v="3"/>
    <n v="1461535140"/>
    <x v="1454"/>
    <b v="0"/>
    <x v="29"/>
    <x v="1"/>
    <x v="22"/>
    <x v="3"/>
    <s v="translations"/>
    <x v="1454"/>
    <x v="2"/>
  </r>
  <r>
    <n v="1455"/>
    <x v="1455"/>
    <x v="1453"/>
    <x v="36"/>
    <n v="1575"/>
    <x v="1"/>
    <s v="US"/>
    <x v="0"/>
    <n v="1409924340"/>
    <x v="1455"/>
    <b v="0"/>
    <x v="63"/>
    <x v="1"/>
    <x v="22"/>
    <x v="3"/>
    <s v="translations"/>
    <x v="1455"/>
    <x v="3"/>
  </r>
  <r>
    <n v="1456"/>
    <x v="1456"/>
    <x v="1454"/>
    <x v="10"/>
    <n v="145"/>
    <x v="1"/>
    <s v="IT"/>
    <x v="3"/>
    <n v="1483459365"/>
    <x v="1456"/>
    <b v="0"/>
    <x v="83"/>
    <x v="1"/>
    <x v="22"/>
    <x v="3"/>
    <s v="translations"/>
    <x v="1456"/>
    <x v="2"/>
  </r>
  <r>
    <n v="1457"/>
    <x v="1457"/>
    <x v="1455"/>
    <x v="12"/>
    <n v="0"/>
    <x v="1"/>
    <s v="US"/>
    <x v="0"/>
    <n v="1447281044"/>
    <x v="1457"/>
    <b v="0"/>
    <x v="78"/>
    <x v="1"/>
    <x v="22"/>
    <x v="3"/>
    <s v="translations"/>
    <x v="1457"/>
    <x v="0"/>
  </r>
  <r>
    <n v="1458"/>
    <x v="1458"/>
    <x v="1456"/>
    <x v="10"/>
    <n v="0"/>
    <x v="1"/>
    <s v="US"/>
    <x v="0"/>
    <n v="1407729600"/>
    <x v="1458"/>
    <b v="0"/>
    <x v="78"/>
    <x v="1"/>
    <x v="22"/>
    <x v="3"/>
    <s v="translations"/>
    <x v="1458"/>
    <x v="3"/>
  </r>
  <r>
    <n v="1459"/>
    <x v="1459"/>
    <x v="1457"/>
    <x v="258"/>
    <n v="0"/>
    <x v="1"/>
    <s v="DK"/>
    <x v="7"/>
    <n v="1449077100"/>
    <x v="1459"/>
    <b v="0"/>
    <x v="78"/>
    <x v="1"/>
    <x v="22"/>
    <x v="3"/>
    <s v="translations"/>
    <x v="1459"/>
    <x v="0"/>
  </r>
  <r>
    <n v="1460"/>
    <x v="1460"/>
    <x v="1458"/>
    <x v="259"/>
    <n v="0"/>
    <x v="1"/>
    <s v="US"/>
    <x v="0"/>
    <n v="1417391100"/>
    <x v="1460"/>
    <b v="0"/>
    <x v="78"/>
    <x v="1"/>
    <x v="22"/>
    <x v="3"/>
    <s v="translations"/>
    <x v="1460"/>
    <x v="3"/>
  </r>
  <r>
    <n v="1461"/>
    <x v="1461"/>
    <x v="1459"/>
    <x v="36"/>
    <n v="15186.69"/>
    <x v="0"/>
    <s v="US"/>
    <x v="0"/>
    <n v="1413849600"/>
    <x v="1461"/>
    <b v="1"/>
    <x v="158"/>
    <x v="0"/>
    <x v="23"/>
    <x v="3"/>
    <s v="radio &amp; podcasts"/>
    <x v="1461"/>
    <x v="3"/>
  </r>
  <r>
    <n v="1462"/>
    <x v="1462"/>
    <x v="1460"/>
    <x v="23"/>
    <n v="4340.7"/>
    <x v="0"/>
    <s v="US"/>
    <x v="0"/>
    <n v="1365609271"/>
    <x v="1462"/>
    <b v="1"/>
    <x v="3"/>
    <x v="0"/>
    <x v="23"/>
    <x v="3"/>
    <s v="radio &amp; podcasts"/>
    <x v="1462"/>
    <x v="4"/>
  </r>
  <r>
    <n v="1463"/>
    <x v="1463"/>
    <x v="1461"/>
    <x v="20"/>
    <n v="886"/>
    <x v="0"/>
    <s v="US"/>
    <x v="0"/>
    <n v="1365367938"/>
    <x v="1463"/>
    <b v="1"/>
    <x v="20"/>
    <x v="0"/>
    <x v="23"/>
    <x v="3"/>
    <s v="radio &amp; podcasts"/>
    <x v="1463"/>
    <x v="4"/>
  </r>
  <r>
    <n v="1464"/>
    <x v="1464"/>
    <x v="1462"/>
    <x v="10"/>
    <n v="8160"/>
    <x v="0"/>
    <s v="US"/>
    <x v="0"/>
    <n v="1361029958"/>
    <x v="1464"/>
    <b v="1"/>
    <x v="302"/>
    <x v="0"/>
    <x v="23"/>
    <x v="3"/>
    <s v="radio &amp; podcasts"/>
    <x v="1464"/>
    <x v="4"/>
  </r>
  <r>
    <n v="1465"/>
    <x v="1465"/>
    <x v="1463"/>
    <x v="11"/>
    <n v="136924.35"/>
    <x v="0"/>
    <s v="US"/>
    <x v="0"/>
    <n v="1332385200"/>
    <x v="1465"/>
    <b v="1"/>
    <x v="303"/>
    <x v="0"/>
    <x v="23"/>
    <x v="3"/>
    <s v="radio &amp; podcasts"/>
    <x v="1465"/>
    <x v="5"/>
  </r>
  <r>
    <n v="1466"/>
    <x v="1466"/>
    <x v="1464"/>
    <x v="194"/>
    <n v="17260.37"/>
    <x v="0"/>
    <s v="US"/>
    <x v="0"/>
    <n v="1452574800"/>
    <x v="1466"/>
    <b v="1"/>
    <x v="290"/>
    <x v="0"/>
    <x v="23"/>
    <x v="3"/>
    <s v="radio &amp; podcasts"/>
    <x v="1466"/>
    <x v="0"/>
  </r>
  <r>
    <n v="1467"/>
    <x v="1467"/>
    <x v="1465"/>
    <x v="79"/>
    <n v="46032"/>
    <x v="0"/>
    <s v="US"/>
    <x v="0"/>
    <n v="1332699285"/>
    <x v="1467"/>
    <b v="1"/>
    <x v="304"/>
    <x v="0"/>
    <x v="23"/>
    <x v="3"/>
    <s v="radio &amp; podcasts"/>
    <x v="1467"/>
    <x v="5"/>
  </r>
  <r>
    <n v="1468"/>
    <x v="1468"/>
    <x v="1466"/>
    <x v="196"/>
    <n v="9725"/>
    <x v="0"/>
    <s v="US"/>
    <x v="0"/>
    <n v="1307838049"/>
    <x v="1468"/>
    <b v="1"/>
    <x v="305"/>
    <x v="0"/>
    <x v="23"/>
    <x v="3"/>
    <s v="radio &amp; podcasts"/>
    <x v="1468"/>
    <x v="6"/>
  </r>
  <r>
    <n v="1469"/>
    <x v="1469"/>
    <x v="1467"/>
    <x v="260"/>
    <n v="47978"/>
    <x v="0"/>
    <s v="US"/>
    <x v="0"/>
    <n v="1360938109"/>
    <x v="1469"/>
    <b v="1"/>
    <x v="306"/>
    <x v="0"/>
    <x v="23"/>
    <x v="3"/>
    <s v="radio &amp; podcasts"/>
    <x v="1469"/>
    <x v="4"/>
  </r>
  <r>
    <n v="1470"/>
    <x v="1470"/>
    <x v="1468"/>
    <x v="15"/>
    <n v="1877"/>
    <x v="0"/>
    <s v="US"/>
    <x v="0"/>
    <n v="1356724263"/>
    <x v="1470"/>
    <b v="1"/>
    <x v="75"/>
    <x v="0"/>
    <x v="23"/>
    <x v="3"/>
    <s v="radio &amp; podcasts"/>
    <x v="1470"/>
    <x v="5"/>
  </r>
  <r>
    <n v="1471"/>
    <x v="1471"/>
    <x v="1469"/>
    <x v="261"/>
    <n v="33229"/>
    <x v="0"/>
    <s v="US"/>
    <x v="0"/>
    <n v="1428620334"/>
    <x v="1471"/>
    <b v="1"/>
    <x v="307"/>
    <x v="0"/>
    <x v="23"/>
    <x v="3"/>
    <s v="radio &amp; podcasts"/>
    <x v="1471"/>
    <x v="0"/>
  </r>
  <r>
    <n v="1472"/>
    <x v="1472"/>
    <x v="1470"/>
    <x v="31"/>
    <n v="34676"/>
    <x v="0"/>
    <s v="US"/>
    <x v="0"/>
    <n v="1381928503"/>
    <x v="1472"/>
    <b v="1"/>
    <x v="226"/>
    <x v="0"/>
    <x v="23"/>
    <x v="3"/>
    <s v="radio &amp; podcasts"/>
    <x v="1472"/>
    <x v="4"/>
  </r>
  <r>
    <n v="1473"/>
    <x v="1473"/>
    <x v="1471"/>
    <x v="15"/>
    <n v="1807.74"/>
    <x v="0"/>
    <s v="US"/>
    <x v="0"/>
    <n v="1330644639"/>
    <x v="1473"/>
    <b v="1"/>
    <x v="5"/>
    <x v="0"/>
    <x v="23"/>
    <x v="3"/>
    <s v="radio &amp; podcasts"/>
    <x v="1473"/>
    <x v="5"/>
  </r>
  <r>
    <n v="1474"/>
    <x v="1474"/>
    <x v="1472"/>
    <x v="9"/>
    <n v="3368"/>
    <x v="0"/>
    <s v="US"/>
    <x v="0"/>
    <n v="1379093292"/>
    <x v="1474"/>
    <b v="1"/>
    <x v="88"/>
    <x v="0"/>
    <x v="23"/>
    <x v="3"/>
    <s v="radio &amp; podcasts"/>
    <x v="1474"/>
    <x v="4"/>
  </r>
  <r>
    <n v="1475"/>
    <x v="1475"/>
    <x v="1473"/>
    <x v="36"/>
    <n v="28300.45"/>
    <x v="0"/>
    <s v="US"/>
    <x v="0"/>
    <n v="1419051540"/>
    <x v="1475"/>
    <b v="1"/>
    <x v="308"/>
    <x v="0"/>
    <x v="23"/>
    <x v="3"/>
    <s v="radio &amp; podcasts"/>
    <x v="1475"/>
    <x v="3"/>
  </r>
  <r>
    <n v="1476"/>
    <x v="1476"/>
    <x v="1474"/>
    <x v="12"/>
    <n v="39693.279999999999"/>
    <x v="0"/>
    <s v="US"/>
    <x v="0"/>
    <n v="1315616422"/>
    <x v="1476"/>
    <b v="1"/>
    <x v="309"/>
    <x v="0"/>
    <x v="23"/>
    <x v="3"/>
    <s v="radio &amp; podcasts"/>
    <x v="1476"/>
    <x v="6"/>
  </r>
  <r>
    <n v="1477"/>
    <x v="1477"/>
    <x v="1475"/>
    <x v="11"/>
    <n v="33393"/>
    <x v="0"/>
    <s v="US"/>
    <x v="0"/>
    <n v="1324609200"/>
    <x v="1477"/>
    <b v="1"/>
    <x v="232"/>
    <x v="0"/>
    <x v="23"/>
    <x v="3"/>
    <s v="radio &amp; podcasts"/>
    <x v="1477"/>
    <x v="6"/>
  </r>
  <r>
    <n v="1478"/>
    <x v="1478"/>
    <x v="1476"/>
    <x v="63"/>
    <n v="590807.11"/>
    <x v="0"/>
    <s v="US"/>
    <x v="0"/>
    <n v="1368564913"/>
    <x v="1478"/>
    <b v="1"/>
    <x v="310"/>
    <x v="0"/>
    <x v="23"/>
    <x v="3"/>
    <s v="radio &amp; podcasts"/>
    <x v="1478"/>
    <x v="4"/>
  </r>
  <r>
    <n v="1479"/>
    <x v="1479"/>
    <x v="1477"/>
    <x v="183"/>
    <n v="2198"/>
    <x v="0"/>
    <s v="US"/>
    <x v="0"/>
    <n v="1399694340"/>
    <x v="1479"/>
    <b v="1"/>
    <x v="26"/>
    <x v="0"/>
    <x v="23"/>
    <x v="3"/>
    <s v="radio &amp; podcasts"/>
    <x v="1479"/>
    <x v="3"/>
  </r>
  <r>
    <n v="1480"/>
    <x v="1480"/>
    <x v="1478"/>
    <x v="63"/>
    <n v="58520.2"/>
    <x v="0"/>
    <s v="US"/>
    <x v="0"/>
    <n v="1374858000"/>
    <x v="1480"/>
    <b v="1"/>
    <x v="311"/>
    <x v="0"/>
    <x v="23"/>
    <x v="3"/>
    <s v="radio &amp; podcasts"/>
    <x v="1480"/>
    <x v="4"/>
  </r>
  <r>
    <n v="1481"/>
    <x v="1481"/>
    <x v="1479"/>
    <x v="10"/>
    <n v="105"/>
    <x v="2"/>
    <s v="CA"/>
    <x v="5"/>
    <n v="1383430145"/>
    <x v="1481"/>
    <b v="0"/>
    <x v="79"/>
    <x v="1"/>
    <x v="10"/>
    <x v="3"/>
    <s v="fiction"/>
    <x v="1481"/>
    <x v="4"/>
  </r>
  <r>
    <n v="1482"/>
    <x v="1482"/>
    <x v="1480"/>
    <x v="10"/>
    <n v="5"/>
    <x v="2"/>
    <s v="US"/>
    <x v="0"/>
    <n v="1347004260"/>
    <x v="1482"/>
    <b v="0"/>
    <x v="29"/>
    <x v="1"/>
    <x v="10"/>
    <x v="3"/>
    <s v="fiction"/>
    <x v="1482"/>
    <x v="5"/>
  </r>
  <r>
    <n v="1483"/>
    <x v="1483"/>
    <x v="1481"/>
    <x v="39"/>
    <n v="50"/>
    <x v="2"/>
    <s v="US"/>
    <x v="0"/>
    <n v="1469162275"/>
    <x v="1483"/>
    <b v="0"/>
    <x v="84"/>
    <x v="1"/>
    <x v="10"/>
    <x v="3"/>
    <s v="fiction"/>
    <x v="1483"/>
    <x v="2"/>
  </r>
  <r>
    <n v="1484"/>
    <x v="1484"/>
    <x v="1482"/>
    <x v="13"/>
    <n v="0"/>
    <x v="2"/>
    <s v="US"/>
    <x v="0"/>
    <n v="1342882260"/>
    <x v="1484"/>
    <b v="0"/>
    <x v="78"/>
    <x v="1"/>
    <x v="10"/>
    <x v="3"/>
    <s v="fiction"/>
    <x v="1484"/>
    <x v="5"/>
  </r>
  <r>
    <n v="1485"/>
    <x v="1485"/>
    <x v="1483"/>
    <x v="233"/>
    <n v="150"/>
    <x v="2"/>
    <s v="US"/>
    <x v="0"/>
    <n v="1434827173"/>
    <x v="1485"/>
    <b v="0"/>
    <x v="83"/>
    <x v="1"/>
    <x v="10"/>
    <x v="3"/>
    <s v="fiction"/>
    <x v="1485"/>
    <x v="0"/>
  </r>
  <r>
    <n v="1486"/>
    <x v="1486"/>
    <x v="1484"/>
    <x v="22"/>
    <n v="48"/>
    <x v="2"/>
    <s v="US"/>
    <x v="0"/>
    <n v="1425009761"/>
    <x v="1486"/>
    <b v="0"/>
    <x v="83"/>
    <x v="1"/>
    <x v="10"/>
    <x v="3"/>
    <s v="fiction"/>
    <x v="1486"/>
    <x v="0"/>
  </r>
  <r>
    <n v="1487"/>
    <x v="1487"/>
    <x v="1485"/>
    <x v="3"/>
    <n v="0"/>
    <x v="2"/>
    <s v="US"/>
    <x v="0"/>
    <n v="1470175271"/>
    <x v="1487"/>
    <b v="0"/>
    <x v="78"/>
    <x v="1"/>
    <x v="10"/>
    <x v="3"/>
    <s v="fiction"/>
    <x v="1487"/>
    <x v="2"/>
  </r>
  <r>
    <n v="1488"/>
    <x v="1488"/>
    <x v="1486"/>
    <x v="36"/>
    <n v="360"/>
    <x v="2"/>
    <s v="AU"/>
    <x v="2"/>
    <n v="1388928660"/>
    <x v="1488"/>
    <b v="0"/>
    <x v="79"/>
    <x v="1"/>
    <x v="10"/>
    <x v="3"/>
    <s v="fiction"/>
    <x v="1488"/>
    <x v="4"/>
  </r>
  <r>
    <n v="1489"/>
    <x v="1489"/>
    <x v="1487"/>
    <x v="10"/>
    <n v="0"/>
    <x v="2"/>
    <s v="US"/>
    <x v="0"/>
    <n v="1352994052"/>
    <x v="1489"/>
    <b v="0"/>
    <x v="78"/>
    <x v="1"/>
    <x v="10"/>
    <x v="3"/>
    <s v="fiction"/>
    <x v="1489"/>
    <x v="5"/>
  </r>
  <r>
    <n v="1490"/>
    <x v="1490"/>
    <x v="1488"/>
    <x v="193"/>
    <n v="895"/>
    <x v="2"/>
    <s v="US"/>
    <x v="0"/>
    <n v="1380720474"/>
    <x v="1490"/>
    <b v="0"/>
    <x v="10"/>
    <x v="1"/>
    <x v="10"/>
    <x v="3"/>
    <s v="fiction"/>
    <x v="1490"/>
    <x v="4"/>
  </r>
  <r>
    <n v="1491"/>
    <x v="1491"/>
    <x v="1489"/>
    <x v="38"/>
    <n v="100"/>
    <x v="2"/>
    <s v="US"/>
    <x v="0"/>
    <n v="1424014680"/>
    <x v="1491"/>
    <b v="0"/>
    <x v="29"/>
    <x v="1"/>
    <x v="10"/>
    <x v="3"/>
    <s v="fiction"/>
    <x v="1491"/>
    <x v="3"/>
  </r>
  <r>
    <n v="1492"/>
    <x v="1492"/>
    <x v="1490"/>
    <x v="23"/>
    <n v="30"/>
    <x v="2"/>
    <s v="US"/>
    <x v="0"/>
    <n v="1308431646"/>
    <x v="1492"/>
    <b v="0"/>
    <x v="84"/>
    <x v="1"/>
    <x v="10"/>
    <x v="3"/>
    <s v="fiction"/>
    <x v="1492"/>
    <x v="6"/>
  </r>
  <r>
    <n v="1493"/>
    <x v="1493"/>
    <x v="1491"/>
    <x v="262"/>
    <n v="0"/>
    <x v="2"/>
    <s v="US"/>
    <x v="0"/>
    <n v="1371415675"/>
    <x v="1493"/>
    <b v="0"/>
    <x v="78"/>
    <x v="1"/>
    <x v="10"/>
    <x v="3"/>
    <s v="fiction"/>
    <x v="1493"/>
    <x v="4"/>
  </r>
  <r>
    <n v="1494"/>
    <x v="1494"/>
    <x v="1492"/>
    <x v="10"/>
    <n v="445"/>
    <x v="2"/>
    <s v="US"/>
    <x v="0"/>
    <n v="1428075480"/>
    <x v="1494"/>
    <b v="0"/>
    <x v="202"/>
    <x v="1"/>
    <x v="10"/>
    <x v="3"/>
    <s v="fiction"/>
    <x v="1494"/>
    <x v="0"/>
  </r>
  <r>
    <n v="1495"/>
    <x v="1495"/>
    <x v="1493"/>
    <x v="13"/>
    <n v="0"/>
    <x v="2"/>
    <s v="US"/>
    <x v="0"/>
    <n v="1314471431"/>
    <x v="1495"/>
    <b v="0"/>
    <x v="78"/>
    <x v="1"/>
    <x v="10"/>
    <x v="3"/>
    <s v="fiction"/>
    <x v="1495"/>
    <x v="6"/>
  </r>
  <r>
    <n v="1496"/>
    <x v="1496"/>
    <x v="1494"/>
    <x v="15"/>
    <n v="0"/>
    <x v="2"/>
    <s v="US"/>
    <x v="0"/>
    <n v="1410866659"/>
    <x v="1496"/>
    <b v="0"/>
    <x v="78"/>
    <x v="1"/>
    <x v="10"/>
    <x v="3"/>
    <s v="fiction"/>
    <x v="1496"/>
    <x v="3"/>
  </r>
  <r>
    <n v="1497"/>
    <x v="1497"/>
    <x v="1495"/>
    <x v="36"/>
    <n v="1"/>
    <x v="2"/>
    <s v="US"/>
    <x v="0"/>
    <n v="1375299780"/>
    <x v="1497"/>
    <b v="0"/>
    <x v="29"/>
    <x v="1"/>
    <x v="10"/>
    <x v="3"/>
    <s v="fiction"/>
    <x v="1497"/>
    <x v="4"/>
  </r>
  <r>
    <n v="1498"/>
    <x v="1498"/>
    <x v="1496"/>
    <x v="9"/>
    <n v="57"/>
    <x v="2"/>
    <s v="US"/>
    <x v="0"/>
    <n v="1409787378"/>
    <x v="1498"/>
    <b v="0"/>
    <x v="83"/>
    <x v="1"/>
    <x v="10"/>
    <x v="3"/>
    <s v="fiction"/>
    <x v="1498"/>
    <x v="3"/>
  </r>
  <r>
    <n v="1499"/>
    <x v="1499"/>
    <x v="1497"/>
    <x v="13"/>
    <n v="5"/>
    <x v="2"/>
    <s v="US"/>
    <x v="0"/>
    <n v="1470355833"/>
    <x v="1499"/>
    <b v="0"/>
    <x v="29"/>
    <x v="1"/>
    <x v="10"/>
    <x v="3"/>
    <s v="fiction"/>
    <x v="1499"/>
    <x v="2"/>
  </r>
  <r>
    <n v="1500"/>
    <x v="1500"/>
    <x v="1498"/>
    <x v="70"/>
    <n v="701"/>
    <x v="2"/>
    <s v="US"/>
    <x v="0"/>
    <n v="1367444557"/>
    <x v="1500"/>
    <b v="0"/>
    <x v="41"/>
    <x v="1"/>
    <x v="10"/>
    <x v="3"/>
    <s v="fiction"/>
    <x v="1500"/>
    <x v="4"/>
  </r>
  <r>
    <n v="1501"/>
    <x v="1501"/>
    <x v="1499"/>
    <x v="263"/>
    <n v="86492"/>
    <x v="0"/>
    <s v="CA"/>
    <x v="5"/>
    <n v="1436364023"/>
    <x v="1501"/>
    <b v="1"/>
    <x v="312"/>
    <x v="0"/>
    <x v="20"/>
    <x v="8"/>
    <s v="photobooks"/>
    <x v="1501"/>
    <x v="0"/>
  </r>
  <r>
    <n v="1502"/>
    <x v="1502"/>
    <x v="1500"/>
    <x v="29"/>
    <n v="22318"/>
    <x v="0"/>
    <s v="GB"/>
    <x v="1"/>
    <n v="1458943200"/>
    <x v="1502"/>
    <b v="1"/>
    <x v="313"/>
    <x v="0"/>
    <x v="20"/>
    <x v="8"/>
    <s v="photobooks"/>
    <x v="1502"/>
    <x v="2"/>
  </r>
  <r>
    <n v="1503"/>
    <x v="1503"/>
    <x v="1501"/>
    <x v="192"/>
    <n v="4045.93"/>
    <x v="0"/>
    <s v="BE"/>
    <x v="3"/>
    <n v="1477210801"/>
    <x v="1503"/>
    <b v="1"/>
    <x v="26"/>
    <x v="0"/>
    <x v="20"/>
    <x v="8"/>
    <s v="photobooks"/>
    <x v="1503"/>
    <x v="2"/>
  </r>
  <r>
    <n v="1504"/>
    <x v="1504"/>
    <x v="1502"/>
    <x v="115"/>
    <n v="18066"/>
    <x v="0"/>
    <s v="GB"/>
    <x v="1"/>
    <n v="1402389180"/>
    <x v="1504"/>
    <b v="1"/>
    <x v="314"/>
    <x v="0"/>
    <x v="20"/>
    <x v="8"/>
    <s v="photobooks"/>
    <x v="1504"/>
    <x v="3"/>
  </r>
  <r>
    <n v="1505"/>
    <x v="1505"/>
    <x v="1503"/>
    <x v="194"/>
    <n v="16573"/>
    <x v="0"/>
    <s v="DE"/>
    <x v="3"/>
    <n v="1458676860"/>
    <x v="1505"/>
    <b v="1"/>
    <x v="315"/>
    <x v="0"/>
    <x v="20"/>
    <x v="8"/>
    <s v="photobooks"/>
    <x v="1505"/>
    <x v="2"/>
  </r>
  <r>
    <n v="1506"/>
    <x v="1506"/>
    <x v="1504"/>
    <x v="15"/>
    <n v="1671"/>
    <x v="0"/>
    <s v="GB"/>
    <x v="1"/>
    <n v="1406227904"/>
    <x v="1506"/>
    <b v="1"/>
    <x v="68"/>
    <x v="0"/>
    <x v="20"/>
    <x v="8"/>
    <s v="photobooks"/>
    <x v="1506"/>
    <x v="3"/>
  </r>
  <r>
    <n v="1507"/>
    <x v="1507"/>
    <x v="1505"/>
    <x v="38"/>
    <n v="2580"/>
    <x v="0"/>
    <s v="US"/>
    <x v="0"/>
    <n v="1273911000"/>
    <x v="1507"/>
    <b v="1"/>
    <x v="51"/>
    <x v="0"/>
    <x v="20"/>
    <x v="8"/>
    <s v="photobooks"/>
    <x v="1507"/>
    <x v="7"/>
  </r>
  <r>
    <n v="1508"/>
    <x v="1508"/>
    <x v="1506"/>
    <x v="17"/>
    <n v="20491"/>
    <x v="0"/>
    <s v="US"/>
    <x v="0"/>
    <n v="1403880281"/>
    <x v="1508"/>
    <b v="1"/>
    <x v="263"/>
    <x v="0"/>
    <x v="20"/>
    <x v="8"/>
    <s v="photobooks"/>
    <x v="1508"/>
    <x v="3"/>
  </r>
  <r>
    <n v="1509"/>
    <x v="1509"/>
    <x v="1507"/>
    <x v="178"/>
    <n v="21637.22"/>
    <x v="0"/>
    <s v="DE"/>
    <x v="3"/>
    <n v="1487113140"/>
    <x v="1509"/>
    <b v="1"/>
    <x v="193"/>
    <x v="0"/>
    <x v="20"/>
    <x v="8"/>
    <s v="photobooks"/>
    <x v="1509"/>
    <x v="1"/>
  </r>
  <r>
    <n v="1510"/>
    <x v="1510"/>
    <x v="1508"/>
    <x v="194"/>
    <n v="16165.6"/>
    <x v="0"/>
    <s v="GB"/>
    <x v="1"/>
    <n v="1405761278"/>
    <x v="1510"/>
    <b v="1"/>
    <x v="316"/>
    <x v="0"/>
    <x v="20"/>
    <x v="8"/>
    <s v="photobooks"/>
    <x v="1510"/>
    <x v="3"/>
  </r>
  <r>
    <n v="1511"/>
    <x v="1511"/>
    <x v="1509"/>
    <x v="32"/>
    <n v="15651"/>
    <x v="0"/>
    <s v="US"/>
    <x v="0"/>
    <n v="1447858804"/>
    <x v="1511"/>
    <b v="1"/>
    <x v="190"/>
    <x v="0"/>
    <x v="20"/>
    <x v="8"/>
    <s v="photobooks"/>
    <x v="1511"/>
    <x v="0"/>
  </r>
  <r>
    <n v="1512"/>
    <x v="1512"/>
    <x v="1510"/>
    <x v="8"/>
    <n v="19557"/>
    <x v="0"/>
    <s v="US"/>
    <x v="0"/>
    <n v="1486311939"/>
    <x v="1512"/>
    <b v="1"/>
    <x v="317"/>
    <x v="0"/>
    <x v="20"/>
    <x v="8"/>
    <s v="photobooks"/>
    <x v="1512"/>
    <x v="1"/>
  </r>
  <r>
    <n v="1513"/>
    <x v="1513"/>
    <x v="1511"/>
    <x v="6"/>
    <n v="12001.5"/>
    <x v="0"/>
    <s v="GB"/>
    <x v="1"/>
    <n v="1405523866"/>
    <x v="1513"/>
    <b v="1"/>
    <x v="224"/>
    <x v="0"/>
    <x v="20"/>
    <x v="8"/>
    <s v="photobooks"/>
    <x v="1513"/>
    <x v="3"/>
  </r>
  <r>
    <n v="1514"/>
    <x v="1514"/>
    <x v="1512"/>
    <x v="31"/>
    <n v="26619"/>
    <x v="0"/>
    <s v="US"/>
    <x v="0"/>
    <n v="1443363640"/>
    <x v="1514"/>
    <b v="1"/>
    <x v="282"/>
    <x v="0"/>
    <x v="20"/>
    <x v="8"/>
    <s v="photobooks"/>
    <x v="1514"/>
    <x v="0"/>
  </r>
  <r>
    <n v="1515"/>
    <x v="1515"/>
    <x v="1513"/>
    <x v="82"/>
    <n v="471567"/>
    <x v="0"/>
    <s v="NO"/>
    <x v="8"/>
    <n v="1458104697"/>
    <x v="1515"/>
    <b v="1"/>
    <x v="160"/>
    <x v="0"/>
    <x v="20"/>
    <x v="8"/>
    <s v="photobooks"/>
    <x v="1515"/>
    <x v="2"/>
  </r>
  <r>
    <n v="1516"/>
    <x v="1516"/>
    <x v="1514"/>
    <x v="73"/>
    <n v="18472"/>
    <x v="0"/>
    <s v="US"/>
    <x v="0"/>
    <n v="1475762400"/>
    <x v="1516"/>
    <b v="1"/>
    <x v="318"/>
    <x v="0"/>
    <x v="20"/>
    <x v="8"/>
    <s v="photobooks"/>
    <x v="1516"/>
    <x v="2"/>
  </r>
  <r>
    <n v="1517"/>
    <x v="1517"/>
    <x v="1515"/>
    <x v="36"/>
    <n v="24297"/>
    <x v="0"/>
    <s v="US"/>
    <x v="0"/>
    <n v="1417845600"/>
    <x v="1517"/>
    <b v="1"/>
    <x v="319"/>
    <x v="0"/>
    <x v="20"/>
    <x v="8"/>
    <s v="photobooks"/>
    <x v="1517"/>
    <x v="3"/>
  </r>
  <r>
    <n v="1518"/>
    <x v="1518"/>
    <x v="1516"/>
    <x v="36"/>
    <n v="30805"/>
    <x v="0"/>
    <s v="US"/>
    <x v="0"/>
    <n v="1401565252"/>
    <x v="1518"/>
    <b v="1"/>
    <x v="163"/>
    <x v="0"/>
    <x v="20"/>
    <x v="8"/>
    <s v="photobooks"/>
    <x v="1518"/>
    <x v="3"/>
  </r>
  <r>
    <n v="1519"/>
    <x v="1519"/>
    <x v="1517"/>
    <x v="7"/>
    <n v="9302.75"/>
    <x v="0"/>
    <s v="US"/>
    <x v="0"/>
    <n v="1403301540"/>
    <x v="1519"/>
    <b v="1"/>
    <x v="108"/>
    <x v="0"/>
    <x v="20"/>
    <x v="8"/>
    <s v="photobooks"/>
    <x v="1519"/>
    <x v="3"/>
  </r>
  <r>
    <n v="1520"/>
    <x v="1520"/>
    <x v="1518"/>
    <x v="102"/>
    <n v="18625"/>
    <x v="0"/>
    <s v="US"/>
    <x v="0"/>
    <n v="1418961600"/>
    <x v="1520"/>
    <b v="1"/>
    <x v="157"/>
    <x v="0"/>
    <x v="20"/>
    <x v="8"/>
    <s v="photobooks"/>
    <x v="1520"/>
    <x v="3"/>
  </r>
  <r>
    <n v="1521"/>
    <x v="1521"/>
    <x v="1519"/>
    <x v="264"/>
    <n v="40055"/>
    <x v="0"/>
    <s v="US"/>
    <x v="0"/>
    <n v="1465272091"/>
    <x v="1521"/>
    <b v="1"/>
    <x v="97"/>
    <x v="0"/>
    <x v="20"/>
    <x v="8"/>
    <s v="photobooks"/>
    <x v="1521"/>
    <x v="2"/>
  </r>
  <r>
    <n v="1522"/>
    <x v="1522"/>
    <x v="1520"/>
    <x v="265"/>
    <n v="60450.1"/>
    <x v="0"/>
    <s v="US"/>
    <x v="0"/>
    <n v="1413575739"/>
    <x v="1522"/>
    <b v="1"/>
    <x v="320"/>
    <x v="0"/>
    <x v="20"/>
    <x v="8"/>
    <s v="photobooks"/>
    <x v="1522"/>
    <x v="3"/>
  </r>
  <r>
    <n v="1523"/>
    <x v="1523"/>
    <x v="1521"/>
    <x v="17"/>
    <n v="23096"/>
    <x v="0"/>
    <s v="US"/>
    <x v="0"/>
    <n v="1419292800"/>
    <x v="1523"/>
    <b v="1"/>
    <x v="198"/>
    <x v="0"/>
    <x v="20"/>
    <x v="8"/>
    <s v="photobooks"/>
    <x v="1523"/>
    <x v="3"/>
  </r>
  <r>
    <n v="1524"/>
    <x v="1524"/>
    <x v="1522"/>
    <x v="9"/>
    <n v="6210"/>
    <x v="0"/>
    <s v="SE"/>
    <x v="9"/>
    <n v="1487592090"/>
    <x v="1524"/>
    <b v="1"/>
    <x v="33"/>
    <x v="0"/>
    <x v="20"/>
    <x v="8"/>
    <s v="photobooks"/>
    <x v="1524"/>
    <x v="1"/>
  </r>
  <r>
    <n v="1525"/>
    <x v="1525"/>
    <x v="1523"/>
    <x v="27"/>
    <n v="4524.1499999999996"/>
    <x v="0"/>
    <s v="US"/>
    <x v="0"/>
    <n v="1471539138"/>
    <x v="1525"/>
    <b v="1"/>
    <x v="205"/>
    <x v="0"/>
    <x v="20"/>
    <x v="8"/>
    <s v="photobooks"/>
    <x v="1525"/>
    <x v="2"/>
  </r>
  <r>
    <n v="1526"/>
    <x v="1526"/>
    <x v="1524"/>
    <x v="165"/>
    <n v="27675"/>
    <x v="0"/>
    <s v="US"/>
    <x v="0"/>
    <n v="1453185447"/>
    <x v="1526"/>
    <b v="1"/>
    <x v="321"/>
    <x v="0"/>
    <x v="20"/>
    <x v="8"/>
    <s v="photobooks"/>
    <x v="1526"/>
    <x v="0"/>
  </r>
  <r>
    <n v="1527"/>
    <x v="1527"/>
    <x v="1525"/>
    <x v="8"/>
    <n v="3865.55"/>
    <x v="0"/>
    <s v="US"/>
    <x v="0"/>
    <n v="1489497886"/>
    <x v="1527"/>
    <b v="1"/>
    <x v="16"/>
    <x v="0"/>
    <x v="20"/>
    <x v="8"/>
    <s v="photobooks"/>
    <x v="1527"/>
    <x v="1"/>
  </r>
  <r>
    <n v="1528"/>
    <x v="1528"/>
    <x v="1526"/>
    <x v="9"/>
    <n v="8447"/>
    <x v="0"/>
    <s v="US"/>
    <x v="0"/>
    <n v="1485907200"/>
    <x v="1528"/>
    <b v="1"/>
    <x v="322"/>
    <x v="0"/>
    <x v="20"/>
    <x v="8"/>
    <s v="photobooks"/>
    <x v="1528"/>
    <x v="1"/>
  </r>
  <r>
    <n v="1529"/>
    <x v="1529"/>
    <x v="1527"/>
    <x v="266"/>
    <n v="19129"/>
    <x v="0"/>
    <s v="US"/>
    <x v="0"/>
    <n v="1426773920"/>
    <x v="1529"/>
    <b v="1"/>
    <x v="261"/>
    <x v="0"/>
    <x v="20"/>
    <x v="8"/>
    <s v="photobooks"/>
    <x v="1529"/>
    <x v="0"/>
  </r>
  <r>
    <n v="1530"/>
    <x v="1530"/>
    <x v="1528"/>
    <x v="19"/>
    <n v="47189"/>
    <x v="0"/>
    <s v="US"/>
    <x v="0"/>
    <n v="1445624695"/>
    <x v="1530"/>
    <b v="1"/>
    <x v="323"/>
    <x v="0"/>
    <x v="20"/>
    <x v="8"/>
    <s v="photobooks"/>
    <x v="1530"/>
    <x v="0"/>
  </r>
  <r>
    <n v="1531"/>
    <x v="1531"/>
    <x v="1529"/>
    <x v="267"/>
    <n v="4135"/>
    <x v="0"/>
    <s v="US"/>
    <x v="0"/>
    <n v="1417402800"/>
    <x v="1531"/>
    <b v="1"/>
    <x v="196"/>
    <x v="0"/>
    <x v="20"/>
    <x v="8"/>
    <s v="photobooks"/>
    <x v="1531"/>
    <x v="3"/>
  </r>
  <r>
    <n v="1532"/>
    <x v="1532"/>
    <x v="1530"/>
    <x v="10"/>
    <n v="24201"/>
    <x v="0"/>
    <s v="AU"/>
    <x v="2"/>
    <n v="1455548400"/>
    <x v="1532"/>
    <b v="1"/>
    <x v="324"/>
    <x v="0"/>
    <x v="20"/>
    <x v="8"/>
    <s v="photobooks"/>
    <x v="1532"/>
    <x v="2"/>
  </r>
  <r>
    <n v="1533"/>
    <x v="1533"/>
    <x v="1531"/>
    <x v="101"/>
    <n v="65313"/>
    <x v="0"/>
    <s v="US"/>
    <x v="0"/>
    <n v="1462161540"/>
    <x v="1533"/>
    <b v="1"/>
    <x v="325"/>
    <x v="0"/>
    <x v="20"/>
    <x v="8"/>
    <s v="photobooks"/>
    <x v="1533"/>
    <x v="2"/>
  </r>
  <r>
    <n v="1534"/>
    <x v="1534"/>
    <x v="1532"/>
    <x v="51"/>
    <n v="31330"/>
    <x v="0"/>
    <s v="US"/>
    <x v="0"/>
    <n v="1441383062"/>
    <x v="1534"/>
    <b v="1"/>
    <x v="232"/>
    <x v="0"/>
    <x v="20"/>
    <x v="8"/>
    <s v="photobooks"/>
    <x v="1534"/>
    <x v="0"/>
  </r>
  <r>
    <n v="1535"/>
    <x v="1535"/>
    <x v="1533"/>
    <x v="23"/>
    <n v="5297"/>
    <x v="0"/>
    <s v="US"/>
    <x v="0"/>
    <n v="1464040800"/>
    <x v="1535"/>
    <b v="1"/>
    <x v="238"/>
    <x v="0"/>
    <x v="20"/>
    <x v="8"/>
    <s v="photobooks"/>
    <x v="1535"/>
    <x v="2"/>
  </r>
  <r>
    <n v="1536"/>
    <x v="1536"/>
    <x v="1534"/>
    <x v="14"/>
    <n v="30037.01"/>
    <x v="0"/>
    <s v="US"/>
    <x v="0"/>
    <n v="1440702910"/>
    <x v="1536"/>
    <b v="1"/>
    <x v="326"/>
    <x v="0"/>
    <x v="20"/>
    <x v="8"/>
    <s v="photobooks"/>
    <x v="1536"/>
    <x v="0"/>
  </r>
  <r>
    <n v="1537"/>
    <x v="1537"/>
    <x v="1535"/>
    <x v="14"/>
    <n v="21588"/>
    <x v="0"/>
    <s v="DE"/>
    <x v="3"/>
    <n v="1470506400"/>
    <x v="1537"/>
    <b v="1"/>
    <x v="291"/>
    <x v="0"/>
    <x v="20"/>
    <x v="8"/>
    <s v="photobooks"/>
    <x v="1537"/>
    <x v="2"/>
  </r>
  <r>
    <n v="1538"/>
    <x v="1538"/>
    <x v="1536"/>
    <x v="39"/>
    <n v="7184"/>
    <x v="0"/>
    <s v="US"/>
    <x v="0"/>
    <n v="1421952370"/>
    <x v="1538"/>
    <b v="1"/>
    <x v="67"/>
    <x v="0"/>
    <x v="20"/>
    <x v="8"/>
    <s v="photobooks"/>
    <x v="1538"/>
    <x v="3"/>
  </r>
  <r>
    <n v="1539"/>
    <x v="1539"/>
    <x v="1537"/>
    <x v="22"/>
    <n v="27197.22"/>
    <x v="0"/>
    <s v="US"/>
    <x v="0"/>
    <n v="1483481019"/>
    <x v="1539"/>
    <b v="0"/>
    <x v="4"/>
    <x v="0"/>
    <x v="20"/>
    <x v="8"/>
    <s v="photobooks"/>
    <x v="1539"/>
    <x v="2"/>
  </r>
  <r>
    <n v="1540"/>
    <x v="1540"/>
    <x v="1538"/>
    <x v="36"/>
    <n v="17680"/>
    <x v="0"/>
    <s v="US"/>
    <x v="0"/>
    <n v="1416964500"/>
    <x v="1540"/>
    <b v="1"/>
    <x v="15"/>
    <x v="0"/>
    <x v="20"/>
    <x v="8"/>
    <s v="photobooks"/>
    <x v="1540"/>
    <x v="3"/>
  </r>
  <r>
    <n v="1541"/>
    <x v="1541"/>
    <x v="1539"/>
    <x v="102"/>
    <n v="6"/>
    <x v="2"/>
    <s v="US"/>
    <x v="0"/>
    <n v="1420045538"/>
    <x v="1541"/>
    <b v="0"/>
    <x v="84"/>
    <x v="1"/>
    <x v="24"/>
    <x v="8"/>
    <s v="nature"/>
    <x v="1541"/>
    <x v="3"/>
  </r>
  <r>
    <n v="1542"/>
    <x v="1542"/>
    <x v="1540"/>
    <x v="2"/>
    <n v="20"/>
    <x v="2"/>
    <s v="CA"/>
    <x v="5"/>
    <n v="1435708500"/>
    <x v="1542"/>
    <b v="0"/>
    <x v="29"/>
    <x v="1"/>
    <x v="24"/>
    <x v="8"/>
    <s v="nature"/>
    <x v="1542"/>
    <x v="0"/>
  </r>
  <r>
    <n v="1543"/>
    <x v="1543"/>
    <x v="1541"/>
    <x v="268"/>
    <n v="10"/>
    <x v="2"/>
    <s v="US"/>
    <x v="0"/>
    <n v="1416662034"/>
    <x v="1543"/>
    <b v="0"/>
    <x v="29"/>
    <x v="1"/>
    <x v="24"/>
    <x v="8"/>
    <s v="nature"/>
    <x v="1543"/>
    <x v="3"/>
  </r>
  <r>
    <n v="1544"/>
    <x v="1544"/>
    <x v="1542"/>
    <x v="28"/>
    <n v="0"/>
    <x v="2"/>
    <s v="US"/>
    <x v="0"/>
    <n v="1427847480"/>
    <x v="1544"/>
    <b v="0"/>
    <x v="78"/>
    <x v="1"/>
    <x v="24"/>
    <x v="8"/>
    <s v="nature"/>
    <x v="1544"/>
    <x v="0"/>
  </r>
  <r>
    <n v="1545"/>
    <x v="1545"/>
    <x v="1543"/>
    <x v="9"/>
    <n v="1"/>
    <x v="2"/>
    <s v="US"/>
    <x v="0"/>
    <n v="1425330960"/>
    <x v="1545"/>
    <b v="0"/>
    <x v="29"/>
    <x v="1"/>
    <x v="24"/>
    <x v="8"/>
    <s v="nature"/>
    <x v="1545"/>
    <x v="0"/>
  </r>
  <r>
    <n v="1546"/>
    <x v="1546"/>
    <x v="1544"/>
    <x v="28"/>
    <n v="289"/>
    <x v="2"/>
    <s v="GB"/>
    <x v="1"/>
    <n v="1410930399"/>
    <x v="1546"/>
    <b v="0"/>
    <x v="202"/>
    <x v="1"/>
    <x v="24"/>
    <x v="8"/>
    <s v="nature"/>
    <x v="1546"/>
    <x v="3"/>
  </r>
  <r>
    <n v="1547"/>
    <x v="1547"/>
    <x v="1545"/>
    <x v="269"/>
    <n v="0"/>
    <x v="2"/>
    <s v="US"/>
    <x v="0"/>
    <n v="1487844882"/>
    <x v="1547"/>
    <b v="0"/>
    <x v="78"/>
    <x v="1"/>
    <x v="24"/>
    <x v="8"/>
    <s v="nature"/>
    <x v="1547"/>
    <x v="1"/>
  </r>
  <r>
    <n v="1548"/>
    <x v="1548"/>
    <x v="1546"/>
    <x v="176"/>
    <n v="60"/>
    <x v="2"/>
    <s v="US"/>
    <x v="0"/>
    <n v="1447020620"/>
    <x v="1548"/>
    <b v="0"/>
    <x v="29"/>
    <x v="1"/>
    <x v="24"/>
    <x v="8"/>
    <s v="nature"/>
    <x v="1548"/>
    <x v="0"/>
  </r>
  <r>
    <n v="1549"/>
    <x v="1549"/>
    <x v="1547"/>
    <x v="2"/>
    <n v="170"/>
    <x v="2"/>
    <s v="US"/>
    <x v="0"/>
    <n v="1446524159"/>
    <x v="1549"/>
    <b v="0"/>
    <x v="79"/>
    <x v="1"/>
    <x v="24"/>
    <x v="8"/>
    <s v="nature"/>
    <x v="1549"/>
    <x v="0"/>
  </r>
  <r>
    <n v="1550"/>
    <x v="1550"/>
    <x v="1548"/>
    <x v="47"/>
    <n v="101"/>
    <x v="2"/>
    <s v="GB"/>
    <x v="1"/>
    <n v="1463050034"/>
    <x v="1550"/>
    <b v="0"/>
    <x v="63"/>
    <x v="1"/>
    <x v="24"/>
    <x v="8"/>
    <s v="nature"/>
    <x v="1550"/>
    <x v="2"/>
  </r>
  <r>
    <n v="1551"/>
    <x v="1551"/>
    <x v="1549"/>
    <x v="8"/>
    <n v="0"/>
    <x v="2"/>
    <s v="US"/>
    <x v="0"/>
    <n v="1432756039"/>
    <x v="1551"/>
    <b v="0"/>
    <x v="78"/>
    <x v="1"/>
    <x v="24"/>
    <x v="8"/>
    <s v="nature"/>
    <x v="1551"/>
    <x v="0"/>
  </r>
  <r>
    <n v="1552"/>
    <x v="1552"/>
    <x v="1550"/>
    <x v="270"/>
    <n v="2115"/>
    <x v="2"/>
    <s v="US"/>
    <x v="0"/>
    <n v="1412135940"/>
    <x v="1552"/>
    <b v="0"/>
    <x v="38"/>
    <x v="1"/>
    <x v="24"/>
    <x v="8"/>
    <s v="nature"/>
    <x v="1552"/>
    <x v="3"/>
  </r>
  <r>
    <n v="1553"/>
    <x v="1553"/>
    <x v="1551"/>
    <x v="12"/>
    <n v="0"/>
    <x v="2"/>
    <s v="US"/>
    <x v="0"/>
    <n v="1441176447"/>
    <x v="1553"/>
    <b v="0"/>
    <x v="78"/>
    <x v="1"/>
    <x v="24"/>
    <x v="8"/>
    <s v="nature"/>
    <x v="1553"/>
    <x v="0"/>
  </r>
  <r>
    <n v="1554"/>
    <x v="1554"/>
    <x v="1552"/>
    <x v="22"/>
    <n v="0"/>
    <x v="2"/>
    <s v="AU"/>
    <x v="2"/>
    <n v="1438495390"/>
    <x v="1554"/>
    <b v="0"/>
    <x v="78"/>
    <x v="1"/>
    <x v="24"/>
    <x v="8"/>
    <s v="nature"/>
    <x v="1554"/>
    <x v="0"/>
  </r>
  <r>
    <n v="1555"/>
    <x v="1555"/>
    <x v="1553"/>
    <x v="47"/>
    <n v="0"/>
    <x v="2"/>
    <s v="US"/>
    <x v="0"/>
    <n v="1442509200"/>
    <x v="1555"/>
    <b v="0"/>
    <x v="78"/>
    <x v="1"/>
    <x v="24"/>
    <x v="8"/>
    <s v="nature"/>
    <x v="1555"/>
    <x v="0"/>
  </r>
  <r>
    <n v="1556"/>
    <x v="1556"/>
    <x v="1554"/>
    <x v="15"/>
    <n v="677"/>
    <x v="2"/>
    <s v="CA"/>
    <x v="5"/>
    <n v="1467603624"/>
    <x v="1556"/>
    <b v="0"/>
    <x v="8"/>
    <x v="1"/>
    <x v="24"/>
    <x v="8"/>
    <s v="nature"/>
    <x v="1556"/>
    <x v="2"/>
  </r>
  <r>
    <n v="1557"/>
    <x v="1557"/>
    <x v="1555"/>
    <x v="30"/>
    <n v="100"/>
    <x v="2"/>
    <s v="US"/>
    <x v="0"/>
    <n v="1411227633"/>
    <x v="1557"/>
    <b v="0"/>
    <x v="29"/>
    <x v="1"/>
    <x v="24"/>
    <x v="8"/>
    <s v="nature"/>
    <x v="1557"/>
    <x v="3"/>
  </r>
  <r>
    <n v="1558"/>
    <x v="1558"/>
    <x v="1556"/>
    <x v="47"/>
    <n v="35"/>
    <x v="2"/>
    <s v="GB"/>
    <x v="1"/>
    <n v="1440763920"/>
    <x v="1558"/>
    <b v="0"/>
    <x v="83"/>
    <x v="1"/>
    <x v="24"/>
    <x v="8"/>
    <s v="nature"/>
    <x v="1558"/>
    <x v="0"/>
  </r>
  <r>
    <n v="1559"/>
    <x v="1559"/>
    <x v="1557"/>
    <x v="36"/>
    <n v="50"/>
    <x v="2"/>
    <s v="US"/>
    <x v="0"/>
    <n v="1430270199"/>
    <x v="1559"/>
    <b v="0"/>
    <x v="29"/>
    <x v="1"/>
    <x v="24"/>
    <x v="8"/>
    <s v="nature"/>
    <x v="1559"/>
    <x v="0"/>
  </r>
  <r>
    <n v="1560"/>
    <x v="1560"/>
    <x v="1558"/>
    <x v="30"/>
    <n v="94"/>
    <x v="2"/>
    <s v="US"/>
    <x v="0"/>
    <n v="1415842193"/>
    <x v="1560"/>
    <b v="0"/>
    <x v="80"/>
    <x v="1"/>
    <x v="24"/>
    <x v="8"/>
    <s v="nature"/>
    <x v="1560"/>
    <x v="3"/>
  </r>
  <r>
    <n v="1561"/>
    <x v="1561"/>
    <x v="1559"/>
    <x v="3"/>
    <n v="67"/>
    <x v="1"/>
    <s v="US"/>
    <x v="0"/>
    <n v="1383789603"/>
    <x v="1561"/>
    <b v="0"/>
    <x v="29"/>
    <x v="1"/>
    <x v="25"/>
    <x v="3"/>
    <s v="art books"/>
    <x v="1561"/>
    <x v="4"/>
  </r>
  <r>
    <n v="1562"/>
    <x v="1562"/>
    <x v="1560"/>
    <x v="23"/>
    <n v="0"/>
    <x v="1"/>
    <s v="US"/>
    <x v="0"/>
    <n v="1259715000"/>
    <x v="1562"/>
    <b v="0"/>
    <x v="78"/>
    <x v="1"/>
    <x v="25"/>
    <x v="3"/>
    <s v="art books"/>
    <x v="1562"/>
    <x v="8"/>
  </r>
  <r>
    <n v="1563"/>
    <x v="1563"/>
    <x v="1561"/>
    <x v="12"/>
    <n v="85"/>
    <x v="1"/>
    <s v="GB"/>
    <x v="1"/>
    <n v="1394815751"/>
    <x v="1563"/>
    <b v="0"/>
    <x v="84"/>
    <x v="1"/>
    <x v="25"/>
    <x v="3"/>
    <s v="art books"/>
    <x v="1563"/>
    <x v="3"/>
  </r>
  <r>
    <n v="1564"/>
    <x v="1564"/>
    <x v="1562"/>
    <x v="3"/>
    <n v="10"/>
    <x v="1"/>
    <s v="US"/>
    <x v="0"/>
    <n v="1432843500"/>
    <x v="1564"/>
    <b v="0"/>
    <x v="29"/>
    <x v="1"/>
    <x v="25"/>
    <x v="3"/>
    <s v="art books"/>
    <x v="1564"/>
    <x v="0"/>
  </r>
  <r>
    <n v="1565"/>
    <x v="1565"/>
    <x v="1563"/>
    <x v="23"/>
    <n v="100"/>
    <x v="1"/>
    <s v="US"/>
    <x v="0"/>
    <n v="1307554261"/>
    <x v="1565"/>
    <b v="0"/>
    <x v="29"/>
    <x v="1"/>
    <x v="25"/>
    <x v="3"/>
    <s v="art books"/>
    <x v="1565"/>
    <x v="6"/>
  </r>
  <r>
    <n v="1566"/>
    <x v="1566"/>
    <x v="1564"/>
    <x v="11"/>
    <n v="6375"/>
    <x v="1"/>
    <s v="US"/>
    <x v="0"/>
    <n v="1469656800"/>
    <x v="1566"/>
    <b v="0"/>
    <x v="211"/>
    <x v="1"/>
    <x v="25"/>
    <x v="3"/>
    <s v="art books"/>
    <x v="1566"/>
    <x v="2"/>
  </r>
  <r>
    <n v="1567"/>
    <x v="1567"/>
    <x v="1565"/>
    <x v="0"/>
    <n v="350"/>
    <x v="1"/>
    <s v="US"/>
    <x v="0"/>
    <n v="1392595200"/>
    <x v="1567"/>
    <b v="0"/>
    <x v="62"/>
    <x v="1"/>
    <x v="25"/>
    <x v="3"/>
    <s v="art books"/>
    <x v="1567"/>
    <x v="3"/>
  </r>
  <r>
    <n v="1568"/>
    <x v="1568"/>
    <x v="1566"/>
    <x v="31"/>
    <n v="3410"/>
    <x v="1"/>
    <s v="US"/>
    <x v="0"/>
    <n v="1419384585"/>
    <x v="1568"/>
    <b v="0"/>
    <x v="19"/>
    <x v="1"/>
    <x v="25"/>
    <x v="3"/>
    <s v="art books"/>
    <x v="1568"/>
    <x v="3"/>
  </r>
  <r>
    <n v="1569"/>
    <x v="1569"/>
    <x v="1567"/>
    <x v="11"/>
    <n v="0"/>
    <x v="1"/>
    <s v="US"/>
    <x v="0"/>
    <n v="1369498714"/>
    <x v="1569"/>
    <b v="0"/>
    <x v="78"/>
    <x v="1"/>
    <x v="25"/>
    <x v="3"/>
    <s v="art books"/>
    <x v="1569"/>
    <x v="4"/>
  </r>
  <r>
    <n v="1570"/>
    <x v="1570"/>
    <x v="1568"/>
    <x v="12"/>
    <n v="2484"/>
    <x v="1"/>
    <s v="US"/>
    <x v="0"/>
    <n v="1460140282"/>
    <x v="1570"/>
    <b v="0"/>
    <x v="47"/>
    <x v="1"/>
    <x v="25"/>
    <x v="3"/>
    <s v="art books"/>
    <x v="1570"/>
    <x v="2"/>
  </r>
  <r>
    <n v="1571"/>
    <x v="1571"/>
    <x v="1569"/>
    <x v="271"/>
    <n v="80"/>
    <x v="1"/>
    <s v="GB"/>
    <x v="1"/>
    <n v="1434738483"/>
    <x v="1571"/>
    <b v="0"/>
    <x v="80"/>
    <x v="1"/>
    <x v="25"/>
    <x v="3"/>
    <s v="art books"/>
    <x v="1571"/>
    <x v="0"/>
  </r>
  <r>
    <n v="1572"/>
    <x v="1572"/>
    <x v="1570"/>
    <x v="30"/>
    <n v="125"/>
    <x v="1"/>
    <s v="GB"/>
    <x v="1"/>
    <n v="1456703940"/>
    <x v="1572"/>
    <b v="0"/>
    <x v="83"/>
    <x v="1"/>
    <x v="25"/>
    <x v="3"/>
    <s v="art books"/>
    <x v="1572"/>
    <x v="2"/>
  </r>
  <r>
    <n v="1573"/>
    <x v="1573"/>
    <x v="1571"/>
    <x v="7"/>
    <n v="223"/>
    <x v="1"/>
    <s v="CA"/>
    <x v="5"/>
    <n v="1491019140"/>
    <x v="1573"/>
    <b v="0"/>
    <x v="83"/>
    <x v="1"/>
    <x v="25"/>
    <x v="3"/>
    <s v="art books"/>
    <x v="1573"/>
    <x v="1"/>
  </r>
  <r>
    <n v="1574"/>
    <x v="1574"/>
    <x v="1572"/>
    <x v="3"/>
    <n v="506"/>
    <x v="1"/>
    <s v="US"/>
    <x v="0"/>
    <n v="1424211329"/>
    <x v="1574"/>
    <b v="0"/>
    <x v="79"/>
    <x v="1"/>
    <x v="25"/>
    <x v="3"/>
    <s v="art books"/>
    <x v="1574"/>
    <x v="0"/>
  </r>
  <r>
    <n v="1575"/>
    <x v="1575"/>
    <x v="1573"/>
    <x v="3"/>
    <n v="2291"/>
    <x v="1"/>
    <s v="US"/>
    <x v="0"/>
    <n v="1404909296"/>
    <x v="1575"/>
    <b v="0"/>
    <x v="2"/>
    <x v="1"/>
    <x v="25"/>
    <x v="3"/>
    <s v="art books"/>
    <x v="1575"/>
    <x v="3"/>
  </r>
  <r>
    <n v="1576"/>
    <x v="1576"/>
    <x v="1574"/>
    <x v="10"/>
    <n v="650"/>
    <x v="1"/>
    <s v="US"/>
    <x v="0"/>
    <n v="1435698368"/>
    <x v="1576"/>
    <b v="0"/>
    <x v="73"/>
    <x v="1"/>
    <x v="25"/>
    <x v="3"/>
    <s v="art books"/>
    <x v="1576"/>
    <x v="0"/>
  </r>
  <r>
    <n v="1577"/>
    <x v="1577"/>
    <x v="1575"/>
    <x v="3"/>
    <n v="55"/>
    <x v="1"/>
    <s v="US"/>
    <x v="0"/>
    <n v="1343161248"/>
    <x v="1577"/>
    <b v="0"/>
    <x v="84"/>
    <x v="1"/>
    <x v="25"/>
    <x v="3"/>
    <s v="art books"/>
    <x v="1577"/>
    <x v="5"/>
  </r>
  <r>
    <n v="1578"/>
    <x v="1578"/>
    <x v="1576"/>
    <x v="272"/>
    <n v="205"/>
    <x v="1"/>
    <s v="US"/>
    <x v="0"/>
    <n v="1283392800"/>
    <x v="1578"/>
    <b v="0"/>
    <x v="80"/>
    <x v="1"/>
    <x v="25"/>
    <x v="3"/>
    <s v="art books"/>
    <x v="1578"/>
    <x v="7"/>
  </r>
  <r>
    <n v="1579"/>
    <x v="1579"/>
    <x v="1577"/>
    <x v="273"/>
    <n v="28"/>
    <x v="1"/>
    <s v="US"/>
    <x v="0"/>
    <n v="1377734091"/>
    <x v="1579"/>
    <b v="0"/>
    <x v="84"/>
    <x v="1"/>
    <x v="25"/>
    <x v="3"/>
    <s v="art books"/>
    <x v="1579"/>
    <x v="4"/>
  </r>
  <r>
    <n v="1580"/>
    <x v="1580"/>
    <x v="1578"/>
    <x v="257"/>
    <n v="0"/>
    <x v="1"/>
    <s v="US"/>
    <x v="0"/>
    <n v="1337562726"/>
    <x v="1580"/>
    <b v="0"/>
    <x v="78"/>
    <x v="1"/>
    <x v="25"/>
    <x v="3"/>
    <s v="art books"/>
    <x v="1580"/>
    <x v="5"/>
  </r>
  <r>
    <n v="1581"/>
    <x v="1581"/>
    <x v="1579"/>
    <x v="28"/>
    <n v="5"/>
    <x v="2"/>
    <s v="GB"/>
    <x v="1"/>
    <n v="1450521990"/>
    <x v="1581"/>
    <b v="0"/>
    <x v="29"/>
    <x v="1"/>
    <x v="26"/>
    <x v="8"/>
    <s v="places"/>
    <x v="1581"/>
    <x v="0"/>
  </r>
  <r>
    <n v="1582"/>
    <x v="1582"/>
    <x v="1580"/>
    <x v="28"/>
    <n v="93"/>
    <x v="2"/>
    <s v="US"/>
    <x v="0"/>
    <n v="1445894400"/>
    <x v="1582"/>
    <b v="0"/>
    <x v="83"/>
    <x v="1"/>
    <x v="26"/>
    <x v="8"/>
    <s v="places"/>
    <x v="1582"/>
    <x v="0"/>
  </r>
  <r>
    <n v="1583"/>
    <x v="1583"/>
    <x v="1581"/>
    <x v="22"/>
    <n v="15"/>
    <x v="2"/>
    <s v="GB"/>
    <x v="1"/>
    <n v="1411681391"/>
    <x v="1583"/>
    <b v="0"/>
    <x v="29"/>
    <x v="1"/>
    <x v="26"/>
    <x v="8"/>
    <s v="places"/>
    <x v="1583"/>
    <x v="3"/>
  </r>
  <r>
    <n v="1584"/>
    <x v="1584"/>
    <x v="1582"/>
    <x v="38"/>
    <n v="0"/>
    <x v="2"/>
    <s v="US"/>
    <x v="0"/>
    <n v="1401464101"/>
    <x v="1584"/>
    <b v="0"/>
    <x v="78"/>
    <x v="1"/>
    <x v="26"/>
    <x v="8"/>
    <s v="places"/>
    <x v="1584"/>
    <x v="3"/>
  </r>
  <r>
    <n v="1585"/>
    <x v="1585"/>
    <x v="1583"/>
    <x v="13"/>
    <n v="1580"/>
    <x v="2"/>
    <s v="CA"/>
    <x v="5"/>
    <n v="1482663600"/>
    <x v="1585"/>
    <b v="0"/>
    <x v="8"/>
    <x v="1"/>
    <x v="26"/>
    <x v="8"/>
    <s v="places"/>
    <x v="1585"/>
    <x v="2"/>
  </r>
  <r>
    <n v="1586"/>
    <x v="1586"/>
    <x v="1584"/>
    <x v="15"/>
    <n v="0"/>
    <x v="2"/>
    <s v="US"/>
    <x v="0"/>
    <n v="1428197422"/>
    <x v="1586"/>
    <b v="0"/>
    <x v="78"/>
    <x v="1"/>
    <x v="26"/>
    <x v="8"/>
    <s v="places"/>
    <x v="1586"/>
    <x v="0"/>
  </r>
  <r>
    <n v="1587"/>
    <x v="1587"/>
    <x v="1585"/>
    <x v="51"/>
    <n v="1"/>
    <x v="2"/>
    <s v="US"/>
    <x v="0"/>
    <n v="1418510965"/>
    <x v="1587"/>
    <b v="0"/>
    <x v="29"/>
    <x v="1"/>
    <x v="26"/>
    <x v="8"/>
    <s v="places"/>
    <x v="1587"/>
    <x v="3"/>
  </r>
  <r>
    <n v="1588"/>
    <x v="1588"/>
    <x v="1586"/>
    <x v="274"/>
    <n v="0"/>
    <x v="2"/>
    <s v="US"/>
    <x v="0"/>
    <n v="1422735120"/>
    <x v="1588"/>
    <b v="0"/>
    <x v="78"/>
    <x v="1"/>
    <x v="26"/>
    <x v="8"/>
    <s v="places"/>
    <x v="1588"/>
    <x v="0"/>
  </r>
  <r>
    <n v="1589"/>
    <x v="1589"/>
    <x v="1587"/>
    <x v="38"/>
    <n v="0"/>
    <x v="2"/>
    <s v="US"/>
    <x v="0"/>
    <n v="1444433886"/>
    <x v="1589"/>
    <b v="0"/>
    <x v="78"/>
    <x v="1"/>
    <x v="26"/>
    <x v="8"/>
    <s v="places"/>
    <x v="1589"/>
    <x v="0"/>
  </r>
  <r>
    <n v="1590"/>
    <x v="1590"/>
    <x v="1588"/>
    <x v="127"/>
    <n v="1020"/>
    <x v="2"/>
    <s v="IT"/>
    <x v="3"/>
    <n v="1443040464"/>
    <x v="1590"/>
    <b v="0"/>
    <x v="84"/>
    <x v="1"/>
    <x v="26"/>
    <x v="8"/>
    <s v="places"/>
    <x v="1590"/>
    <x v="0"/>
  </r>
  <r>
    <n v="1591"/>
    <x v="1591"/>
    <x v="1589"/>
    <x v="32"/>
    <n v="4092"/>
    <x v="2"/>
    <s v="GB"/>
    <x v="1"/>
    <n v="1459700741"/>
    <x v="1591"/>
    <b v="0"/>
    <x v="297"/>
    <x v="1"/>
    <x v="26"/>
    <x v="8"/>
    <s v="places"/>
    <x v="1591"/>
    <x v="2"/>
  </r>
  <r>
    <n v="1592"/>
    <x v="1592"/>
    <x v="1590"/>
    <x v="251"/>
    <n v="0"/>
    <x v="2"/>
    <s v="US"/>
    <x v="0"/>
    <n v="1427503485"/>
    <x v="1592"/>
    <b v="0"/>
    <x v="78"/>
    <x v="1"/>
    <x v="26"/>
    <x v="8"/>
    <s v="places"/>
    <x v="1592"/>
    <x v="0"/>
  </r>
  <r>
    <n v="1593"/>
    <x v="1593"/>
    <x v="1591"/>
    <x v="29"/>
    <n v="3"/>
    <x v="2"/>
    <s v="US"/>
    <x v="0"/>
    <n v="1425154655"/>
    <x v="1593"/>
    <b v="0"/>
    <x v="83"/>
    <x v="1"/>
    <x v="26"/>
    <x v="8"/>
    <s v="places"/>
    <x v="1593"/>
    <x v="0"/>
  </r>
  <r>
    <n v="1594"/>
    <x v="1594"/>
    <x v="1592"/>
    <x v="28"/>
    <n v="205"/>
    <x v="2"/>
    <s v="US"/>
    <x v="0"/>
    <n v="1463329260"/>
    <x v="1594"/>
    <b v="0"/>
    <x v="73"/>
    <x v="1"/>
    <x v="26"/>
    <x v="8"/>
    <s v="places"/>
    <x v="1594"/>
    <x v="2"/>
  </r>
  <r>
    <n v="1595"/>
    <x v="1595"/>
    <x v="1593"/>
    <x v="57"/>
    <n v="280"/>
    <x v="2"/>
    <s v="US"/>
    <x v="0"/>
    <n v="1403122380"/>
    <x v="1595"/>
    <b v="0"/>
    <x v="63"/>
    <x v="1"/>
    <x v="26"/>
    <x v="8"/>
    <s v="places"/>
    <x v="1595"/>
    <x v="3"/>
  </r>
  <r>
    <n v="1596"/>
    <x v="1596"/>
    <x v="1594"/>
    <x v="53"/>
    <n v="75"/>
    <x v="2"/>
    <s v="GB"/>
    <x v="1"/>
    <n v="1418469569"/>
    <x v="1596"/>
    <b v="0"/>
    <x v="83"/>
    <x v="1"/>
    <x v="26"/>
    <x v="8"/>
    <s v="places"/>
    <x v="1596"/>
    <x v="3"/>
  </r>
  <r>
    <n v="1597"/>
    <x v="1597"/>
    <x v="1595"/>
    <x v="36"/>
    <n v="0"/>
    <x v="2"/>
    <s v="US"/>
    <x v="0"/>
    <n v="1474360197"/>
    <x v="1597"/>
    <b v="0"/>
    <x v="78"/>
    <x v="1"/>
    <x v="26"/>
    <x v="8"/>
    <s v="places"/>
    <x v="1597"/>
    <x v="2"/>
  </r>
  <r>
    <n v="1598"/>
    <x v="1598"/>
    <x v="1596"/>
    <x v="134"/>
    <n v="1"/>
    <x v="2"/>
    <s v="US"/>
    <x v="0"/>
    <n v="1437926458"/>
    <x v="1598"/>
    <b v="0"/>
    <x v="29"/>
    <x v="1"/>
    <x v="26"/>
    <x v="8"/>
    <s v="places"/>
    <x v="1598"/>
    <x v="0"/>
  </r>
  <r>
    <n v="1599"/>
    <x v="1599"/>
    <x v="1597"/>
    <x v="2"/>
    <n v="0"/>
    <x v="2"/>
    <s v="GB"/>
    <x v="1"/>
    <n v="1460116576"/>
    <x v="1599"/>
    <b v="0"/>
    <x v="78"/>
    <x v="1"/>
    <x v="26"/>
    <x v="8"/>
    <s v="places"/>
    <x v="1599"/>
    <x v="2"/>
  </r>
  <r>
    <n v="1600"/>
    <x v="1600"/>
    <x v="1598"/>
    <x v="10"/>
    <n v="367"/>
    <x v="2"/>
    <s v="US"/>
    <x v="0"/>
    <n v="1405401060"/>
    <x v="1600"/>
    <b v="0"/>
    <x v="82"/>
    <x v="1"/>
    <x v="26"/>
    <x v="8"/>
    <s v="places"/>
    <x v="1600"/>
    <x v="3"/>
  </r>
  <r>
    <n v="1601"/>
    <x v="1601"/>
    <x v="1599"/>
    <x v="30"/>
    <n v="2706.23"/>
    <x v="0"/>
    <s v="US"/>
    <x v="0"/>
    <n v="1304561633"/>
    <x v="1601"/>
    <b v="0"/>
    <x v="66"/>
    <x v="0"/>
    <x v="11"/>
    <x v="4"/>
    <s v="rock"/>
    <x v="1601"/>
    <x v="6"/>
  </r>
  <r>
    <n v="1602"/>
    <x v="1602"/>
    <x v="1600"/>
    <x v="15"/>
    <n v="1502.5"/>
    <x v="0"/>
    <s v="US"/>
    <x v="0"/>
    <n v="1318633200"/>
    <x v="1602"/>
    <b v="0"/>
    <x v="58"/>
    <x v="0"/>
    <x v="11"/>
    <x v="4"/>
    <s v="rock"/>
    <x v="1602"/>
    <x v="6"/>
  </r>
  <r>
    <n v="1603"/>
    <x v="1603"/>
    <x v="1601"/>
    <x v="13"/>
    <n v="2000.66"/>
    <x v="0"/>
    <s v="US"/>
    <x v="0"/>
    <n v="1327723459"/>
    <x v="1603"/>
    <b v="0"/>
    <x v="209"/>
    <x v="0"/>
    <x v="11"/>
    <x v="4"/>
    <s v="rock"/>
    <x v="1603"/>
    <x v="6"/>
  </r>
  <r>
    <n v="1604"/>
    <x v="1604"/>
    <x v="1602"/>
    <x v="70"/>
    <n v="3419"/>
    <x v="0"/>
    <s v="US"/>
    <x v="0"/>
    <n v="1332011835"/>
    <x v="1604"/>
    <b v="0"/>
    <x v="16"/>
    <x v="0"/>
    <x v="11"/>
    <x v="4"/>
    <s v="rock"/>
    <x v="1604"/>
    <x v="5"/>
  </r>
  <r>
    <n v="1605"/>
    <x v="1605"/>
    <x v="1603"/>
    <x v="12"/>
    <n v="6041.6"/>
    <x v="0"/>
    <s v="US"/>
    <x v="0"/>
    <n v="1312182000"/>
    <x v="1605"/>
    <b v="0"/>
    <x v="34"/>
    <x v="0"/>
    <x v="11"/>
    <x v="4"/>
    <s v="rock"/>
    <x v="1605"/>
    <x v="6"/>
  </r>
  <r>
    <n v="1606"/>
    <x v="1606"/>
    <x v="1604"/>
    <x v="6"/>
    <n v="8080.33"/>
    <x v="0"/>
    <s v="US"/>
    <x v="0"/>
    <n v="1300930838"/>
    <x v="1606"/>
    <b v="0"/>
    <x v="297"/>
    <x v="0"/>
    <x v="11"/>
    <x v="4"/>
    <s v="rock"/>
    <x v="1606"/>
    <x v="7"/>
  </r>
  <r>
    <n v="1607"/>
    <x v="1607"/>
    <x v="1605"/>
    <x v="3"/>
    <n v="14511"/>
    <x v="0"/>
    <s v="US"/>
    <x v="0"/>
    <n v="1339701851"/>
    <x v="1607"/>
    <b v="0"/>
    <x v="242"/>
    <x v="0"/>
    <x v="11"/>
    <x v="4"/>
    <s v="rock"/>
    <x v="1607"/>
    <x v="5"/>
  </r>
  <r>
    <n v="1608"/>
    <x v="1608"/>
    <x v="1606"/>
    <x v="38"/>
    <n v="1215"/>
    <x v="0"/>
    <s v="US"/>
    <x v="0"/>
    <n v="1388553960"/>
    <x v="1608"/>
    <b v="0"/>
    <x v="23"/>
    <x v="0"/>
    <x v="11"/>
    <x v="4"/>
    <s v="rock"/>
    <x v="1608"/>
    <x v="4"/>
  </r>
  <r>
    <n v="1609"/>
    <x v="1609"/>
    <x v="1607"/>
    <x v="15"/>
    <n v="1775"/>
    <x v="0"/>
    <s v="US"/>
    <x v="0"/>
    <n v="1320220800"/>
    <x v="1609"/>
    <b v="0"/>
    <x v="80"/>
    <x v="0"/>
    <x v="11"/>
    <x v="4"/>
    <s v="rock"/>
    <x v="1609"/>
    <x v="6"/>
  </r>
  <r>
    <n v="1610"/>
    <x v="1610"/>
    <x v="1608"/>
    <x v="13"/>
    <n v="5437"/>
    <x v="0"/>
    <s v="US"/>
    <x v="0"/>
    <n v="1355609510"/>
    <x v="1610"/>
    <b v="0"/>
    <x v="300"/>
    <x v="0"/>
    <x v="11"/>
    <x v="4"/>
    <s v="rock"/>
    <x v="1610"/>
    <x v="5"/>
  </r>
  <r>
    <n v="1611"/>
    <x v="1611"/>
    <x v="1609"/>
    <x v="134"/>
    <n v="1001"/>
    <x v="0"/>
    <s v="US"/>
    <x v="0"/>
    <n v="1370390432"/>
    <x v="1611"/>
    <b v="0"/>
    <x v="74"/>
    <x v="0"/>
    <x v="11"/>
    <x v="4"/>
    <s v="rock"/>
    <x v="1611"/>
    <x v="4"/>
  </r>
  <r>
    <n v="1612"/>
    <x v="1612"/>
    <x v="1610"/>
    <x v="2"/>
    <n v="550"/>
    <x v="0"/>
    <s v="US"/>
    <x v="0"/>
    <n v="1357160384"/>
    <x v="1612"/>
    <b v="0"/>
    <x v="202"/>
    <x v="0"/>
    <x v="11"/>
    <x v="4"/>
    <s v="rock"/>
    <x v="1612"/>
    <x v="5"/>
  </r>
  <r>
    <n v="1613"/>
    <x v="1613"/>
    <x v="1611"/>
    <x v="28"/>
    <n v="1015"/>
    <x v="0"/>
    <s v="US"/>
    <x v="0"/>
    <n v="1342921202"/>
    <x v="1613"/>
    <b v="0"/>
    <x v="55"/>
    <x v="0"/>
    <x v="11"/>
    <x v="4"/>
    <s v="rock"/>
    <x v="1613"/>
    <x v="5"/>
  </r>
  <r>
    <n v="1614"/>
    <x v="1614"/>
    <x v="1612"/>
    <x v="10"/>
    <n v="5135"/>
    <x v="0"/>
    <s v="US"/>
    <x v="0"/>
    <n v="1407085200"/>
    <x v="1614"/>
    <b v="0"/>
    <x v="99"/>
    <x v="0"/>
    <x v="11"/>
    <x v="4"/>
    <s v="rock"/>
    <x v="1614"/>
    <x v="3"/>
  </r>
  <r>
    <n v="1615"/>
    <x v="1615"/>
    <x v="1613"/>
    <x v="6"/>
    <n v="9130"/>
    <x v="0"/>
    <s v="US"/>
    <x v="0"/>
    <n v="1323742396"/>
    <x v="1615"/>
    <b v="0"/>
    <x v="327"/>
    <x v="0"/>
    <x v="11"/>
    <x v="4"/>
    <s v="rock"/>
    <x v="1615"/>
    <x v="6"/>
  </r>
  <r>
    <n v="1616"/>
    <x v="1616"/>
    <x v="1614"/>
    <x v="3"/>
    <n v="10420"/>
    <x v="0"/>
    <s v="US"/>
    <x v="0"/>
    <n v="1353621600"/>
    <x v="1616"/>
    <b v="0"/>
    <x v="328"/>
    <x v="0"/>
    <x v="11"/>
    <x v="4"/>
    <s v="rock"/>
    <x v="1616"/>
    <x v="5"/>
  </r>
  <r>
    <n v="1617"/>
    <x v="1617"/>
    <x v="1615"/>
    <x v="39"/>
    <n v="10210"/>
    <x v="0"/>
    <s v="US"/>
    <x v="0"/>
    <n v="1383332400"/>
    <x v="1617"/>
    <b v="0"/>
    <x v="150"/>
    <x v="0"/>
    <x v="11"/>
    <x v="4"/>
    <s v="rock"/>
    <x v="1617"/>
    <x v="4"/>
  </r>
  <r>
    <n v="1618"/>
    <x v="1618"/>
    <x v="1616"/>
    <x v="15"/>
    <n v="1576"/>
    <x v="0"/>
    <s v="US"/>
    <x v="0"/>
    <n v="1362757335"/>
    <x v="1618"/>
    <b v="0"/>
    <x v="74"/>
    <x v="0"/>
    <x v="11"/>
    <x v="4"/>
    <s v="rock"/>
    <x v="1618"/>
    <x v="4"/>
  </r>
  <r>
    <n v="1619"/>
    <x v="1619"/>
    <x v="1617"/>
    <x v="15"/>
    <n v="2000"/>
    <x v="0"/>
    <s v="US"/>
    <x v="0"/>
    <n v="1410755286"/>
    <x v="1619"/>
    <b v="0"/>
    <x v="23"/>
    <x v="0"/>
    <x v="11"/>
    <x v="4"/>
    <s v="rock"/>
    <x v="1619"/>
    <x v="3"/>
  </r>
  <r>
    <n v="1620"/>
    <x v="1620"/>
    <x v="1618"/>
    <x v="28"/>
    <n v="1130"/>
    <x v="0"/>
    <s v="US"/>
    <x v="0"/>
    <n v="1361606940"/>
    <x v="1620"/>
    <b v="0"/>
    <x v="57"/>
    <x v="0"/>
    <x v="11"/>
    <x v="4"/>
    <s v="rock"/>
    <x v="1620"/>
    <x v="4"/>
  </r>
  <r>
    <n v="1621"/>
    <x v="1621"/>
    <x v="1619"/>
    <x v="10"/>
    <n v="6060"/>
    <x v="0"/>
    <s v="US"/>
    <x v="0"/>
    <n v="1338177540"/>
    <x v="1621"/>
    <b v="0"/>
    <x v="77"/>
    <x v="0"/>
    <x v="11"/>
    <x v="4"/>
    <s v="rock"/>
    <x v="1621"/>
    <x v="5"/>
  </r>
  <r>
    <n v="1622"/>
    <x v="1622"/>
    <x v="1620"/>
    <x v="275"/>
    <n v="7019"/>
    <x v="0"/>
    <s v="US"/>
    <x v="0"/>
    <n v="1418803140"/>
    <x v="1622"/>
    <b v="0"/>
    <x v="71"/>
    <x v="0"/>
    <x v="11"/>
    <x v="4"/>
    <s v="rock"/>
    <x v="1622"/>
    <x v="3"/>
  </r>
  <r>
    <n v="1623"/>
    <x v="1623"/>
    <x v="1621"/>
    <x v="47"/>
    <n v="758"/>
    <x v="0"/>
    <s v="GB"/>
    <x v="1"/>
    <n v="1377621089"/>
    <x v="1623"/>
    <b v="0"/>
    <x v="59"/>
    <x v="0"/>
    <x v="11"/>
    <x v="4"/>
    <s v="rock"/>
    <x v="1623"/>
    <x v="4"/>
  </r>
  <r>
    <n v="1624"/>
    <x v="1624"/>
    <x v="1622"/>
    <x v="28"/>
    <n v="1180"/>
    <x v="0"/>
    <s v="US"/>
    <x v="0"/>
    <n v="1357721335"/>
    <x v="1624"/>
    <b v="0"/>
    <x v="20"/>
    <x v="0"/>
    <x v="11"/>
    <x v="4"/>
    <s v="rock"/>
    <x v="1624"/>
    <x v="5"/>
  </r>
  <r>
    <n v="1625"/>
    <x v="1625"/>
    <x v="1623"/>
    <x v="51"/>
    <n v="11650"/>
    <x v="0"/>
    <s v="US"/>
    <x v="0"/>
    <n v="1347382053"/>
    <x v="1625"/>
    <b v="0"/>
    <x v="201"/>
    <x v="0"/>
    <x v="11"/>
    <x v="4"/>
    <s v="rock"/>
    <x v="1625"/>
    <x v="5"/>
  </r>
  <r>
    <n v="1626"/>
    <x v="1626"/>
    <x v="1624"/>
    <x v="6"/>
    <n v="8095"/>
    <x v="0"/>
    <s v="US"/>
    <x v="0"/>
    <n v="1385932867"/>
    <x v="1626"/>
    <b v="0"/>
    <x v="52"/>
    <x v="0"/>
    <x v="11"/>
    <x v="4"/>
    <s v="rock"/>
    <x v="1626"/>
    <x v="4"/>
  </r>
  <r>
    <n v="1627"/>
    <x v="1627"/>
    <x v="1625"/>
    <x v="13"/>
    <n v="2340"/>
    <x v="0"/>
    <s v="US"/>
    <x v="0"/>
    <n v="1353905940"/>
    <x v="1627"/>
    <b v="0"/>
    <x v="44"/>
    <x v="0"/>
    <x v="11"/>
    <x v="4"/>
    <s v="rock"/>
    <x v="1627"/>
    <x v="5"/>
  </r>
  <r>
    <n v="1628"/>
    <x v="1628"/>
    <x v="1626"/>
    <x v="23"/>
    <n v="4037"/>
    <x v="0"/>
    <s v="US"/>
    <x v="0"/>
    <n v="1403026882"/>
    <x v="1628"/>
    <b v="0"/>
    <x v="106"/>
    <x v="0"/>
    <x v="11"/>
    <x v="4"/>
    <s v="rock"/>
    <x v="1628"/>
    <x v="3"/>
  </r>
  <r>
    <n v="1629"/>
    <x v="1629"/>
    <x v="1627"/>
    <x v="12"/>
    <n v="6220"/>
    <x v="0"/>
    <s v="US"/>
    <x v="0"/>
    <n v="1392929333"/>
    <x v="1629"/>
    <b v="0"/>
    <x v="141"/>
    <x v="0"/>
    <x v="11"/>
    <x v="4"/>
    <s v="rock"/>
    <x v="1629"/>
    <x v="3"/>
  </r>
  <r>
    <n v="1630"/>
    <x v="1630"/>
    <x v="1628"/>
    <x v="23"/>
    <n v="10610"/>
    <x v="0"/>
    <s v="US"/>
    <x v="0"/>
    <n v="1330671540"/>
    <x v="1630"/>
    <b v="0"/>
    <x v="149"/>
    <x v="0"/>
    <x v="11"/>
    <x v="4"/>
    <s v="rock"/>
    <x v="1630"/>
    <x v="5"/>
  </r>
  <r>
    <n v="1631"/>
    <x v="1631"/>
    <x v="1629"/>
    <x v="3"/>
    <n v="15591"/>
    <x v="0"/>
    <s v="US"/>
    <x v="0"/>
    <n v="1350074261"/>
    <x v="1631"/>
    <b v="0"/>
    <x v="182"/>
    <x v="0"/>
    <x v="11"/>
    <x v="4"/>
    <s v="rock"/>
    <x v="1631"/>
    <x v="5"/>
  </r>
  <r>
    <n v="1632"/>
    <x v="1632"/>
    <x v="1630"/>
    <x v="23"/>
    <n v="4065"/>
    <x v="0"/>
    <s v="US"/>
    <x v="0"/>
    <n v="1316851854"/>
    <x v="1632"/>
    <b v="0"/>
    <x v="5"/>
    <x v="0"/>
    <x v="11"/>
    <x v="4"/>
    <s v="rock"/>
    <x v="1632"/>
    <x v="6"/>
  </r>
  <r>
    <n v="1633"/>
    <x v="1633"/>
    <x v="1631"/>
    <x v="3"/>
    <n v="10000"/>
    <x v="0"/>
    <s v="US"/>
    <x v="0"/>
    <n v="1326690000"/>
    <x v="1633"/>
    <b v="0"/>
    <x v="6"/>
    <x v="0"/>
    <x v="11"/>
    <x v="4"/>
    <s v="rock"/>
    <x v="1633"/>
    <x v="6"/>
  </r>
  <r>
    <n v="1634"/>
    <x v="1634"/>
    <x v="1632"/>
    <x v="13"/>
    <n v="2010"/>
    <x v="0"/>
    <s v="US"/>
    <x v="0"/>
    <n v="1306994340"/>
    <x v="1634"/>
    <b v="0"/>
    <x v="58"/>
    <x v="0"/>
    <x v="11"/>
    <x v="4"/>
    <s v="rock"/>
    <x v="1634"/>
    <x v="6"/>
  </r>
  <r>
    <n v="1635"/>
    <x v="1635"/>
    <x v="1633"/>
    <x v="13"/>
    <n v="2506"/>
    <x v="0"/>
    <s v="US"/>
    <x v="0"/>
    <n v="1468270261"/>
    <x v="1635"/>
    <b v="0"/>
    <x v="77"/>
    <x v="0"/>
    <x v="11"/>
    <x v="4"/>
    <s v="rock"/>
    <x v="1635"/>
    <x v="2"/>
  </r>
  <r>
    <n v="1636"/>
    <x v="1636"/>
    <x v="1634"/>
    <x v="37"/>
    <n v="4660"/>
    <x v="0"/>
    <s v="US"/>
    <x v="0"/>
    <n v="1307851200"/>
    <x v="1636"/>
    <b v="0"/>
    <x v="45"/>
    <x v="0"/>
    <x v="11"/>
    <x v="4"/>
    <s v="rock"/>
    <x v="1636"/>
    <x v="6"/>
  </r>
  <r>
    <n v="1637"/>
    <x v="1637"/>
    <x v="1635"/>
    <x v="2"/>
    <n v="519"/>
    <x v="0"/>
    <s v="US"/>
    <x v="0"/>
    <n v="1262302740"/>
    <x v="1637"/>
    <b v="0"/>
    <x v="41"/>
    <x v="0"/>
    <x v="11"/>
    <x v="4"/>
    <s v="rock"/>
    <x v="1637"/>
    <x v="8"/>
  </r>
  <r>
    <n v="1638"/>
    <x v="1638"/>
    <x v="1636"/>
    <x v="28"/>
    <n v="1050"/>
    <x v="0"/>
    <s v="US"/>
    <x v="0"/>
    <n v="1362086700"/>
    <x v="1638"/>
    <b v="0"/>
    <x v="74"/>
    <x v="0"/>
    <x v="11"/>
    <x v="4"/>
    <s v="rock"/>
    <x v="1638"/>
    <x v="4"/>
  </r>
  <r>
    <n v="1639"/>
    <x v="1639"/>
    <x v="1637"/>
    <x v="40"/>
    <n v="1800"/>
    <x v="0"/>
    <s v="US"/>
    <x v="0"/>
    <n v="1330789165"/>
    <x v="1639"/>
    <b v="0"/>
    <x v="10"/>
    <x v="0"/>
    <x v="11"/>
    <x v="4"/>
    <s v="rock"/>
    <x v="1639"/>
    <x v="5"/>
  </r>
  <r>
    <n v="1640"/>
    <x v="1640"/>
    <x v="1638"/>
    <x v="44"/>
    <n v="679.44"/>
    <x v="0"/>
    <s v="US"/>
    <x v="0"/>
    <n v="1280800740"/>
    <x v="1640"/>
    <b v="0"/>
    <x v="57"/>
    <x v="0"/>
    <x v="11"/>
    <x v="4"/>
    <s v="rock"/>
    <x v="1640"/>
    <x v="7"/>
  </r>
  <r>
    <n v="1641"/>
    <x v="1641"/>
    <x v="1639"/>
    <x v="30"/>
    <n v="2535"/>
    <x v="0"/>
    <s v="US"/>
    <x v="0"/>
    <n v="1418998744"/>
    <x v="1641"/>
    <b v="0"/>
    <x v="55"/>
    <x v="0"/>
    <x v="27"/>
    <x v="4"/>
    <s v="pop"/>
    <x v="1641"/>
    <x v="3"/>
  </r>
  <r>
    <n v="1642"/>
    <x v="1642"/>
    <x v="1640"/>
    <x v="38"/>
    <n v="1200"/>
    <x v="0"/>
    <s v="US"/>
    <x v="0"/>
    <n v="1308011727"/>
    <x v="1642"/>
    <b v="0"/>
    <x v="33"/>
    <x v="0"/>
    <x v="27"/>
    <x v="4"/>
    <s v="pop"/>
    <x v="1642"/>
    <x v="6"/>
  </r>
  <r>
    <n v="1643"/>
    <x v="1643"/>
    <x v="1641"/>
    <x v="10"/>
    <n v="6235"/>
    <x v="0"/>
    <s v="US"/>
    <x v="0"/>
    <n v="1348516012"/>
    <x v="1643"/>
    <b v="0"/>
    <x v="77"/>
    <x v="0"/>
    <x v="27"/>
    <x v="4"/>
    <s v="pop"/>
    <x v="1643"/>
    <x v="5"/>
  </r>
  <r>
    <n v="1644"/>
    <x v="1644"/>
    <x v="1642"/>
    <x v="3"/>
    <n v="10950"/>
    <x v="0"/>
    <s v="US"/>
    <x v="0"/>
    <n v="1353551160"/>
    <x v="1644"/>
    <b v="0"/>
    <x v="130"/>
    <x v="0"/>
    <x v="27"/>
    <x v="4"/>
    <s v="pop"/>
    <x v="1644"/>
    <x v="5"/>
  </r>
  <r>
    <n v="1645"/>
    <x v="1645"/>
    <x v="1643"/>
    <x v="10"/>
    <n v="5540"/>
    <x v="0"/>
    <s v="US"/>
    <x v="0"/>
    <n v="1379515740"/>
    <x v="1645"/>
    <b v="0"/>
    <x v="73"/>
    <x v="0"/>
    <x v="27"/>
    <x v="4"/>
    <s v="pop"/>
    <x v="1645"/>
    <x v="4"/>
  </r>
  <r>
    <n v="1646"/>
    <x v="1646"/>
    <x v="1644"/>
    <x v="13"/>
    <n v="2204"/>
    <x v="0"/>
    <s v="GB"/>
    <x v="1"/>
    <n v="1408039860"/>
    <x v="1646"/>
    <b v="0"/>
    <x v="183"/>
    <x v="0"/>
    <x v="27"/>
    <x v="4"/>
    <s v="pop"/>
    <x v="1646"/>
    <x v="3"/>
  </r>
  <r>
    <n v="1647"/>
    <x v="1647"/>
    <x v="1645"/>
    <x v="10"/>
    <n v="5236"/>
    <x v="0"/>
    <s v="US"/>
    <x v="0"/>
    <n v="1339235377"/>
    <x v="1647"/>
    <b v="0"/>
    <x v="67"/>
    <x v="0"/>
    <x v="27"/>
    <x v="4"/>
    <s v="pop"/>
    <x v="1647"/>
    <x v="5"/>
  </r>
  <r>
    <n v="1648"/>
    <x v="1648"/>
    <x v="1646"/>
    <x v="98"/>
    <n v="2881"/>
    <x v="0"/>
    <s v="US"/>
    <x v="0"/>
    <n v="1300636482"/>
    <x v="1648"/>
    <b v="0"/>
    <x v="240"/>
    <x v="0"/>
    <x v="27"/>
    <x v="4"/>
    <s v="pop"/>
    <x v="1648"/>
    <x v="6"/>
  </r>
  <r>
    <n v="1649"/>
    <x v="1649"/>
    <x v="1647"/>
    <x v="276"/>
    <n v="3822.33"/>
    <x v="0"/>
    <s v="US"/>
    <x v="0"/>
    <n v="1400862355"/>
    <x v="1649"/>
    <b v="0"/>
    <x v="75"/>
    <x v="0"/>
    <x v="27"/>
    <x v="4"/>
    <s v="pop"/>
    <x v="1649"/>
    <x v="3"/>
  </r>
  <r>
    <n v="1650"/>
    <x v="1650"/>
    <x v="1648"/>
    <x v="13"/>
    <n v="2831"/>
    <x v="0"/>
    <s v="US"/>
    <x v="0"/>
    <n v="1381314437"/>
    <x v="1650"/>
    <b v="0"/>
    <x v="58"/>
    <x v="0"/>
    <x v="27"/>
    <x v="4"/>
    <s v="pop"/>
    <x v="1650"/>
    <x v="4"/>
  </r>
  <r>
    <n v="1651"/>
    <x v="1651"/>
    <x v="1649"/>
    <x v="13"/>
    <n v="2015"/>
    <x v="0"/>
    <s v="US"/>
    <x v="0"/>
    <n v="1303801140"/>
    <x v="1651"/>
    <b v="0"/>
    <x v="9"/>
    <x v="0"/>
    <x v="27"/>
    <x v="4"/>
    <s v="pop"/>
    <x v="1651"/>
    <x v="6"/>
  </r>
  <r>
    <n v="1652"/>
    <x v="1652"/>
    <x v="1650"/>
    <x v="37"/>
    <n v="4530"/>
    <x v="0"/>
    <s v="US"/>
    <x v="0"/>
    <n v="1385297393"/>
    <x v="1652"/>
    <b v="0"/>
    <x v="16"/>
    <x v="0"/>
    <x v="27"/>
    <x v="4"/>
    <s v="pop"/>
    <x v="1652"/>
    <x v="4"/>
  </r>
  <r>
    <n v="1653"/>
    <x v="1653"/>
    <x v="1651"/>
    <x v="10"/>
    <n v="8711.52"/>
    <x v="0"/>
    <s v="US"/>
    <x v="0"/>
    <n v="1303675296"/>
    <x v="1653"/>
    <b v="0"/>
    <x v="129"/>
    <x v="0"/>
    <x v="27"/>
    <x v="4"/>
    <s v="pop"/>
    <x v="1653"/>
    <x v="6"/>
  </r>
  <r>
    <n v="1654"/>
    <x v="1654"/>
    <x v="1652"/>
    <x v="184"/>
    <n v="1319"/>
    <x v="0"/>
    <s v="US"/>
    <x v="0"/>
    <n v="1334784160"/>
    <x v="1654"/>
    <b v="0"/>
    <x v="69"/>
    <x v="0"/>
    <x v="27"/>
    <x v="4"/>
    <s v="pop"/>
    <x v="1654"/>
    <x v="5"/>
  </r>
  <r>
    <n v="1655"/>
    <x v="1655"/>
    <x v="1653"/>
    <x v="15"/>
    <n v="2143"/>
    <x v="0"/>
    <s v="US"/>
    <x v="0"/>
    <n v="1333648820"/>
    <x v="1655"/>
    <b v="0"/>
    <x v="53"/>
    <x v="0"/>
    <x v="27"/>
    <x v="4"/>
    <s v="pop"/>
    <x v="1655"/>
    <x v="5"/>
  </r>
  <r>
    <n v="1656"/>
    <x v="1656"/>
    <x v="1654"/>
    <x v="51"/>
    <n v="7525.12"/>
    <x v="0"/>
    <s v="US"/>
    <x v="0"/>
    <n v="1355437052"/>
    <x v="1656"/>
    <b v="0"/>
    <x v="53"/>
    <x v="0"/>
    <x v="27"/>
    <x v="4"/>
    <s v="pop"/>
    <x v="1656"/>
    <x v="5"/>
  </r>
  <r>
    <n v="1657"/>
    <x v="1657"/>
    <x v="1655"/>
    <x v="31"/>
    <n v="26233.45"/>
    <x v="0"/>
    <s v="US"/>
    <x v="0"/>
    <n v="1337885168"/>
    <x v="1657"/>
    <b v="0"/>
    <x v="170"/>
    <x v="0"/>
    <x v="27"/>
    <x v="4"/>
    <s v="pop"/>
    <x v="1657"/>
    <x v="5"/>
  </r>
  <r>
    <n v="1658"/>
    <x v="1658"/>
    <x v="1656"/>
    <x v="12"/>
    <n v="7934"/>
    <x v="0"/>
    <s v="US"/>
    <x v="0"/>
    <n v="1355840400"/>
    <x v="1658"/>
    <b v="0"/>
    <x v="329"/>
    <x v="0"/>
    <x v="27"/>
    <x v="4"/>
    <s v="pop"/>
    <x v="1658"/>
    <x v="5"/>
  </r>
  <r>
    <n v="1659"/>
    <x v="1659"/>
    <x v="1657"/>
    <x v="2"/>
    <n v="564"/>
    <x v="0"/>
    <s v="GB"/>
    <x v="1"/>
    <n v="1387281600"/>
    <x v="1659"/>
    <b v="0"/>
    <x v="43"/>
    <x v="0"/>
    <x v="27"/>
    <x v="4"/>
    <s v="pop"/>
    <x v="1659"/>
    <x v="4"/>
  </r>
  <r>
    <n v="1660"/>
    <x v="1660"/>
    <x v="1658"/>
    <x v="277"/>
    <n v="1003"/>
    <x v="0"/>
    <s v="IT"/>
    <x v="3"/>
    <n v="1462053540"/>
    <x v="1660"/>
    <b v="0"/>
    <x v="17"/>
    <x v="0"/>
    <x v="27"/>
    <x v="4"/>
    <s v="pop"/>
    <x v="1660"/>
    <x v="2"/>
  </r>
  <r>
    <n v="1661"/>
    <x v="1661"/>
    <x v="1659"/>
    <x v="278"/>
    <n v="8098"/>
    <x v="0"/>
    <s v="AT"/>
    <x v="3"/>
    <n v="1453064400"/>
    <x v="1661"/>
    <b v="0"/>
    <x v="21"/>
    <x v="0"/>
    <x v="27"/>
    <x v="4"/>
    <s v="pop"/>
    <x v="1661"/>
    <x v="0"/>
  </r>
  <r>
    <n v="1662"/>
    <x v="1662"/>
    <x v="1660"/>
    <x v="6"/>
    <n v="8211"/>
    <x v="0"/>
    <s v="US"/>
    <x v="0"/>
    <n v="1325310336"/>
    <x v="1662"/>
    <b v="0"/>
    <x v="95"/>
    <x v="0"/>
    <x v="27"/>
    <x v="4"/>
    <s v="pop"/>
    <x v="1662"/>
    <x v="6"/>
  </r>
  <r>
    <n v="1663"/>
    <x v="1663"/>
    <x v="1661"/>
    <x v="28"/>
    <n v="1080"/>
    <x v="0"/>
    <s v="US"/>
    <x v="0"/>
    <n v="1422750707"/>
    <x v="1663"/>
    <b v="0"/>
    <x v="58"/>
    <x v="0"/>
    <x v="27"/>
    <x v="4"/>
    <s v="pop"/>
    <x v="1663"/>
    <x v="0"/>
  </r>
  <r>
    <n v="1664"/>
    <x v="1664"/>
    <x v="1662"/>
    <x v="30"/>
    <n v="3060.22"/>
    <x v="0"/>
    <s v="US"/>
    <x v="0"/>
    <n v="1331870340"/>
    <x v="1664"/>
    <b v="0"/>
    <x v="30"/>
    <x v="0"/>
    <x v="27"/>
    <x v="4"/>
    <s v="pop"/>
    <x v="1664"/>
    <x v="5"/>
  </r>
  <r>
    <n v="1665"/>
    <x v="1665"/>
    <x v="1663"/>
    <x v="8"/>
    <n v="4181"/>
    <x v="0"/>
    <s v="US"/>
    <x v="0"/>
    <n v="1298343600"/>
    <x v="1665"/>
    <b v="0"/>
    <x v="251"/>
    <x v="0"/>
    <x v="27"/>
    <x v="4"/>
    <s v="pop"/>
    <x v="1665"/>
    <x v="6"/>
  </r>
  <r>
    <n v="1666"/>
    <x v="1666"/>
    <x v="1664"/>
    <x v="30"/>
    <n v="4022"/>
    <x v="0"/>
    <s v="US"/>
    <x v="0"/>
    <n v="1364447073"/>
    <x v="1666"/>
    <b v="0"/>
    <x v="15"/>
    <x v="0"/>
    <x v="27"/>
    <x v="4"/>
    <s v="pop"/>
    <x v="1666"/>
    <x v="4"/>
  </r>
  <r>
    <n v="1667"/>
    <x v="1667"/>
    <x v="1665"/>
    <x v="104"/>
    <n v="4313"/>
    <x v="0"/>
    <s v="US"/>
    <x v="0"/>
    <n v="1394521140"/>
    <x v="1667"/>
    <b v="0"/>
    <x v="141"/>
    <x v="0"/>
    <x v="27"/>
    <x v="4"/>
    <s v="pop"/>
    <x v="1667"/>
    <x v="3"/>
  </r>
  <r>
    <n v="1668"/>
    <x v="1668"/>
    <x v="1666"/>
    <x v="6"/>
    <n v="8211"/>
    <x v="0"/>
    <s v="US"/>
    <x v="0"/>
    <n v="1322454939"/>
    <x v="1668"/>
    <b v="0"/>
    <x v="318"/>
    <x v="0"/>
    <x v="27"/>
    <x v="4"/>
    <s v="pop"/>
    <x v="1668"/>
    <x v="6"/>
  </r>
  <r>
    <n v="1669"/>
    <x v="1669"/>
    <x v="1667"/>
    <x v="13"/>
    <n v="2795"/>
    <x v="0"/>
    <s v="US"/>
    <x v="0"/>
    <n v="1464729276"/>
    <x v="1669"/>
    <b v="0"/>
    <x v="47"/>
    <x v="0"/>
    <x v="27"/>
    <x v="4"/>
    <s v="pop"/>
    <x v="1669"/>
    <x v="2"/>
  </r>
  <r>
    <n v="1670"/>
    <x v="1670"/>
    <x v="1668"/>
    <x v="28"/>
    <n v="1026"/>
    <x v="0"/>
    <s v="US"/>
    <x v="0"/>
    <n v="1278302400"/>
    <x v="1670"/>
    <b v="0"/>
    <x v="23"/>
    <x v="0"/>
    <x v="27"/>
    <x v="4"/>
    <s v="pop"/>
    <x v="1670"/>
    <x v="7"/>
  </r>
  <r>
    <n v="1671"/>
    <x v="1671"/>
    <x v="1669"/>
    <x v="13"/>
    <n v="2013.47"/>
    <x v="0"/>
    <s v="US"/>
    <x v="0"/>
    <n v="1470056614"/>
    <x v="1671"/>
    <b v="0"/>
    <x v="99"/>
    <x v="0"/>
    <x v="27"/>
    <x v="4"/>
    <s v="pop"/>
    <x v="1671"/>
    <x v="2"/>
  </r>
  <r>
    <n v="1672"/>
    <x v="1672"/>
    <x v="1670"/>
    <x v="180"/>
    <n v="1920"/>
    <x v="0"/>
    <s v="US"/>
    <x v="0"/>
    <n v="1338824730"/>
    <x v="1672"/>
    <b v="0"/>
    <x v="72"/>
    <x v="0"/>
    <x v="27"/>
    <x v="4"/>
    <s v="pop"/>
    <x v="1672"/>
    <x v="5"/>
  </r>
  <r>
    <n v="1673"/>
    <x v="1673"/>
    <x v="1671"/>
    <x v="190"/>
    <n v="2690"/>
    <x v="0"/>
    <s v="US"/>
    <x v="0"/>
    <n v="1425675892"/>
    <x v="1673"/>
    <b v="0"/>
    <x v="211"/>
    <x v="0"/>
    <x v="27"/>
    <x v="4"/>
    <s v="pop"/>
    <x v="1673"/>
    <x v="0"/>
  </r>
  <r>
    <n v="1674"/>
    <x v="1674"/>
    <x v="1672"/>
    <x v="10"/>
    <n v="10085"/>
    <x v="0"/>
    <s v="US"/>
    <x v="0"/>
    <n v="1471503540"/>
    <x v="1674"/>
    <b v="0"/>
    <x v="116"/>
    <x v="0"/>
    <x v="27"/>
    <x v="4"/>
    <s v="pop"/>
    <x v="1674"/>
    <x v="2"/>
  </r>
  <r>
    <n v="1675"/>
    <x v="1675"/>
    <x v="1673"/>
    <x v="28"/>
    <n v="1374.16"/>
    <x v="0"/>
    <s v="US"/>
    <x v="0"/>
    <n v="1318802580"/>
    <x v="1675"/>
    <b v="0"/>
    <x v="69"/>
    <x v="0"/>
    <x v="27"/>
    <x v="4"/>
    <s v="pop"/>
    <x v="1675"/>
    <x v="6"/>
  </r>
  <r>
    <n v="1676"/>
    <x v="1676"/>
    <x v="1674"/>
    <x v="9"/>
    <n v="3460"/>
    <x v="0"/>
    <s v="US"/>
    <x v="0"/>
    <n v="1334980740"/>
    <x v="1676"/>
    <b v="0"/>
    <x v="288"/>
    <x v="0"/>
    <x v="27"/>
    <x v="4"/>
    <s v="pop"/>
    <x v="1676"/>
    <x v="5"/>
  </r>
  <r>
    <n v="1677"/>
    <x v="1677"/>
    <x v="1675"/>
    <x v="12"/>
    <n v="6700"/>
    <x v="0"/>
    <s v="ES"/>
    <x v="3"/>
    <n v="1460786340"/>
    <x v="1677"/>
    <b v="0"/>
    <x v="288"/>
    <x v="0"/>
    <x v="27"/>
    <x v="4"/>
    <s v="pop"/>
    <x v="1677"/>
    <x v="2"/>
  </r>
  <r>
    <n v="1678"/>
    <x v="1678"/>
    <x v="1676"/>
    <x v="15"/>
    <n v="1776"/>
    <x v="0"/>
    <s v="US"/>
    <x v="0"/>
    <n v="1391718671"/>
    <x v="1678"/>
    <b v="0"/>
    <x v="72"/>
    <x v="0"/>
    <x v="27"/>
    <x v="4"/>
    <s v="pop"/>
    <x v="1678"/>
    <x v="3"/>
  </r>
  <r>
    <n v="1679"/>
    <x v="1679"/>
    <x v="1677"/>
    <x v="13"/>
    <n v="3500"/>
    <x v="0"/>
    <s v="US"/>
    <x v="0"/>
    <n v="1311298745"/>
    <x v="1679"/>
    <b v="0"/>
    <x v="66"/>
    <x v="0"/>
    <x v="27"/>
    <x v="4"/>
    <s v="pop"/>
    <x v="1679"/>
    <x v="6"/>
  </r>
  <r>
    <n v="1680"/>
    <x v="1680"/>
    <x v="1678"/>
    <x v="28"/>
    <n v="1175"/>
    <x v="0"/>
    <s v="US"/>
    <x v="0"/>
    <n v="1405188667"/>
    <x v="1680"/>
    <b v="0"/>
    <x v="20"/>
    <x v="0"/>
    <x v="27"/>
    <x v="4"/>
    <s v="pop"/>
    <x v="1680"/>
    <x v="3"/>
  </r>
  <r>
    <n v="1681"/>
    <x v="1681"/>
    <x v="1679"/>
    <x v="99"/>
    <n v="65924.38"/>
    <x v="3"/>
    <s v="US"/>
    <x v="0"/>
    <n v="1490752800"/>
    <x v="1681"/>
    <b v="0"/>
    <x v="330"/>
    <x v="1"/>
    <x v="28"/>
    <x v="4"/>
    <s v="faith"/>
    <x v="1681"/>
    <x v="1"/>
  </r>
  <r>
    <n v="1682"/>
    <x v="1682"/>
    <x v="1680"/>
    <x v="12"/>
    <n v="0"/>
    <x v="3"/>
    <s v="US"/>
    <x v="0"/>
    <n v="1492142860"/>
    <x v="1682"/>
    <b v="0"/>
    <x v="78"/>
    <x v="1"/>
    <x v="28"/>
    <x v="4"/>
    <s v="faith"/>
    <x v="1682"/>
    <x v="1"/>
  </r>
  <r>
    <n v="1683"/>
    <x v="1683"/>
    <x v="1681"/>
    <x v="8"/>
    <n v="760"/>
    <x v="3"/>
    <s v="FR"/>
    <x v="3"/>
    <n v="1491590738"/>
    <x v="1683"/>
    <b v="0"/>
    <x v="73"/>
    <x v="1"/>
    <x v="28"/>
    <x v="4"/>
    <s v="faith"/>
    <x v="1683"/>
    <x v="1"/>
  </r>
  <r>
    <n v="1684"/>
    <x v="1684"/>
    <x v="1682"/>
    <x v="6"/>
    <n v="8730"/>
    <x v="3"/>
    <s v="US"/>
    <x v="0"/>
    <n v="1489775641"/>
    <x v="1684"/>
    <b v="0"/>
    <x v="21"/>
    <x v="1"/>
    <x v="28"/>
    <x v="4"/>
    <s v="faith"/>
    <x v="1684"/>
    <x v="1"/>
  </r>
  <r>
    <n v="1685"/>
    <x v="1685"/>
    <x v="1683"/>
    <x v="18"/>
    <n v="360"/>
    <x v="3"/>
    <s v="US"/>
    <x v="0"/>
    <n v="1490331623"/>
    <x v="1685"/>
    <b v="0"/>
    <x v="41"/>
    <x v="1"/>
    <x v="28"/>
    <x v="4"/>
    <s v="faith"/>
    <x v="1685"/>
    <x v="1"/>
  </r>
  <r>
    <n v="1686"/>
    <x v="1686"/>
    <x v="1684"/>
    <x v="10"/>
    <n v="18"/>
    <x v="3"/>
    <s v="CA"/>
    <x v="5"/>
    <n v="1493320519"/>
    <x v="1686"/>
    <b v="0"/>
    <x v="29"/>
    <x v="1"/>
    <x v="28"/>
    <x v="4"/>
    <s v="faith"/>
    <x v="1686"/>
    <x v="1"/>
  </r>
  <r>
    <n v="1687"/>
    <x v="1687"/>
    <x v="1685"/>
    <x v="3"/>
    <n v="3125"/>
    <x v="3"/>
    <s v="US"/>
    <x v="0"/>
    <n v="1491855300"/>
    <x v="1687"/>
    <b v="0"/>
    <x v="70"/>
    <x v="1"/>
    <x v="28"/>
    <x v="4"/>
    <s v="faith"/>
    <x v="1687"/>
    <x v="1"/>
  </r>
  <r>
    <n v="1688"/>
    <x v="1688"/>
    <x v="1686"/>
    <x v="23"/>
    <n v="1772"/>
    <x v="3"/>
    <s v="US"/>
    <x v="0"/>
    <n v="1491738594"/>
    <x v="1688"/>
    <b v="0"/>
    <x v="63"/>
    <x v="1"/>
    <x v="28"/>
    <x v="4"/>
    <s v="faith"/>
    <x v="1688"/>
    <x v="1"/>
  </r>
  <r>
    <n v="1689"/>
    <x v="1689"/>
    <x v="1687"/>
    <x v="262"/>
    <n v="2400"/>
    <x v="3"/>
    <s v="US"/>
    <x v="0"/>
    <n v="1489700230"/>
    <x v="1689"/>
    <b v="0"/>
    <x v="25"/>
    <x v="1"/>
    <x v="28"/>
    <x v="4"/>
    <s v="faith"/>
    <x v="1689"/>
    <x v="1"/>
  </r>
  <r>
    <n v="1690"/>
    <x v="1690"/>
    <x v="1688"/>
    <x v="30"/>
    <n v="635"/>
    <x v="3"/>
    <s v="US"/>
    <x v="0"/>
    <n v="1491470442"/>
    <x v="1690"/>
    <b v="0"/>
    <x v="202"/>
    <x v="1"/>
    <x v="28"/>
    <x v="4"/>
    <s v="faith"/>
    <x v="1690"/>
    <x v="1"/>
  </r>
  <r>
    <n v="1691"/>
    <x v="1691"/>
    <x v="1689"/>
    <x v="11"/>
    <n v="10042"/>
    <x v="3"/>
    <s v="US"/>
    <x v="0"/>
    <n v="1491181200"/>
    <x v="1691"/>
    <b v="0"/>
    <x v="44"/>
    <x v="1"/>
    <x v="28"/>
    <x v="4"/>
    <s v="faith"/>
    <x v="1691"/>
    <x v="1"/>
  </r>
  <r>
    <n v="1692"/>
    <x v="1692"/>
    <x v="1690"/>
    <x v="10"/>
    <n v="2390"/>
    <x v="3"/>
    <s v="US"/>
    <x v="0"/>
    <n v="1490572740"/>
    <x v="1692"/>
    <b v="0"/>
    <x v="41"/>
    <x v="1"/>
    <x v="28"/>
    <x v="4"/>
    <s v="faith"/>
    <x v="1692"/>
    <x v="1"/>
  </r>
  <r>
    <n v="1693"/>
    <x v="1693"/>
    <x v="1691"/>
    <x v="9"/>
    <n v="280"/>
    <x v="3"/>
    <s v="GB"/>
    <x v="1"/>
    <n v="1491768000"/>
    <x v="1693"/>
    <b v="0"/>
    <x v="22"/>
    <x v="1"/>
    <x v="28"/>
    <x v="4"/>
    <s v="faith"/>
    <x v="1693"/>
    <x v="1"/>
  </r>
  <r>
    <n v="1694"/>
    <x v="1694"/>
    <x v="1692"/>
    <x v="3"/>
    <n v="5"/>
    <x v="3"/>
    <s v="US"/>
    <x v="0"/>
    <n v="1490589360"/>
    <x v="1694"/>
    <b v="0"/>
    <x v="29"/>
    <x v="1"/>
    <x v="28"/>
    <x v="4"/>
    <s v="faith"/>
    <x v="1694"/>
    <x v="1"/>
  </r>
  <r>
    <n v="1695"/>
    <x v="1695"/>
    <x v="1693"/>
    <x v="14"/>
    <n v="1405"/>
    <x v="3"/>
    <s v="US"/>
    <x v="0"/>
    <n v="1491786000"/>
    <x v="1695"/>
    <b v="0"/>
    <x v="23"/>
    <x v="1"/>
    <x v="28"/>
    <x v="4"/>
    <s v="faith"/>
    <x v="1695"/>
    <x v="1"/>
  </r>
  <r>
    <n v="1696"/>
    <x v="1696"/>
    <x v="1694"/>
    <x v="82"/>
    <n v="0"/>
    <x v="3"/>
    <s v="US"/>
    <x v="0"/>
    <n v="1491007211"/>
    <x v="1696"/>
    <b v="0"/>
    <x v="78"/>
    <x v="1"/>
    <x v="28"/>
    <x v="4"/>
    <s v="faith"/>
    <x v="1696"/>
    <x v="1"/>
  </r>
  <r>
    <n v="1697"/>
    <x v="1697"/>
    <x v="1695"/>
    <x v="78"/>
    <n v="2526"/>
    <x v="3"/>
    <s v="US"/>
    <x v="0"/>
    <n v="1491781648"/>
    <x v="1697"/>
    <b v="0"/>
    <x v="19"/>
    <x v="1"/>
    <x v="28"/>
    <x v="4"/>
    <s v="faith"/>
    <x v="1697"/>
    <x v="1"/>
  </r>
  <r>
    <n v="1698"/>
    <x v="1698"/>
    <x v="1696"/>
    <x v="152"/>
    <n v="0"/>
    <x v="3"/>
    <s v="US"/>
    <x v="0"/>
    <n v="1490499180"/>
    <x v="1698"/>
    <b v="0"/>
    <x v="78"/>
    <x v="1"/>
    <x v="28"/>
    <x v="4"/>
    <s v="faith"/>
    <x v="1698"/>
    <x v="1"/>
  </r>
  <r>
    <n v="1699"/>
    <x v="1699"/>
    <x v="1697"/>
    <x v="279"/>
    <n v="216"/>
    <x v="3"/>
    <s v="US"/>
    <x v="0"/>
    <n v="1491943445"/>
    <x v="1699"/>
    <b v="0"/>
    <x v="80"/>
    <x v="1"/>
    <x v="28"/>
    <x v="4"/>
    <s v="faith"/>
    <x v="1699"/>
    <x v="1"/>
  </r>
  <r>
    <n v="1700"/>
    <x v="1700"/>
    <x v="1698"/>
    <x v="22"/>
    <n v="5212"/>
    <x v="3"/>
    <s v="US"/>
    <x v="0"/>
    <n v="1491019200"/>
    <x v="1700"/>
    <b v="0"/>
    <x v="1"/>
    <x v="1"/>
    <x v="28"/>
    <x v="4"/>
    <s v="faith"/>
    <x v="1700"/>
    <x v="1"/>
  </r>
  <r>
    <n v="1701"/>
    <x v="1701"/>
    <x v="1699"/>
    <x v="280"/>
    <n v="10"/>
    <x v="2"/>
    <s v="US"/>
    <x v="0"/>
    <n v="1421337405"/>
    <x v="1701"/>
    <b v="0"/>
    <x v="84"/>
    <x v="1"/>
    <x v="28"/>
    <x v="4"/>
    <s v="faith"/>
    <x v="1701"/>
    <x v="3"/>
  </r>
  <r>
    <n v="1702"/>
    <x v="1702"/>
    <x v="1700"/>
    <x v="281"/>
    <n v="1"/>
    <x v="2"/>
    <s v="US"/>
    <x v="0"/>
    <n v="1427745150"/>
    <x v="1702"/>
    <b v="0"/>
    <x v="29"/>
    <x v="1"/>
    <x v="28"/>
    <x v="4"/>
    <s v="faith"/>
    <x v="1702"/>
    <x v="0"/>
  </r>
  <r>
    <n v="1703"/>
    <x v="1703"/>
    <x v="1701"/>
    <x v="10"/>
    <n v="51"/>
    <x v="2"/>
    <s v="US"/>
    <x v="0"/>
    <n v="1441003537"/>
    <x v="1703"/>
    <b v="0"/>
    <x v="84"/>
    <x v="1"/>
    <x v="28"/>
    <x v="4"/>
    <s v="faith"/>
    <x v="1703"/>
    <x v="0"/>
  </r>
  <r>
    <n v="1704"/>
    <x v="1704"/>
    <x v="1702"/>
    <x v="13"/>
    <n v="1302"/>
    <x v="2"/>
    <s v="US"/>
    <x v="0"/>
    <n v="1424056873"/>
    <x v="1704"/>
    <b v="0"/>
    <x v="202"/>
    <x v="1"/>
    <x v="28"/>
    <x v="4"/>
    <s v="faith"/>
    <x v="1704"/>
    <x v="0"/>
  </r>
  <r>
    <n v="1705"/>
    <x v="1705"/>
    <x v="1703"/>
    <x v="13"/>
    <n v="0"/>
    <x v="2"/>
    <s v="US"/>
    <x v="0"/>
    <n v="1441814400"/>
    <x v="1705"/>
    <b v="0"/>
    <x v="78"/>
    <x v="1"/>
    <x v="28"/>
    <x v="4"/>
    <s v="faith"/>
    <x v="1705"/>
    <x v="0"/>
  </r>
  <r>
    <n v="1706"/>
    <x v="1706"/>
    <x v="1704"/>
    <x v="62"/>
    <n v="0"/>
    <x v="2"/>
    <s v="DE"/>
    <x v="3"/>
    <n v="1440314472"/>
    <x v="1706"/>
    <b v="0"/>
    <x v="78"/>
    <x v="1"/>
    <x v="28"/>
    <x v="4"/>
    <s v="faith"/>
    <x v="1706"/>
    <x v="0"/>
  </r>
  <r>
    <n v="1707"/>
    <x v="1707"/>
    <x v="1705"/>
    <x v="10"/>
    <n v="487"/>
    <x v="2"/>
    <s v="US"/>
    <x v="0"/>
    <n v="1459181895"/>
    <x v="1707"/>
    <b v="0"/>
    <x v="82"/>
    <x v="1"/>
    <x v="28"/>
    <x v="4"/>
    <s v="faith"/>
    <x v="1707"/>
    <x v="2"/>
  </r>
  <r>
    <n v="1708"/>
    <x v="1708"/>
    <x v="1706"/>
    <x v="39"/>
    <n v="0"/>
    <x v="2"/>
    <s v="US"/>
    <x v="0"/>
    <n v="1462135706"/>
    <x v="1708"/>
    <b v="0"/>
    <x v="78"/>
    <x v="1"/>
    <x v="28"/>
    <x v="4"/>
    <s v="faith"/>
    <x v="1708"/>
    <x v="2"/>
  </r>
  <r>
    <n v="1709"/>
    <x v="1709"/>
    <x v="1707"/>
    <x v="257"/>
    <n v="85"/>
    <x v="2"/>
    <s v="US"/>
    <x v="0"/>
    <n v="1409513940"/>
    <x v="1709"/>
    <b v="0"/>
    <x v="80"/>
    <x v="1"/>
    <x v="28"/>
    <x v="4"/>
    <s v="faith"/>
    <x v="1709"/>
    <x v="3"/>
  </r>
  <r>
    <n v="1710"/>
    <x v="1710"/>
    <x v="1708"/>
    <x v="10"/>
    <n v="34"/>
    <x v="2"/>
    <s v="DE"/>
    <x v="3"/>
    <n v="1453122000"/>
    <x v="1710"/>
    <b v="0"/>
    <x v="29"/>
    <x v="1"/>
    <x v="28"/>
    <x v="4"/>
    <s v="faith"/>
    <x v="1710"/>
    <x v="0"/>
  </r>
  <r>
    <n v="1711"/>
    <x v="1711"/>
    <x v="1709"/>
    <x v="3"/>
    <n v="1050"/>
    <x v="2"/>
    <s v="US"/>
    <x v="0"/>
    <n v="1409585434"/>
    <x v="1711"/>
    <b v="0"/>
    <x v="84"/>
    <x v="1"/>
    <x v="28"/>
    <x v="4"/>
    <s v="faith"/>
    <x v="1711"/>
    <x v="3"/>
  </r>
  <r>
    <n v="1712"/>
    <x v="1712"/>
    <x v="1710"/>
    <x v="10"/>
    <n v="0"/>
    <x v="2"/>
    <s v="US"/>
    <x v="0"/>
    <n v="1435701353"/>
    <x v="1712"/>
    <b v="0"/>
    <x v="78"/>
    <x v="1"/>
    <x v="28"/>
    <x v="4"/>
    <s v="faith"/>
    <x v="1712"/>
    <x v="0"/>
  </r>
  <r>
    <n v="1713"/>
    <x v="1713"/>
    <x v="1711"/>
    <x v="9"/>
    <n v="50"/>
    <x v="2"/>
    <s v="US"/>
    <x v="0"/>
    <n v="1412536412"/>
    <x v="1713"/>
    <b v="0"/>
    <x v="29"/>
    <x v="1"/>
    <x v="28"/>
    <x v="4"/>
    <s v="faith"/>
    <x v="1713"/>
    <x v="3"/>
  </r>
  <r>
    <n v="1714"/>
    <x v="1714"/>
    <x v="1712"/>
    <x v="31"/>
    <n v="1967"/>
    <x v="2"/>
    <s v="US"/>
    <x v="0"/>
    <n v="1430517761"/>
    <x v="1714"/>
    <b v="0"/>
    <x v="57"/>
    <x v="1"/>
    <x v="28"/>
    <x v="4"/>
    <s v="faith"/>
    <x v="1714"/>
    <x v="0"/>
  </r>
  <r>
    <n v="1715"/>
    <x v="1715"/>
    <x v="1713"/>
    <x v="10"/>
    <n v="11"/>
    <x v="2"/>
    <s v="US"/>
    <x v="0"/>
    <n v="1427772120"/>
    <x v="1715"/>
    <b v="0"/>
    <x v="84"/>
    <x v="1"/>
    <x v="28"/>
    <x v="4"/>
    <s v="faith"/>
    <x v="1715"/>
    <x v="0"/>
  </r>
  <r>
    <n v="1716"/>
    <x v="1716"/>
    <x v="1714"/>
    <x v="13"/>
    <n v="150"/>
    <x v="2"/>
    <s v="US"/>
    <x v="0"/>
    <n v="1481295099"/>
    <x v="1716"/>
    <b v="0"/>
    <x v="83"/>
    <x v="1"/>
    <x v="28"/>
    <x v="4"/>
    <s v="faith"/>
    <x v="1716"/>
    <x v="2"/>
  </r>
  <r>
    <n v="1717"/>
    <x v="1717"/>
    <x v="1715"/>
    <x v="282"/>
    <n v="1395"/>
    <x v="2"/>
    <s v="US"/>
    <x v="0"/>
    <n v="1461211200"/>
    <x v="1717"/>
    <b v="0"/>
    <x v="14"/>
    <x v="1"/>
    <x v="28"/>
    <x v="4"/>
    <s v="faith"/>
    <x v="1717"/>
    <x v="2"/>
  </r>
  <r>
    <n v="1718"/>
    <x v="1718"/>
    <x v="1716"/>
    <x v="19"/>
    <n v="75"/>
    <x v="2"/>
    <s v="US"/>
    <x v="0"/>
    <n v="1463201940"/>
    <x v="1718"/>
    <b v="0"/>
    <x v="84"/>
    <x v="1"/>
    <x v="28"/>
    <x v="4"/>
    <s v="faith"/>
    <x v="1718"/>
    <x v="2"/>
  </r>
  <r>
    <n v="1719"/>
    <x v="1719"/>
    <x v="1717"/>
    <x v="23"/>
    <n v="35"/>
    <x v="2"/>
    <s v="US"/>
    <x v="0"/>
    <n v="1410958191"/>
    <x v="1719"/>
    <b v="0"/>
    <x v="83"/>
    <x v="1"/>
    <x v="28"/>
    <x v="4"/>
    <s v="faith"/>
    <x v="1719"/>
    <x v="3"/>
  </r>
  <r>
    <n v="1720"/>
    <x v="1720"/>
    <x v="1718"/>
    <x v="23"/>
    <n v="225"/>
    <x v="2"/>
    <s v="US"/>
    <x v="0"/>
    <n v="1415562471"/>
    <x v="1720"/>
    <b v="0"/>
    <x v="22"/>
    <x v="1"/>
    <x v="28"/>
    <x v="4"/>
    <s v="faith"/>
    <x v="1720"/>
    <x v="3"/>
  </r>
  <r>
    <n v="1721"/>
    <x v="1721"/>
    <x v="1719"/>
    <x v="10"/>
    <n v="0"/>
    <x v="2"/>
    <s v="US"/>
    <x v="0"/>
    <n v="1449831863"/>
    <x v="1721"/>
    <b v="0"/>
    <x v="78"/>
    <x v="1"/>
    <x v="28"/>
    <x v="4"/>
    <s v="faith"/>
    <x v="1721"/>
    <x v="0"/>
  </r>
  <r>
    <n v="1722"/>
    <x v="1722"/>
    <x v="1720"/>
    <x v="283"/>
    <n v="1"/>
    <x v="2"/>
    <s v="US"/>
    <x v="0"/>
    <n v="1459642200"/>
    <x v="1722"/>
    <b v="0"/>
    <x v="29"/>
    <x v="1"/>
    <x v="28"/>
    <x v="4"/>
    <s v="faith"/>
    <x v="1722"/>
    <x v="2"/>
  </r>
  <r>
    <n v="1723"/>
    <x v="1723"/>
    <x v="1721"/>
    <x v="3"/>
    <n v="650"/>
    <x v="2"/>
    <s v="US"/>
    <x v="0"/>
    <n v="1435730400"/>
    <x v="1723"/>
    <b v="0"/>
    <x v="83"/>
    <x v="1"/>
    <x v="28"/>
    <x v="4"/>
    <s v="faith"/>
    <x v="1723"/>
    <x v="0"/>
  </r>
  <r>
    <n v="1724"/>
    <x v="1724"/>
    <x v="1722"/>
    <x v="12"/>
    <n v="35"/>
    <x v="2"/>
    <s v="US"/>
    <x v="0"/>
    <n v="1414707762"/>
    <x v="1724"/>
    <b v="0"/>
    <x v="80"/>
    <x v="1"/>
    <x v="28"/>
    <x v="4"/>
    <s v="faith"/>
    <x v="1724"/>
    <x v="3"/>
  </r>
  <r>
    <n v="1725"/>
    <x v="1725"/>
    <x v="1723"/>
    <x v="62"/>
    <n v="560"/>
    <x v="2"/>
    <s v="US"/>
    <x v="0"/>
    <n v="1408922049"/>
    <x v="1725"/>
    <b v="0"/>
    <x v="82"/>
    <x v="1"/>
    <x v="28"/>
    <x v="4"/>
    <s v="faith"/>
    <x v="1725"/>
    <x v="3"/>
  </r>
  <r>
    <n v="1726"/>
    <x v="1726"/>
    <x v="1724"/>
    <x v="115"/>
    <n v="2196"/>
    <x v="2"/>
    <s v="US"/>
    <x v="0"/>
    <n v="1403906664"/>
    <x v="1726"/>
    <b v="0"/>
    <x v="38"/>
    <x v="1"/>
    <x v="28"/>
    <x v="4"/>
    <s v="faith"/>
    <x v="1726"/>
    <x v="3"/>
  </r>
  <r>
    <n v="1727"/>
    <x v="1727"/>
    <x v="1725"/>
    <x v="9"/>
    <n v="1"/>
    <x v="2"/>
    <s v="GB"/>
    <x v="1"/>
    <n v="1428231600"/>
    <x v="1727"/>
    <b v="0"/>
    <x v="29"/>
    <x v="1"/>
    <x v="28"/>
    <x v="4"/>
    <s v="faith"/>
    <x v="1727"/>
    <x v="0"/>
  </r>
  <r>
    <n v="1728"/>
    <x v="1728"/>
    <x v="1726"/>
    <x v="21"/>
    <n v="855"/>
    <x v="2"/>
    <s v="US"/>
    <x v="0"/>
    <n v="1445439674"/>
    <x v="1728"/>
    <b v="0"/>
    <x v="63"/>
    <x v="1"/>
    <x v="28"/>
    <x v="4"/>
    <s v="faith"/>
    <x v="1728"/>
    <x v="0"/>
  </r>
  <r>
    <n v="1729"/>
    <x v="1729"/>
    <x v="1727"/>
    <x v="3"/>
    <n v="0"/>
    <x v="2"/>
    <s v="US"/>
    <x v="0"/>
    <n v="1465521306"/>
    <x v="1729"/>
    <b v="0"/>
    <x v="78"/>
    <x v="1"/>
    <x v="28"/>
    <x v="4"/>
    <s v="faith"/>
    <x v="1729"/>
    <x v="2"/>
  </r>
  <r>
    <n v="1730"/>
    <x v="1730"/>
    <x v="1728"/>
    <x v="9"/>
    <n v="0"/>
    <x v="2"/>
    <s v="US"/>
    <x v="0"/>
    <n v="1445738783"/>
    <x v="1730"/>
    <b v="0"/>
    <x v="78"/>
    <x v="1"/>
    <x v="28"/>
    <x v="4"/>
    <s v="faith"/>
    <x v="1730"/>
    <x v="0"/>
  </r>
  <r>
    <n v="1731"/>
    <x v="1731"/>
    <x v="1729"/>
    <x v="28"/>
    <n v="0"/>
    <x v="2"/>
    <s v="US"/>
    <x v="0"/>
    <n v="1434034800"/>
    <x v="1731"/>
    <b v="0"/>
    <x v="78"/>
    <x v="1"/>
    <x v="28"/>
    <x v="4"/>
    <s v="faith"/>
    <x v="1731"/>
    <x v="0"/>
  </r>
  <r>
    <n v="1732"/>
    <x v="1732"/>
    <x v="1730"/>
    <x v="23"/>
    <n v="0"/>
    <x v="2"/>
    <s v="US"/>
    <x v="0"/>
    <n v="1452920400"/>
    <x v="1732"/>
    <b v="0"/>
    <x v="78"/>
    <x v="1"/>
    <x v="28"/>
    <x v="4"/>
    <s v="faith"/>
    <x v="1732"/>
    <x v="0"/>
  </r>
  <r>
    <n v="1733"/>
    <x v="1733"/>
    <x v="1731"/>
    <x v="3"/>
    <n v="0"/>
    <x v="2"/>
    <s v="US"/>
    <x v="0"/>
    <n v="1473802200"/>
    <x v="1733"/>
    <b v="0"/>
    <x v="78"/>
    <x v="1"/>
    <x v="28"/>
    <x v="4"/>
    <s v="faith"/>
    <x v="1733"/>
    <x v="2"/>
  </r>
  <r>
    <n v="1734"/>
    <x v="1734"/>
    <x v="1732"/>
    <x v="37"/>
    <n v="1"/>
    <x v="2"/>
    <s v="US"/>
    <x v="0"/>
    <n v="1431046356"/>
    <x v="1734"/>
    <b v="0"/>
    <x v="29"/>
    <x v="1"/>
    <x v="28"/>
    <x v="4"/>
    <s v="faith"/>
    <x v="1734"/>
    <x v="0"/>
  </r>
  <r>
    <n v="1735"/>
    <x v="1735"/>
    <x v="1733"/>
    <x v="28"/>
    <n v="110"/>
    <x v="2"/>
    <s v="US"/>
    <x v="0"/>
    <n v="1470598345"/>
    <x v="1735"/>
    <b v="0"/>
    <x v="84"/>
    <x v="1"/>
    <x v="28"/>
    <x v="4"/>
    <s v="faith"/>
    <x v="1735"/>
    <x v="2"/>
  </r>
  <r>
    <n v="1736"/>
    <x v="1736"/>
    <x v="1734"/>
    <x v="9"/>
    <n v="22"/>
    <x v="2"/>
    <s v="US"/>
    <x v="0"/>
    <n v="1447018833"/>
    <x v="1736"/>
    <b v="0"/>
    <x v="29"/>
    <x v="1"/>
    <x v="28"/>
    <x v="4"/>
    <s v="faith"/>
    <x v="1736"/>
    <x v="0"/>
  </r>
  <r>
    <n v="1737"/>
    <x v="1737"/>
    <x v="1735"/>
    <x v="23"/>
    <n v="850"/>
    <x v="2"/>
    <s v="US"/>
    <x v="0"/>
    <n v="1437432392"/>
    <x v="1737"/>
    <b v="0"/>
    <x v="41"/>
    <x v="1"/>
    <x v="28"/>
    <x v="4"/>
    <s v="faith"/>
    <x v="1737"/>
    <x v="0"/>
  </r>
  <r>
    <n v="1738"/>
    <x v="1738"/>
    <x v="1736"/>
    <x v="10"/>
    <n v="20"/>
    <x v="2"/>
    <s v="US"/>
    <x v="0"/>
    <n v="1412283542"/>
    <x v="1738"/>
    <b v="0"/>
    <x v="29"/>
    <x v="1"/>
    <x v="28"/>
    <x v="4"/>
    <s v="faith"/>
    <x v="1738"/>
    <x v="3"/>
  </r>
  <r>
    <n v="1739"/>
    <x v="1739"/>
    <x v="1737"/>
    <x v="28"/>
    <n v="1"/>
    <x v="2"/>
    <s v="US"/>
    <x v="0"/>
    <n v="1462391932"/>
    <x v="1739"/>
    <b v="0"/>
    <x v="29"/>
    <x v="1"/>
    <x v="28"/>
    <x v="4"/>
    <s v="faith"/>
    <x v="1739"/>
    <x v="2"/>
  </r>
  <r>
    <n v="1740"/>
    <x v="1740"/>
    <x v="1738"/>
    <x v="9"/>
    <n v="0"/>
    <x v="2"/>
    <s v="US"/>
    <x v="0"/>
    <n v="1437075422"/>
    <x v="1740"/>
    <b v="0"/>
    <x v="78"/>
    <x v="1"/>
    <x v="28"/>
    <x v="4"/>
    <s v="faith"/>
    <x v="1740"/>
    <x v="0"/>
  </r>
  <r>
    <n v="1741"/>
    <x v="1741"/>
    <x v="1739"/>
    <x v="38"/>
    <n v="1330"/>
    <x v="0"/>
    <s v="GB"/>
    <x v="1"/>
    <n v="1433948671"/>
    <x v="1741"/>
    <b v="0"/>
    <x v="47"/>
    <x v="0"/>
    <x v="20"/>
    <x v="8"/>
    <s v="photobooks"/>
    <x v="1741"/>
    <x v="0"/>
  </r>
  <r>
    <n v="1742"/>
    <x v="1742"/>
    <x v="1740"/>
    <x v="13"/>
    <n v="2175"/>
    <x v="0"/>
    <s v="US"/>
    <x v="0"/>
    <n v="1483822800"/>
    <x v="1742"/>
    <b v="0"/>
    <x v="69"/>
    <x v="0"/>
    <x v="20"/>
    <x v="8"/>
    <s v="photobooks"/>
    <x v="1742"/>
    <x v="2"/>
  </r>
  <r>
    <n v="1743"/>
    <x v="1743"/>
    <x v="1741"/>
    <x v="12"/>
    <n v="6025"/>
    <x v="0"/>
    <s v="US"/>
    <x v="0"/>
    <n v="1472270340"/>
    <x v="1743"/>
    <b v="0"/>
    <x v="85"/>
    <x v="0"/>
    <x v="20"/>
    <x v="8"/>
    <s v="photobooks"/>
    <x v="1743"/>
    <x v="2"/>
  </r>
  <r>
    <n v="1744"/>
    <x v="1744"/>
    <x v="1742"/>
    <x v="62"/>
    <n v="6515"/>
    <x v="0"/>
    <s v="GB"/>
    <x v="1"/>
    <n v="1425821477"/>
    <x v="1744"/>
    <b v="0"/>
    <x v="16"/>
    <x v="0"/>
    <x v="20"/>
    <x v="8"/>
    <s v="photobooks"/>
    <x v="1744"/>
    <x v="0"/>
  </r>
  <r>
    <n v="1745"/>
    <x v="1745"/>
    <x v="1743"/>
    <x v="39"/>
    <n v="7981"/>
    <x v="0"/>
    <s v="US"/>
    <x v="0"/>
    <n v="1482372000"/>
    <x v="1745"/>
    <b v="0"/>
    <x v="30"/>
    <x v="0"/>
    <x v="20"/>
    <x v="8"/>
    <s v="photobooks"/>
    <x v="1745"/>
    <x v="2"/>
  </r>
  <r>
    <n v="1746"/>
    <x v="1746"/>
    <x v="1744"/>
    <x v="36"/>
    <n v="22215"/>
    <x v="0"/>
    <s v="US"/>
    <x v="0"/>
    <n v="1479952800"/>
    <x v="1746"/>
    <b v="0"/>
    <x v="329"/>
    <x v="0"/>
    <x v="20"/>
    <x v="8"/>
    <s v="photobooks"/>
    <x v="1746"/>
    <x v="2"/>
  </r>
  <r>
    <n v="1747"/>
    <x v="1747"/>
    <x v="1745"/>
    <x v="7"/>
    <n v="9446"/>
    <x v="0"/>
    <s v="GB"/>
    <x v="1"/>
    <n v="1447426800"/>
    <x v="1747"/>
    <b v="0"/>
    <x v="180"/>
    <x v="0"/>
    <x v="20"/>
    <x v="8"/>
    <s v="photobooks"/>
    <x v="1747"/>
    <x v="0"/>
  </r>
  <r>
    <n v="1748"/>
    <x v="1748"/>
    <x v="1746"/>
    <x v="63"/>
    <n v="64974"/>
    <x v="0"/>
    <s v="CA"/>
    <x v="5"/>
    <n v="1441234143"/>
    <x v="1748"/>
    <b v="0"/>
    <x v="331"/>
    <x v="0"/>
    <x v="20"/>
    <x v="8"/>
    <s v="photobooks"/>
    <x v="1748"/>
    <x v="0"/>
  </r>
  <r>
    <n v="1749"/>
    <x v="1749"/>
    <x v="1747"/>
    <x v="284"/>
    <n v="12410.5"/>
    <x v="0"/>
    <s v="LU"/>
    <x v="3"/>
    <n v="1488394800"/>
    <x v="1749"/>
    <b v="0"/>
    <x v="132"/>
    <x v="0"/>
    <x v="20"/>
    <x v="8"/>
    <s v="photobooks"/>
    <x v="1749"/>
    <x v="1"/>
  </r>
  <r>
    <n v="1750"/>
    <x v="1750"/>
    <x v="1748"/>
    <x v="10"/>
    <n v="10081"/>
    <x v="0"/>
    <s v="US"/>
    <x v="0"/>
    <n v="1461096304"/>
    <x v="1750"/>
    <b v="0"/>
    <x v="207"/>
    <x v="0"/>
    <x v="20"/>
    <x v="8"/>
    <s v="photobooks"/>
    <x v="1750"/>
    <x v="2"/>
  </r>
  <r>
    <n v="1751"/>
    <x v="1751"/>
    <x v="1749"/>
    <x v="3"/>
    <n v="10290"/>
    <x v="0"/>
    <s v="US"/>
    <x v="0"/>
    <n v="1426787123"/>
    <x v="1751"/>
    <b v="0"/>
    <x v="42"/>
    <x v="0"/>
    <x v="20"/>
    <x v="8"/>
    <s v="photobooks"/>
    <x v="1751"/>
    <x v="0"/>
  </r>
  <r>
    <n v="1752"/>
    <x v="1752"/>
    <x v="1750"/>
    <x v="38"/>
    <n v="3122"/>
    <x v="0"/>
    <s v="GB"/>
    <x v="1"/>
    <n v="1476425082"/>
    <x v="1752"/>
    <b v="0"/>
    <x v="240"/>
    <x v="0"/>
    <x v="20"/>
    <x v="8"/>
    <s v="photobooks"/>
    <x v="1752"/>
    <x v="2"/>
  </r>
  <r>
    <n v="1753"/>
    <x v="1753"/>
    <x v="1751"/>
    <x v="36"/>
    <n v="16200"/>
    <x v="0"/>
    <s v="DK"/>
    <x v="7"/>
    <n v="1458579568"/>
    <x v="1753"/>
    <b v="0"/>
    <x v="2"/>
    <x v="0"/>
    <x v="20"/>
    <x v="8"/>
    <s v="photobooks"/>
    <x v="1753"/>
    <x v="2"/>
  </r>
  <r>
    <n v="1754"/>
    <x v="1754"/>
    <x v="1752"/>
    <x v="0"/>
    <n v="9395"/>
    <x v="0"/>
    <s v="CA"/>
    <x v="5"/>
    <n v="1428091353"/>
    <x v="1754"/>
    <b v="0"/>
    <x v="240"/>
    <x v="0"/>
    <x v="20"/>
    <x v="8"/>
    <s v="photobooks"/>
    <x v="1754"/>
    <x v="0"/>
  </r>
  <r>
    <n v="1755"/>
    <x v="1755"/>
    <x v="1753"/>
    <x v="251"/>
    <n v="30"/>
    <x v="0"/>
    <s v="US"/>
    <x v="0"/>
    <n v="1444071361"/>
    <x v="1755"/>
    <b v="0"/>
    <x v="80"/>
    <x v="0"/>
    <x v="20"/>
    <x v="8"/>
    <s v="photobooks"/>
    <x v="1755"/>
    <x v="0"/>
  </r>
  <r>
    <n v="1756"/>
    <x v="1756"/>
    <x v="1754"/>
    <x v="62"/>
    <n v="5655.6"/>
    <x v="0"/>
    <s v="US"/>
    <x v="0"/>
    <n v="1472443269"/>
    <x v="1756"/>
    <b v="0"/>
    <x v="148"/>
    <x v="0"/>
    <x v="20"/>
    <x v="8"/>
    <s v="photobooks"/>
    <x v="1756"/>
    <x v="2"/>
  </r>
  <r>
    <n v="1757"/>
    <x v="1757"/>
    <x v="1755"/>
    <x v="10"/>
    <n v="5800"/>
    <x v="0"/>
    <s v="US"/>
    <x v="0"/>
    <n v="1485631740"/>
    <x v="1757"/>
    <b v="0"/>
    <x v="25"/>
    <x v="0"/>
    <x v="20"/>
    <x v="8"/>
    <s v="photobooks"/>
    <x v="1757"/>
    <x v="2"/>
  </r>
  <r>
    <n v="1758"/>
    <x v="1758"/>
    <x v="1756"/>
    <x v="28"/>
    <n v="1147"/>
    <x v="0"/>
    <s v="US"/>
    <x v="0"/>
    <n v="1468536992"/>
    <x v="1758"/>
    <b v="0"/>
    <x v="74"/>
    <x v="0"/>
    <x v="20"/>
    <x v="8"/>
    <s v="photobooks"/>
    <x v="1758"/>
    <x v="2"/>
  </r>
  <r>
    <n v="1759"/>
    <x v="1759"/>
    <x v="1757"/>
    <x v="10"/>
    <n v="5330"/>
    <x v="0"/>
    <s v="US"/>
    <x v="0"/>
    <n v="1427309629"/>
    <x v="1759"/>
    <b v="0"/>
    <x v="72"/>
    <x v="0"/>
    <x v="20"/>
    <x v="8"/>
    <s v="photobooks"/>
    <x v="1759"/>
    <x v="0"/>
  </r>
  <r>
    <n v="1760"/>
    <x v="1760"/>
    <x v="1758"/>
    <x v="10"/>
    <n v="8272"/>
    <x v="0"/>
    <s v="US"/>
    <x v="0"/>
    <n v="1456416513"/>
    <x v="1760"/>
    <b v="0"/>
    <x v="332"/>
    <x v="0"/>
    <x v="20"/>
    <x v="8"/>
    <s v="photobooks"/>
    <x v="1760"/>
    <x v="2"/>
  </r>
  <r>
    <n v="1761"/>
    <x v="1761"/>
    <x v="1759"/>
    <x v="213"/>
    <n v="155"/>
    <x v="0"/>
    <s v="GB"/>
    <x v="1"/>
    <n v="1442065060"/>
    <x v="1761"/>
    <b v="0"/>
    <x v="83"/>
    <x v="0"/>
    <x v="20"/>
    <x v="8"/>
    <s v="photobooks"/>
    <x v="1761"/>
    <x v="0"/>
  </r>
  <r>
    <n v="1762"/>
    <x v="1762"/>
    <x v="1760"/>
    <x v="213"/>
    <n v="885"/>
    <x v="0"/>
    <s v="US"/>
    <x v="0"/>
    <n v="1457739245"/>
    <x v="1762"/>
    <b v="0"/>
    <x v="20"/>
    <x v="0"/>
    <x v="20"/>
    <x v="8"/>
    <s v="photobooks"/>
    <x v="1762"/>
    <x v="2"/>
  </r>
  <r>
    <n v="1763"/>
    <x v="1763"/>
    <x v="1761"/>
    <x v="14"/>
    <n v="12229"/>
    <x v="0"/>
    <s v="US"/>
    <x v="0"/>
    <n v="1477255840"/>
    <x v="1763"/>
    <b v="0"/>
    <x v="115"/>
    <x v="0"/>
    <x v="20"/>
    <x v="8"/>
    <s v="photobooks"/>
    <x v="1763"/>
    <x v="2"/>
  </r>
  <r>
    <n v="1764"/>
    <x v="1764"/>
    <x v="1762"/>
    <x v="34"/>
    <n v="2156"/>
    <x v="2"/>
    <s v="GB"/>
    <x v="1"/>
    <n v="1407065979"/>
    <x v="1764"/>
    <b v="1"/>
    <x v="70"/>
    <x v="1"/>
    <x v="20"/>
    <x v="8"/>
    <s v="photobooks"/>
    <x v="1764"/>
    <x v="3"/>
  </r>
  <r>
    <n v="1765"/>
    <x v="1765"/>
    <x v="1763"/>
    <x v="78"/>
    <n v="7433.48"/>
    <x v="2"/>
    <s v="US"/>
    <x v="0"/>
    <n v="1407972712"/>
    <x v="1765"/>
    <b v="1"/>
    <x v="273"/>
    <x v="1"/>
    <x v="20"/>
    <x v="8"/>
    <s v="photobooks"/>
    <x v="1765"/>
    <x v="3"/>
  </r>
  <r>
    <n v="1766"/>
    <x v="1766"/>
    <x v="1764"/>
    <x v="15"/>
    <n v="0"/>
    <x v="2"/>
    <s v="AU"/>
    <x v="2"/>
    <n v="1408999088"/>
    <x v="1766"/>
    <b v="1"/>
    <x v="78"/>
    <x v="1"/>
    <x v="20"/>
    <x v="8"/>
    <s v="photobooks"/>
    <x v="1766"/>
    <x v="3"/>
  </r>
  <r>
    <n v="1767"/>
    <x v="1767"/>
    <x v="1765"/>
    <x v="10"/>
    <n v="2286"/>
    <x v="2"/>
    <s v="US"/>
    <x v="0"/>
    <n v="1407080884"/>
    <x v="1767"/>
    <b v="1"/>
    <x v="70"/>
    <x v="1"/>
    <x v="20"/>
    <x v="8"/>
    <s v="photobooks"/>
    <x v="1767"/>
    <x v="3"/>
  </r>
  <r>
    <n v="1768"/>
    <x v="1768"/>
    <x v="1766"/>
    <x v="10"/>
    <n v="187"/>
    <x v="2"/>
    <s v="US"/>
    <x v="0"/>
    <n v="1411824444"/>
    <x v="1768"/>
    <b v="1"/>
    <x v="41"/>
    <x v="1"/>
    <x v="20"/>
    <x v="8"/>
    <s v="photobooks"/>
    <x v="1768"/>
    <x v="3"/>
  </r>
  <r>
    <n v="1769"/>
    <x v="1769"/>
    <x v="1767"/>
    <x v="79"/>
    <n v="1081"/>
    <x v="2"/>
    <s v="US"/>
    <x v="0"/>
    <n v="1421177959"/>
    <x v="1769"/>
    <b v="1"/>
    <x v="19"/>
    <x v="1"/>
    <x v="20"/>
    <x v="8"/>
    <s v="photobooks"/>
    <x v="1769"/>
    <x v="3"/>
  </r>
  <r>
    <n v="1770"/>
    <x v="1770"/>
    <x v="1768"/>
    <x v="142"/>
    <n v="13846"/>
    <x v="2"/>
    <s v="US"/>
    <x v="0"/>
    <n v="1413312194"/>
    <x v="1770"/>
    <b v="1"/>
    <x v="297"/>
    <x v="1"/>
    <x v="20"/>
    <x v="8"/>
    <s v="photobooks"/>
    <x v="1770"/>
    <x v="3"/>
  </r>
  <r>
    <n v="1771"/>
    <x v="1771"/>
    <x v="1769"/>
    <x v="285"/>
    <n v="895"/>
    <x v="2"/>
    <s v="GB"/>
    <x v="1"/>
    <n v="1414107040"/>
    <x v="1771"/>
    <b v="1"/>
    <x v="20"/>
    <x v="1"/>
    <x v="20"/>
    <x v="8"/>
    <s v="photobooks"/>
    <x v="1771"/>
    <x v="3"/>
  </r>
  <r>
    <n v="1772"/>
    <x v="1772"/>
    <x v="1770"/>
    <x v="62"/>
    <n v="858"/>
    <x v="2"/>
    <s v="GB"/>
    <x v="1"/>
    <n v="1404666836"/>
    <x v="1772"/>
    <b v="1"/>
    <x v="10"/>
    <x v="1"/>
    <x v="20"/>
    <x v="8"/>
    <s v="photobooks"/>
    <x v="1772"/>
    <x v="3"/>
  </r>
  <r>
    <n v="1773"/>
    <x v="1773"/>
    <x v="1771"/>
    <x v="11"/>
    <n v="1877"/>
    <x v="2"/>
    <s v="US"/>
    <x v="0"/>
    <n v="1421691298"/>
    <x v="1773"/>
    <b v="1"/>
    <x v="10"/>
    <x v="1"/>
    <x v="20"/>
    <x v="8"/>
    <s v="photobooks"/>
    <x v="1773"/>
    <x v="3"/>
  </r>
  <r>
    <n v="1774"/>
    <x v="1774"/>
    <x v="1772"/>
    <x v="30"/>
    <n v="1148"/>
    <x v="2"/>
    <s v="US"/>
    <x v="0"/>
    <n v="1417273140"/>
    <x v="1774"/>
    <b v="1"/>
    <x v="62"/>
    <x v="1"/>
    <x v="20"/>
    <x v="8"/>
    <s v="photobooks"/>
    <x v="1774"/>
    <x v="3"/>
  </r>
  <r>
    <n v="1775"/>
    <x v="1775"/>
    <x v="1773"/>
    <x v="286"/>
    <n v="21158"/>
    <x v="2"/>
    <s v="US"/>
    <x v="0"/>
    <n v="1414193160"/>
    <x v="1775"/>
    <b v="1"/>
    <x v="204"/>
    <x v="1"/>
    <x v="20"/>
    <x v="8"/>
    <s v="photobooks"/>
    <x v="1775"/>
    <x v="3"/>
  </r>
  <r>
    <n v="1776"/>
    <x v="1776"/>
    <x v="1774"/>
    <x v="10"/>
    <n v="335"/>
    <x v="2"/>
    <s v="GB"/>
    <x v="1"/>
    <n v="1414623471"/>
    <x v="1776"/>
    <b v="1"/>
    <x v="80"/>
    <x v="1"/>
    <x v="20"/>
    <x v="8"/>
    <s v="photobooks"/>
    <x v="1776"/>
    <x v="3"/>
  </r>
  <r>
    <n v="1777"/>
    <x v="1777"/>
    <x v="1775"/>
    <x v="225"/>
    <n v="651"/>
    <x v="2"/>
    <s v="NL"/>
    <x v="3"/>
    <n v="1424421253"/>
    <x v="1777"/>
    <b v="1"/>
    <x v="73"/>
    <x v="1"/>
    <x v="20"/>
    <x v="8"/>
    <s v="photobooks"/>
    <x v="1777"/>
    <x v="0"/>
  </r>
  <r>
    <n v="1778"/>
    <x v="1778"/>
    <x v="1776"/>
    <x v="63"/>
    <n v="995"/>
    <x v="2"/>
    <s v="US"/>
    <x v="0"/>
    <n v="1427485395"/>
    <x v="1778"/>
    <b v="1"/>
    <x v="41"/>
    <x v="1"/>
    <x v="20"/>
    <x v="8"/>
    <s v="photobooks"/>
    <x v="1778"/>
    <x v="0"/>
  </r>
  <r>
    <n v="1779"/>
    <x v="1779"/>
    <x v="1777"/>
    <x v="34"/>
    <n v="3986"/>
    <x v="2"/>
    <s v="US"/>
    <x v="0"/>
    <n v="1472834180"/>
    <x v="1779"/>
    <b v="1"/>
    <x v="44"/>
    <x v="1"/>
    <x v="20"/>
    <x v="8"/>
    <s v="photobooks"/>
    <x v="1779"/>
    <x v="2"/>
  </r>
  <r>
    <n v="1780"/>
    <x v="1780"/>
    <x v="1778"/>
    <x v="11"/>
    <n v="11923"/>
    <x v="2"/>
    <s v="US"/>
    <x v="0"/>
    <n v="1467469510"/>
    <x v="1780"/>
    <b v="1"/>
    <x v="215"/>
    <x v="1"/>
    <x v="20"/>
    <x v="8"/>
    <s v="photobooks"/>
    <x v="1780"/>
    <x v="2"/>
  </r>
  <r>
    <n v="1781"/>
    <x v="1781"/>
    <x v="1779"/>
    <x v="62"/>
    <n v="1417"/>
    <x v="2"/>
    <s v="US"/>
    <x v="0"/>
    <n v="1473950945"/>
    <x v="1781"/>
    <b v="1"/>
    <x v="54"/>
    <x v="1"/>
    <x v="20"/>
    <x v="8"/>
    <s v="photobooks"/>
    <x v="1781"/>
    <x v="2"/>
  </r>
  <r>
    <n v="1782"/>
    <x v="1782"/>
    <x v="1780"/>
    <x v="19"/>
    <n v="5422"/>
    <x v="2"/>
    <s v="US"/>
    <x v="0"/>
    <n v="1456062489"/>
    <x v="1782"/>
    <b v="1"/>
    <x v="88"/>
    <x v="1"/>
    <x v="20"/>
    <x v="8"/>
    <s v="photobooks"/>
    <x v="1782"/>
    <x v="2"/>
  </r>
  <r>
    <n v="1783"/>
    <x v="1783"/>
    <x v="1781"/>
    <x v="79"/>
    <n v="9477"/>
    <x v="2"/>
    <s v="US"/>
    <x v="0"/>
    <n v="1432248478"/>
    <x v="1783"/>
    <b v="1"/>
    <x v="333"/>
    <x v="1"/>
    <x v="20"/>
    <x v="8"/>
    <s v="photobooks"/>
    <x v="1783"/>
    <x v="0"/>
  </r>
  <r>
    <n v="1784"/>
    <x v="1784"/>
    <x v="1782"/>
    <x v="10"/>
    <n v="1988"/>
    <x v="2"/>
    <s v="US"/>
    <x v="0"/>
    <n v="1422674700"/>
    <x v="1784"/>
    <b v="1"/>
    <x v="51"/>
    <x v="1"/>
    <x v="20"/>
    <x v="8"/>
    <s v="photobooks"/>
    <x v="1784"/>
    <x v="3"/>
  </r>
  <r>
    <n v="1785"/>
    <x v="1785"/>
    <x v="1783"/>
    <x v="95"/>
    <n v="4853"/>
    <x v="2"/>
    <s v="US"/>
    <x v="0"/>
    <n v="1413417600"/>
    <x v="1785"/>
    <b v="1"/>
    <x v="52"/>
    <x v="1"/>
    <x v="20"/>
    <x v="8"/>
    <s v="photobooks"/>
    <x v="1785"/>
    <x v="3"/>
  </r>
  <r>
    <n v="1786"/>
    <x v="1786"/>
    <x v="1784"/>
    <x v="168"/>
    <n v="905"/>
    <x v="2"/>
    <s v="NL"/>
    <x v="3"/>
    <n v="1418649177"/>
    <x v="1786"/>
    <b v="1"/>
    <x v="60"/>
    <x v="1"/>
    <x v="20"/>
    <x v="8"/>
    <s v="photobooks"/>
    <x v="1786"/>
    <x v="3"/>
  </r>
  <r>
    <n v="1787"/>
    <x v="1787"/>
    <x v="1785"/>
    <x v="3"/>
    <n v="1533"/>
    <x v="2"/>
    <s v="US"/>
    <x v="0"/>
    <n v="1428158637"/>
    <x v="1787"/>
    <b v="1"/>
    <x v="54"/>
    <x v="1"/>
    <x v="20"/>
    <x v="8"/>
    <s v="photobooks"/>
    <x v="1787"/>
    <x v="0"/>
  </r>
  <r>
    <n v="1788"/>
    <x v="1788"/>
    <x v="1786"/>
    <x v="62"/>
    <n v="76"/>
    <x v="2"/>
    <s v="GB"/>
    <x v="1"/>
    <n v="1414795542"/>
    <x v="1788"/>
    <b v="1"/>
    <x v="80"/>
    <x v="1"/>
    <x v="20"/>
    <x v="8"/>
    <s v="photobooks"/>
    <x v="1788"/>
    <x v="3"/>
  </r>
  <r>
    <n v="1789"/>
    <x v="1789"/>
    <x v="1787"/>
    <x v="6"/>
    <n v="40"/>
    <x v="2"/>
    <s v="US"/>
    <x v="0"/>
    <n v="1421042403"/>
    <x v="1789"/>
    <b v="1"/>
    <x v="80"/>
    <x v="1"/>
    <x v="20"/>
    <x v="8"/>
    <s v="photobooks"/>
    <x v="1789"/>
    <x v="3"/>
  </r>
  <r>
    <n v="1790"/>
    <x v="1790"/>
    <x v="1788"/>
    <x v="287"/>
    <n v="1636"/>
    <x v="2"/>
    <s v="US"/>
    <x v="0"/>
    <n v="1423152678"/>
    <x v="1790"/>
    <b v="1"/>
    <x v="41"/>
    <x v="1"/>
    <x v="20"/>
    <x v="8"/>
    <s v="photobooks"/>
    <x v="1790"/>
    <x v="0"/>
  </r>
  <r>
    <n v="1791"/>
    <x v="1791"/>
    <x v="1789"/>
    <x v="9"/>
    <n v="107"/>
    <x v="2"/>
    <s v="GB"/>
    <x v="1"/>
    <n v="1422553565"/>
    <x v="1791"/>
    <b v="1"/>
    <x v="80"/>
    <x v="1"/>
    <x v="20"/>
    <x v="8"/>
    <s v="photobooks"/>
    <x v="1791"/>
    <x v="3"/>
  </r>
  <r>
    <n v="1792"/>
    <x v="1792"/>
    <x v="1790"/>
    <x v="31"/>
    <n v="15281"/>
    <x v="2"/>
    <s v="US"/>
    <x v="0"/>
    <n v="1439189940"/>
    <x v="1792"/>
    <b v="1"/>
    <x v="237"/>
    <x v="1"/>
    <x v="20"/>
    <x v="8"/>
    <s v="photobooks"/>
    <x v="1792"/>
    <x v="0"/>
  </r>
  <r>
    <n v="1793"/>
    <x v="1793"/>
    <x v="1791"/>
    <x v="9"/>
    <n v="40"/>
    <x v="2"/>
    <s v="AU"/>
    <x v="2"/>
    <n v="1417127040"/>
    <x v="1793"/>
    <b v="1"/>
    <x v="84"/>
    <x v="1"/>
    <x v="20"/>
    <x v="8"/>
    <s v="photobooks"/>
    <x v="1793"/>
    <x v="3"/>
  </r>
  <r>
    <n v="1794"/>
    <x v="1794"/>
    <x v="1792"/>
    <x v="7"/>
    <n v="997"/>
    <x v="2"/>
    <s v="US"/>
    <x v="0"/>
    <n v="1423660422"/>
    <x v="1794"/>
    <b v="1"/>
    <x v="59"/>
    <x v="1"/>
    <x v="20"/>
    <x v="8"/>
    <s v="photobooks"/>
    <x v="1794"/>
    <x v="0"/>
  </r>
  <r>
    <n v="1795"/>
    <x v="1795"/>
    <x v="1793"/>
    <x v="89"/>
    <n v="10846"/>
    <x v="2"/>
    <s v="DE"/>
    <x v="3"/>
    <n v="1476460800"/>
    <x v="1795"/>
    <b v="1"/>
    <x v="75"/>
    <x v="1"/>
    <x v="20"/>
    <x v="8"/>
    <s v="photobooks"/>
    <x v="1795"/>
    <x v="2"/>
  </r>
  <r>
    <n v="1796"/>
    <x v="1796"/>
    <x v="1794"/>
    <x v="266"/>
    <n v="4190"/>
    <x v="2"/>
    <s v="GB"/>
    <x v="1"/>
    <n v="1469356366"/>
    <x v="1796"/>
    <b v="1"/>
    <x v="48"/>
    <x v="1"/>
    <x v="20"/>
    <x v="8"/>
    <s v="photobooks"/>
    <x v="1796"/>
    <x v="2"/>
  </r>
  <r>
    <n v="1797"/>
    <x v="1797"/>
    <x v="1795"/>
    <x v="3"/>
    <n v="6755"/>
    <x v="2"/>
    <s v="US"/>
    <x v="0"/>
    <n v="1481809189"/>
    <x v="1797"/>
    <b v="1"/>
    <x v="205"/>
    <x v="1"/>
    <x v="20"/>
    <x v="8"/>
    <s v="photobooks"/>
    <x v="1797"/>
    <x v="2"/>
  </r>
  <r>
    <n v="1798"/>
    <x v="1798"/>
    <x v="1796"/>
    <x v="194"/>
    <n v="2182"/>
    <x v="2"/>
    <s v="US"/>
    <x v="0"/>
    <n v="1454572233"/>
    <x v="1798"/>
    <b v="1"/>
    <x v="77"/>
    <x v="1"/>
    <x v="20"/>
    <x v="8"/>
    <s v="photobooks"/>
    <x v="1798"/>
    <x v="0"/>
  </r>
  <r>
    <n v="1799"/>
    <x v="1799"/>
    <x v="1797"/>
    <x v="23"/>
    <n v="69.83"/>
    <x v="2"/>
    <s v="GB"/>
    <x v="1"/>
    <n v="1415740408"/>
    <x v="1799"/>
    <b v="1"/>
    <x v="79"/>
    <x v="1"/>
    <x v="20"/>
    <x v="8"/>
    <s v="photobooks"/>
    <x v="1799"/>
    <x v="3"/>
  </r>
  <r>
    <n v="1800"/>
    <x v="1800"/>
    <x v="1798"/>
    <x v="288"/>
    <n v="9460"/>
    <x v="2"/>
    <s v="GB"/>
    <x v="1"/>
    <n v="1476109970"/>
    <x v="1800"/>
    <b v="1"/>
    <x v="116"/>
    <x v="1"/>
    <x v="20"/>
    <x v="8"/>
    <s v="photobooks"/>
    <x v="1800"/>
    <x v="2"/>
  </r>
  <r>
    <n v="1801"/>
    <x v="1801"/>
    <x v="1799"/>
    <x v="73"/>
    <n v="2355"/>
    <x v="2"/>
    <s v="GB"/>
    <x v="1"/>
    <n v="1450181400"/>
    <x v="1801"/>
    <b v="1"/>
    <x v="77"/>
    <x v="1"/>
    <x v="20"/>
    <x v="8"/>
    <s v="photobooks"/>
    <x v="1801"/>
    <x v="0"/>
  </r>
  <r>
    <n v="1802"/>
    <x v="1802"/>
    <x v="1800"/>
    <x v="8"/>
    <n v="1697"/>
    <x v="2"/>
    <s v="DE"/>
    <x v="3"/>
    <n v="1435442340"/>
    <x v="1802"/>
    <b v="1"/>
    <x v="59"/>
    <x v="1"/>
    <x v="20"/>
    <x v="8"/>
    <s v="photobooks"/>
    <x v="1802"/>
    <x v="0"/>
  </r>
  <r>
    <n v="1803"/>
    <x v="1803"/>
    <x v="1801"/>
    <x v="178"/>
    <n v="5390"/>
    <x v="2"/>
    <s v="US"/>
    <x v="0"/>
    <n v="1423878182"/>
    <x v="1803"/>
    <b v="1"/>
    <x v="11"/>
    <x v="1"/>
    <x v="20"/>
    <x v="8"/>
    <s v="photobooks"/>
    <x v="1803"/>
    <x v="0"/>
  </r>
  <r>
    <n v="1804"/>
    <x v="1804"/>
    <x v="1802"/>
    <x v="289"/>
    <n v="5452"/>
    <x v="2"/>
    <s v="US"/>
    <x v="0"/>
    <n v="1447521404"/>
    <x v="1804"/>
    <b v="1"/>
    <x v="47"/>
    <x v="1"/>
    <x v="20"/>
    <x v="8"/>
    <s v="photobooks"/>
    <x v="1804"/>
    <x v="0"/>
  </r>
  <r>
    <n v="1805"/>
    <x v="1805"/>
    <x v="1803"/>
    <x v="290"/>
    <n v="8191"/>
    <x v="2"/>
    <s v="DE"/>
    <x v="3"/>
    <n v="1443808800"/>
    <x v="1805"/>
    <b v="1"/>
    <x v="259"/>
    <x v="1"/>
    <x v="20"/>
    <x v="8"/>
    <s v="photobooks"/>
    <x v="1805"/>
    <x v="0"/>
  </r>
  <r>
    <n v="1806"/>
    <x v="1806"/>
    <x v="1804"/>
    <x v="22"/>
    <n v="591"/>
    <x v="2"/>
    <s v="GB"/>
    <x v="1"/>
    <n v="1412090349"/>
    <x v="1806"/>
    <b v="1"/>
    <x v="22"/>
    <x v="1"/>
    <x v="20"/>
    <x v="8"/>
    <s v="photobooks"/>
    <x v="1806"/>
    <x v="3"/>
  </r>
  <r>
    <n v="1807"/>
    <x v="1807"/>
    <x v="1805"/>
    <x v="10"/>
    <n v="553"/>
    <x v="2"/>
    <s v="US"/>
    <x v="0"/>
    <n v="1411868313"/>
    <x v="1807"/>
    <b v="1"/>
    <x v="22"/>
    <x v="1"/>
    <x v="20"/>
    <x v="8"/>
    <s v="photobooks"/>
    <x v="1807"/>
    <x v="3"/>
  </r>
  <r>
    <n v="1808"/>
    <x v="1808"/>
    <x v="1806"/>
    <x v="89"/>
    <n v="11594"/>
    <x v="2"/>
    <s v="US"/>
    <x v="0"/>
    <n v="1486830030"/>
    <x v="1808"/>
    <b v="1"/>
    <x v="93"/>
    <x v="1"/>
    <x v="20"/>
    <x v="8"/>
    <s v="photobooks"/>
    <x v="1808"/>
    <x v="1"/>
  </r>
  <r>
    <n v="1809"/>
    <x v="1809"/>
    <x v="1807"/>
    <x v="8"/>
    <n v="380"/>
    <x v="2"/>
    <s v="CA"/>
    <x v="5"/>
    <n v="1425246439"/>
    <x v="1809"/>
    <b v="1"/>
    <x v="82"/>
    <x v="1"/>
    <x v="20"/>
    <x v="8"/>
    <s v="photobooks"/>
    <x v="1809"/>
    <x v="0"/>
  </r>
  <r>
    <n v="1810"/>
    <x v="1810"/>
    <x v="1808"/>
    <x v="52"/>
    <n v="15"/>
    <x v="2"/>
    <s v="US"/>
    <x v="0"/>
    <n v="1408657826"/>
    <x v="1810"/>
    <b v="0"/>
    <x v="84"/>
    <x v="1"/>
    <x v="20"/>
    <x v="8"/>
    <s v="photobooks"/>
    <x v="1810"/>
    <x v="3"/>
  </r>
  <r>
    <n v="1811"/>
    <x v="1811"/>
    <x v="1809"/>
    <x v="214"/>
    <n v="40"/>
    <x v="2"/>
    <s v="US"/>
    <x v="0"/>
    <n v="1414123200"/>
    <x v="1811"/>
    <b v="0"/>
    <x v="55"/>
    <x v="1"/>
    <x v="20"/>
    <x v="8"/>
    <s v="photobooks"/>
    <x v="1811"/>
    <x v="3"/>
  </r>
  <r>
    <n v="1812"/>
    <x v="1812"/>
    <x v="1810"/>
    <x v="115"/>
    <n v="865"/>
    <x v="2"/>
    <s v="GB"/>
    <x v="1"/>
    <n v="1467531536"/>
    <x v="1812"/>
    <b v="0"/>
    <x v="23"/>
    <x v="1"/>
    <x v="20"/>
    <x v="8"/>
    <s v="photobooks"/>
    <x v="1812"/>
    <x v="2"/>
  </r>
  <r>
    <n v="1813"/>
    <x v="1813"/>
    <x v="1811"/>
    <x v="222"/>
    <n v="0"/>
    <x v="2"/>
    <s v="GB"/>
    <x v="1"/>
    <n v="1407532812"/>
    <x v="1813"/>
    <b v="0"/>
    <x v="78"/>
    <x v="1"/>
    <x v="20"/>
    <x v="8"/>
    <s v="photobooks"/>
    <x v="1813"/>
    <x v="3"/>
  </r>
  <r>
    <n v="1814"/>
    <x v="1814"/>
    <x v="1812"/>
    <x v="14"/>
    <n v="5902"/>
    <x v="2"/>
    <s v="GB"/>
    <x v="1"/>
    <n v="1425108736"/>
    <x v="1814"/>
    <b v="0"/>
    <x v="205"/>
    <x v="1"/>
    <x v="20"/>
    <x v="8"/>
    <s v="photobooks"/>
    <x v="1814"/>
    <x v="0"/>
  </r>
  <r>
    <n v="1815"/>
    <x v="1815"/>
    <x v="1813"/>
    <x v="9"/>
    <n v="0"/>
    <x v="2"/>
    <s v="US"/>
    <x v="0"/>
    <n v="1435787137"/>
    <x v="1815"/>
    <b v="0"/>
    <x v="78"/>
    <x v="1"/>
    <x v="20"/>
    <x v="8"/>
    <s v="photobooks"/>
    <x v="1815"/>
    <x v="0"/>
  </r>
  <r>
    <n v="1816"/>
    <x v="1816"/>
    <x v="1814"/>
    <x v="31"/>
    <n v="509"/>
    <x v="2"/>
    <s v="CH"/>
    <x v="11"/>
    <n v="1469473200"/>
    <x v="1816"/>
    <b v="0"/>
    <x v="79"/>
    <x v="1"/>
    <x v="20"/>
    <x v="8"/>
    <s v="photobooks"/>
    <x v="1816"/>
    <x v="2"/>
  </r>
  <r>
    <n v="1817"/>
    <x v="1817"/>
    <x v="1815"/>
    <x v="102"/>
    <n v="9419"/>
    <x v="2"/>
    <s v="US"/>
    <x v="0"/>
    <n v="1485759540"/>
    <x v="1817"/>
    <b v="0"/>
    <x v="61"/>
    <x v="1"/>
    <x v="20"/>
    <x v="8"/>
    <s v="photobooks"/>
    <x v="1817"/>
    <x v="2"/>
  </r>
  <r>
    <n v="1818"/>
    <x v="1818"/>
    <x v="1816"/>
    <x v="36"/>
    <n v="0"/>
    <x v="2"/>
    <s v="US"/>
    <x v="0"/>
    <n v="1428035850"/>
    <x v="1818"/>
    <b v="0"/>
    <x v="78"/>
    <x v="1"/>
    <x v="20"/>
    <x v="8"/>
    <s v="photobooks"/>
    <x v="1818"/>
    <x v="0"/>
  </r>
  <r>
    <n v="1819"/>
    <x v="1819"/>
    <x v="1817"/>
    <x v="38"/>
    <n v="25"/>
    <x v="2"/>
    <s v="US"/>
    <x v="0"/>
    <n v="1406743396"/>
    <x v="1819"/>
    <b v="0"/>
    <x v="80"/>
    <x v="1"/>
    <x v="20"/>
    <x v="8"/>
    <s v="photobooks"/>
    <x v="1819"/>
    <x v="3"/>
  </r>
  <r>
    <n v="1820"/>
    <x v="1820"/>
    <x v="1818"/>
    <x v="91"/>
    <n v="1707"/>
    <x v="2"/>
    <s v="US"/>
    <x v="0"/>
    <n v="1427850090"/>
    <x v="1820"/>
    <b v="0"/>
    <x v="22"/>
    <x v="1"/>
    <x v="20"/>
    <x v="8"/>
    <s v="photobooks"/>
    <x v="1820"/>
    <x v="0"/>
  </r>
  <r>
    <n v="1821"/>
    <x v="1821"/>
    <x v="1819"/>
    <x v="30"/>
    <n v="3372.25"/>
    <x v="0"/>
    <s v="US"/>
    <x v="0"/>
    <n v="1330760367"/>
    <x v="1821"/>
    <b v="0"/>
    <x v="7"/>
    <x v="0"/>
    <x v="11"/>
    <x v="4"/>
    <s v="rock"/>
    <x v="1821"/>
    <x v="5"/>
  </r>
  <r>
    <n v="1822"/>
    <x v="1822"/>
    <x v="1820"/>
    <x v="43"/>
    <n v="300"/>
    <x v="0"/>
    <s v="CA"/>
    <x v="5"/>
    <n v="1391194860"/>
    <x v="1822"/>
    <b v="0"/>
    <x v="202"/>
    <x v="0"/>
    <x v="11"/>
    <x v="4"/>
    <s v="rock"/>
    <x v="1822"/>
    <x v="4"/>
  </r>
  <r>
    <n v="1823"/>
    <x v="1823"/>
    <x v="1821"/>
    <x v="176"/>
    <n v="811"/>
    <x v="0"/>
    <s v="US"/>
    <x v="0"/>
    <n v="1351095976"/>
    <x v="1823"/>
    <b v="0"/>
    <x v="51"/>
    <x v="0"/>
    <x v="11"/>
    <x v="4"/>
    <s v="rock"/>
    <x v="1823"/>
    <x v="5"/>
  </r>
  <r>
    <n v="1824"/>
    <x v="1824"/>
    <x v="1822"/>
    <x v="9"/>
    <n v="3002"/>
    <x v="0"/>
    <s v="US"/>
    <x v="0"/>
    <n v="1389146880"/>
    <x v="1824"/>
    <b v="0"/>
    <x v="244"/>
    <x v="0"/>
    <x v="11"/>
    <x v="4"/>
    <s v="rock"/>
    <x v="1824"/>
    <x v="4"/>
  </r>
  <r>
    <n v="1825"/>
    <x v="1825"/>
    <x v="1823"/>
    <x v="13"/>
    <n v="2101"/>
    <x v="0"/>
    <s v="US"/>
    <x v="0"/>
    <n v="1373572903"/>
    <x v="1825"/>
    <b v="0"/>
    <x v="133"/>
    <x v="0"/>
    <x v="11"/>
    <x v="4"/>
    <s v="rock"/>
    <x v="1825"/>
    <x v="4"/>
  </r>
  <r>
    <n v="1826"/>
    <x v="1826"/>
    <x v="1824"/>
    <x v="13"/>
    <n v="2020"/>
    <x v="0"/>
    <s v="US"/>
    <x v="0"/>
    <n v="1392675017"/>
    <x v="1826"/>
    <b v="0"/>
    <x v="44"/>
    <x v="0"/>
    <x v="11"/>
    <x v="4"/>
    <s v="rock"/>
    <x v="1826"/>
    <x v="3"/>
  </r>
  <r>
    <n v="1827"/>
    <x v="1827"/>
    <x v="1825"/>
    <x v="6"/>
    <n v="8053"/>
    <x v="0"/>
    <s v="US"/>
    <x v="0"/>
    <n v="1299138561"/>
    <x v="1827"/>
    <b v="0"/>
    <x v="93"/>
    <x v="0"/>
    <x v="11"/>
    <x v="4"/>
    <s v="rock"/>
    <x v="1827"/>
    <x v="6"/>
  </r>
  <r>
    <n v="1828"/>
    <x v="1828"/>
    <x v="1826"/>
    <x v="22"/>
    <n v="20032"/>
    <x v="0"/>
    <s v="US"/>
    <x v="0"/>
    <n v="1399672800"/>
    <x v="1828"/>
    <b v="0"/>
    <x v="53"/>
    <x v="0"/>
    <x v="11"/>
    <x v="4"/>
    <s v="rock"/>
    <x v="1828"/>
    <x v="3"/>
  </r>
  <r>
    <n v="1829"/>
    <x v="1829"/>
    <x v="1827"/>
    <x v="15"/>
    <n v="2500.25"/>
    <x v="0"/>
    <s v="US"/>
    <x v="0"/>
    <n v="1295647200"/>
    <x v="1829"/>
    <b v="0"/>
    <x v="51"/>
    <x v="0"/>
    <x v="11"/>
    <x v="4"/>
    <s v="rock"/>
    <x v="1829"/>
    <x v="7"/>
  </r>
  <r>
    <n v="1830"/>
    <x v="1830"/>
    <x v="1828"/>
    <x v="36"/>
    <n v="15230"/>
    <x v="0"/>
    <s v="US"/>
    <x v="0"/>
    <n v="1393259107"/>
    <x v="1830"/>
    <b v="0"/>
    <x v="334"/>
    <x v="0"/>
    <x v="11"/>
    <x v="4"/>
    <s v="rock"/>
    <x v="1830"/>
    <x v="3"/>
  </r>
  <r>
    <n v="1831"/>
    <x v="1831"/>
    <x v="1829"/>
    <x v="28"/>
    <n v="1030"/>
    <x v="0"/>
    <s v="US"/>
    <x v="0"/>
    <n v="1336866863"/>
    <x v="1831"/>
    <b v="0"/>
    <x v="25"/>
    <x v="0"/>
    <x v="11"/>
    <x v="4"/>
    <s v="rock"/>
    <x v="1831"/>
    <x v="5"/>
  </r>
  <r>
    <n v="1832"/>
    <x v="1832"/>
    <x v="1830"/>
    <x v="18"/>
    <n v="500"/>
    <x v="0"/>
    <s v="US"/>
    <x v="0"/>
    <n v="1299243427"/>
    <x v="1832"/>
    <b v="0"/>
    <x v="9"/>
    <x v="0"/>
    <x v="11"/>
    <x v="4"/>
    <s v="rock"/>
    <x v="1832"/>
    <x v="6"/>
  </r>
  <r>
    <n v="1833"/>
    <x v="1833"/>
    <x v="1831"/>
    <x v="44"/>
    <n v="1050"/>
    <x v="0"/>
    <s v="US"/>
    <x v="0"/>
    <n v="1362211140"/>
    <x v="1833"/>
    <b v="0"/>
    <x v="20"/>
    <x v="0"/>
    <x v="11"/>
    <x v="4"/>
    <s v="rock"/>
    <x v="1833"/>
    <x v="4"/>
  </r>
  <r>
    <n v="1834"/>
    <x v="1834"/>
    <x v="1832"/>
    <x v="3"/>
    <n v="11805"/>
    <x v="0"/>
    <s v="US"/>
    <x v="0"/>
    <n v="1422140895"/>
    <x v="1834"/>
    <b v="0"/>
    <x v="240"/>
    <x v="0"/>
    <x v="11"/>
    <x v="4"/>
    <s v="rock"/>
    <x v="1834"/>
    <x v="3"/>
  </r>
  <r>
    <n v="1835"/>
    <x v="1835"/>
    <x v="1833"/>
    <x v="2"/>
    <n v="520"/>
    <x v="0"/>
    <s v="GB"/>
    <x v="1"/>
    <n v="1459439471"/>
    <x v="1835"/>
    <b v="0"/>
    <x v="202"/>
    <x v="0"/>
    <x v="11"/>
    <x v="4"/>
    <s v="rock"/>
    <x v="1835"/>
    <x v="2"/>
  </r>
  <r>
    <n v="1836"/>
    <x v="1836"/>
    <x v="1834"/>
    <x v="10"/>
    <n v="10017"/>
    <x v="0"/>
    <s v="US"/>
    <x v="0"/>
    <n v="1361129129"/>
    <x v="1836"/>
    <b v="0"/>
    <x v="165"/>
    <x v="0"/>
    <x v="11"/>
    <x v="4"/>
    <s v="rock"/>
    <x v="1836"/>
    <x v="4"/>
  </r>
  <r>
    <n v="1837"/>
    <x v="1837"/>
    <x v="1835"/>
    <x v="20"/>
    <n v="1841"/>
    <x v="0"/>
    <s v="US"/>
    <x v="0"/>
    <n v="1332029335"/>
    <x v="1837"/>
    <b v="0"/>
    <x v="209"/>
    <x v="0"/>
    <x v="11"/>
    <x v="4"/>
    <s v="rock"/>
    <x v="1837"/>
    <x v="5"/>
  </r>
  <r>
    <n v="1838"/>
    <x v="1838"/>
    <x v="1836"/>
    <x v="28"/>
    <n v="1001.49"/>
    <x v="0"/>
    <s v="US"/>
    <x v="0"/>
    <n v="1317438000"/>
    <x v="1838"/>
    <b v="0"/>
    <x v="33"/>
    <x v="0"/>
    <x v="11"/>
    <x v="4"/>
    <s v="rock"/>
    <x v="1838"/>
    <x v="6"/>
  </r>
  <r>
    <n v="1839"/>
    <x v="1839"/>
    <x v="1837"/>
    <x v="28"/>
    <n v="2053"/>
    <x v="0"/>
    <s v="US"/>
    <x v="0"/>
    <n v="1475342382"/>
    <x v="1839"/>
    <b v="0"/>
    <x v="43"/>
    <x v="0"/>
    <x v="11"/>
    <x v="4"/>
    <s v="rock"/>
    <x v="1839"/>
    <x v="2"/>
  </r>
  <r>
    <n v="1840"/>
    <x v="1840"/>
    <x v="1838"/>
    <x v="42"/>
    <n v="980"/>
    <x v="0"/>
    <s v="US"/>
    <x v="0"/>
    <n v="1367902740"/>
    <x v="1840"/>
    <b v="0"/>
    <x v="62"/>
    <x v="0"/>
    <x v="11"/>
    <x v="4"/>
    <s v="rock"/>
    <x v="1840"/>
    <x v="4"/>
  </r>
  <r>
    <n v="1841"/>
    <x v="1841"/>
    <x v="1839"/>
    <x v="13"/>
    <n v="2035"/>
    <x v="0"/>
    <s v="US"/>
    <x v="0"/>
    <n v="1400561940"/>
    <x v="1841"/>
    <b v="0"/>
    <x v="244"/>
    <x v="0"/>
    <x v="11"/>
    <x v="4"/>
    <s v="rock"/>
    <x v="1841"/>
    <x v="3"/>
  </r>
  <r>
    <n v="1842"/>
    <x v="1842"/>
    <x v="1840"/>
    <x v="13"/>
    <n v="2505"/>
    <x v="0"/>
    <s v="US"/>
    <x v="0"/>
    <n v="1425275940"/>
    <x v="1842"/>
    <b v="0"/>
    <x v="64"/>
    <x v="0"/>
    <x v="11"/>
    <x v="4"/>
    <s v="rock"/>
    <x v="1842"/>
    <x v="0"/>
  </r>
  <r>
    <n v="1843"/>
    <x v="1843"/>
    <x v="1841"/>
    <x v="3"/>
    <n v="12400.61"/>
    <x v="0"/>
    <s v="US"/>
    <x v="0"/>
    <n v="1298245954"/>
    <x v="1843"/>
    <b v="0"/>
    <x v="179"/>
    <x v="0"/>
    <x v="11"/>
    <x v="4"/>
    <s v="rock"/>
    <x v="1843"/>
    <x v="6"/>
  </r>
  <r>
    <n v="1844"/>
    <x v="1844"/>
    <x v="1842"/>
    <x v="15"/>
    <n v="1521"/>
    <x v="0"/>
    <s v="US"/>
    <x v="0"/>
    <n v="1307761200"/>
    <x v="1844"/>
    <b v="0"/>
    <x v="9"/>
    <x v="0"/>
    <x v="11"/>
    <x v="4"/>
    <s v="rock"/>
    <x v="1844"/>
    <x v="6"/>
  </r>
  <r>
    <n v="1845"/>
    <x v="1845"/>
    <x v="1843"/>
    <x v="28"/>
    <n v="1000"/>
    <x v="0"/>
    <s v="US"/>
    <x v="0"/>
    <n v="1466139300"/>
    <x v="1845"/>
    <b v="0"/>
    <x v="10"/>
    <x v="0"/>
    <x v="11"/>
    <x v="4"/>
    <s v="rock"/>
    <x v="1845"/>
    <x v="2"/>
  </r>
  <r>
    <n v="1846"/>
    <x v="1846"/>
    <x v="1844"/>
    <x v="36"/>
    <n v="20689"/>
    <x v="0"/>
    <s v="US"/>
    <x v="0"/>
    <n v="1355585777"/>
    <x v="1846"/>
    <b v="0"/>
    <x v="335"/>
    <x v="0"/>
    <x v="11"/>
    <x v="4"/>
    <s v="rock"/>
    <x v="1846"/>
    <x v="5"/>
  </r>
  <r>
    <n v="1847"/>
    <x v="1847"/>
    <x v="1845"/>
    <x v="30"/>
    <n v="3022"/>
    <x v="0"/>
    <s v="US"/>
    <x v="0"/>
    <n v="1429594832"/>
    <x v="1847"/>
    <b v="0"/>
    <x v="44"/>
    <x v="0"/>
    <x v="11"/>
    <x v="4"/>
    <s v="rock"/>
    <x v="1847"/>
    <x v="0"/>
  </r>
  <r>
    <n v="1848"/>
    <x v="1848"/>
    <x v="1846"/>
    <x v="9"/>
    <n v="3221"/>
    <x v="0"/>
    <s v="US"/>
    <x v="0"/>
    <n v="1312095540"/>
    <x v="1848"/>
    <b v="0"/>
    <x v="54"/>
    <x v="0"/>
    <x v="11"/>
    <x v="4"/>
    <s v="rock"/>
    <x v="1848"/>
    <x v="6"/>
  </r>
  <r>
    <n v="1849"/>
    <x v="1849"/>
    <x v="1847"/>
    <x v="43"/>
    <n v="301"/>
    <x v="0"/>
    <s v="US"/>
    <x v="0"/>
    <n v="1350505059"/>
    <x v="1849"/>
    <b v="0"/>
    <x v="22"/>
    <x v="0"/>
    <x v="11"/>
    <x v="4"/>
    <s v="rock"/>
    <x v="1849"/>
    <x v="5"/>
  </r>
  <r>
    <n v="1850"/>
    <x v="1850"/>
    <x v="1848"/>
    <x v="7"/>
    <n v="9137"/>
    <x v="0"/>
    <s v="US"/>
    <x v="0"/>
    <n v="1405033300"/>
    <x v="1850"/>
    <b v="0"/>
    <x v="122"/>
    <x v="0"/>
    <x v="11"/>
    <x v="4"/>
    <s v="rock"/>
    <x v="1850"/>
    <x v="3"/>
  </r>
  <r>
    <n v="1851"/>
    <x v="1851"/>
    <x v="1849"/>
    <x v="46"/>
    <n v="1301"/>
    <x v="0"/>
    <s v="US"/>
    <x v="0"/>
    <n v="1406509200"/>
    <x v="1851"/>
    <b v="0"/>
    <x v="55"/>
    <x v="0"/>
    <x v="11"/>
    <x v="4"/>
    <s v="rock"/>
    <x v="1851"/>
    <x v="3"/>
  </r>
  <r>
    <n v="1852"/>
    <x v="1852"/>
    <x v="1850"/>
    <x v="36"/>
    <n v="17545"/>
    <x v="0"/>
    <s v="US"/>
    <x v="0"/>
    <n v="1429920000"/>
    <x v="1852"/>
    <b v="0"/>
    <x v="132"/>
    <x v="0"/>
    <x v="11"/>
    <x v="4"/>
    <s v="rock"/>
    <x v="1852"/>
    <x v="0"/>
  </r>
  <r>
    <n v="1853"/>
    <x v="1853"/>
    <x v="1851"/>
    <x v="134"/>
    <n v="815"/>
    <x v="0"/>
    <s v="US"/>
    <x v="0"/>
    <n v="1352860017"/>
    <x v="1853"/>
    <b v="0"/>
    <x v="25"/>
    <x v="0"/>
    <x v="11"/>
    <x v="4"/>
    <s v="rock"/>
    <x v="1853"/>
    <x v="5"/>
  </r>
  <r>
    <n v="1854"/>
    <x v="1854"/>
    <x v="1852"/>
    <x v="36"/>
    <n v="15318.55"/>
    <x v="0"/>
    <s v="US"/>
    <x v="0"/>
    <n v="1369355437"/>
    <x v="1854"/>
    <b v="0"/>
    <x v="49"/>
    <x v="0"/>
    <x v="11"/>
    <x v="4"/>
    <s v="rock"/>
    <x v="1854"/>
    <x v="4"/>
  </r>
  <r>
    <n v="1855"/>
    <x v="1855"/>
    <x v="1853"/>
    <x v="222"/>
    <n v="13480.16"/>
    <x v="0"/>
    <s v="CA"/>
    <x v="5"/>
    <n v="1389012940"/>
    <x v="1855"/>
    <b v="0"/>
    <x v="277"/>
    <x v="0"/>
    <x v="11"/>
    <x v="4"/>
    <s v="rock"/>
    <x v="1855"/>
    <x v="4"/>
  </r>
  <r>
    <n v="1856"/>
    <x v="1856"/>
    <x v="1854"/>
    <x v="13"/>
    <n v="2025"/>
    <x v="0"/>
    <s v="US"/>
    <x v="0"/>
    <n v="1405715472"/>
    <x v="1856"/>
    <b v="0"/>
    <x v="44"/>
    <x v="0"/>
    <x v="11"/>
    <x v="4"/>
    <s v="rock"/>
    <x v="1856"/>
    <x v="3"/>
  </r>
  <r>
    <n v="1857"/>
    <x v="1857"/>
    <x v="1855"/>
    <x v="9"/>
    <n v="3000"/>
    <x v="0"/>
    <s v="US"/>
    <x v="0"/>
    <n v="1410546413"/>
    <x v="1857"/>
    <b v="0"/>
    <x v="19"/>
    <x v="0"/>
    <x v="11"/>
    <x v="4"/>
    <s v="rock"/>
    <x v="1857"/>
    <x v="3"/>
  </r>
  <r>
    <n v="1858"/>
    <x v="1858"/>
    <x v="1856"/>
    <x v="291"/>
    <n v="6041.55"/>
    <x v="0"/>
    <s v="US"/>
    <x v="0"/>
    <n v="1324014521"/>
    <x v="1858"/>
    <b v="0"/>
    <x v="184"/>
    <x v="0"/>
    <x v="11"/>
    <x v="4"/>
    <s v="rock"/>
    <x v="1858"/>
    <x v="6"/>
  </r>
  <r>
    <n v="1859"/>
    <x v="1859"/>
    <x v="1857"/>
    <x v="9"/>
    <n v="3955"/>
    <x v="0"/>
    <s v="US"/>
    <x v="0"/>
    <n v="1316716129"/>
    <x v="1859"/>
    <b v="0"/>
    <x v="66"/>
    <x v="0"/>
    <x v="11"/>
    <x v="4"/>
    <s v="rock"/>
    <x v="1859"/>
    <x v="6"/>
  </r>
  <r>
    <n v="1860"/>
    <x v="1860"/>
    <x v="1858"/>
    <x v="47"/>
    <n v="1001"/>
    <x v="0"/>
    <s v="US"/>
    <x v="0"/>
    <n v="1391706084"/>
    <x v="1860"/>
    <b v="0"/>
    <x v="10"/>
    <x v="0"/>
    <x v="11"/>
    <x v="4"/>
    <s v="rock"/>
    <x v="1860"/>
    <x v="3"/>
  </r>
  <r>
    <n v="1861"/>
    <x v="1861"/>
    <x v="1859"/>
    <x v="65"/>
    <n v="0"/>
    <x v="2"/>
    <s v="GB"/>
    <x v="1"/>
    <n v="1422256341"/>
    <x v="1861"/>
    <b v="0"/>
    <x v="78"/>
    <x v="1"/>
    <x v="18"/>
    <x v="6"/>
    <s v="mobile games"/>
    <x v="1861"/>
    <x v="3"/>
  </r>
  <r>
    <n v="1862"/>
    <x v="1862"/>
    <x v="1860"/>
    <x v="102"/>
    <n v="1455"/>
    <x v="2"/>
    <s v="US"/>
    <x v="0"/>
    <n v="1488958200"/>
    <x v="1862"/>
    <b v="0"/>
    <x v="38"/>
    <x v="1"/>
    <x v="18"/>
    <x v="6"/>
    <s v="mobile games"/>
    <x v="1862"/>
    <x v="1"/>
  </r>
  <r>
    <n v="1863"/>
    <x v="1863"/>
    <x v="1861"/>
    <x v="30"/>
    <n v="10"/>
    <x v="2"/>
    <s v="US"/>
    <x v="0"/>
    <n v="1402600085"/>
    <x v="1863"/>
    <b v="0"/>
    <x v="84"/>
    <x v="1"/>
    <x v="18"/>
    <x v="6"/>
    <s v="mobile games"/>
    <x v="1863"/>
    <x v="3"/>
  </r>
  <r>
    <n v="1864"/>
    <x v="1864"/>
    <x v="1862"/>
    <x v="115"/>
    <n v="2788"/>
    <x v="2"/>
    <s v="US"/>
    <x v="0"/>
    <n v="1399223500"/>
    <x v="1864"/>
    <b v="0"/>
    <x v="53"/>
    <x v="1"/>
    <x v="18"/>
    <x v="6"/>
    <s v="mobile games"/>
    <x v="1864"/>
    <x v="3"/>
  </r>
  <r>
    <n v="1865"/>
    <x v="1865"/>
    <x v="1863"/>
    <x v="74"/>
    <n v="4"/>
    <x v="2"/>
    <s v="GB"/>
    <x v="1"/>
    <n v="1478425747"/>
    <x v="1865"/>
    <b v="0"/>
    <x v="84"/>
    <x v="1"/>
    <x v="18"/>
    <x v="6"/>
    <s v="mobile games"/>
    <x v="1865"/>
    <x v="2"/>
  </r>
  <r>
    <n v="1866"/>
    <x v="1866"/>
    <x v="1864"/>
    <x v="31"/>
    <n v="125"/>
    <x v="2"/>
    <s v="US"/>
    <x v="0"/>
    <n v="1488340800"/>
    <x v="1866"/>
    <b v="0"/>
    <x v="84"/>
    <x v="1"/>
    <x v="18"/>
    <x v="6"/>
    <s v="mobile games"/>
    <x v="1866"/>
    <x v="1"/>
  </r>
  <r>
    <n v="1867"/>
    <x v="1867"/>
    <x v="1865"/>
    <x v="22"/>
    <n v="10"/>
    <x v="2"/>
    <s v="US"/>
    <x v="0"/>
    <n v="1478383912"/>
    <x v="1867"/>
    <b v="0"/>
    <x v="29"/>
    <x v="1"/>
    <x v="18"/>
    <x v="6"/>
    <s v="mobile games"/>
    <x v="1867"/>
    <x v="2"/>
  </r>
  <r>
    <n v="1868"/>
    <x v="1868"/>
    <x v="1866"/>
    <x v="31"/>
    <n v="1217"/>
    <x v="2"/>
    <s v="US"/>
    <x v="0"/>
    <n v="1450166340"/>
    <x v="1868"/>
    <b v="0"/>
    <x v="57"/>
    <x v="1"/>
    <x v="18"/>
    <x v="6"/>
    <s v="mobile games"/>
    <x v="1868"/>
    <x v="0"/>
  </r>
  <r>
    <n v="1869"/>
    <x v="1869"/>
    <x v="1867"/>
    <x v="3"/>
    <n v="0"/>
    <x v="2"/>
    <s v="US"/>
    <x v="0"/>
    <n v="1483488249"/>
    <x v="1869"/>
    <b v="0"/>
    <x v="78"/>
    <x v="1"/>
    <x v="18"/>
    <x v="6"/>
    <s v="mobile games"/>
    <x v="1869"/>
    <x v="2"/>
  </r>
  <r>
    <n v="1870"/>
    <x v="1870"/>
    <x v="1868"/>
    <x v="8"/>
    <n v="361"/>
    <x v="2"/>
    <s v="US"/>
    <x v="0"/>
    <n v="1454213820"/>
    <x v="1870"/>
    <b v="0"/>
    <x v="202"/>
    <x v="1"/>
    <x v="18"/>
    <x v="6"/>
    <s v="mobile games"/>
    <x v="1870"/>
    <x v="2"/>
  </r>
  <r>
    <n v="1871"/>
    <x v="1871"/>
    <x v="1869"/>
    <x v="115"/>
    <n v="4666"/>
    <x v="2"/>
    <s v="US"/>
    <x v="0"/>
    <n v="1416512901"/>
    <x v="1871"/>
    <b v="0"/>
    <x v="195"/>
    <x v="1"/>
    <x v="18"/>
    <x v="6"/>
    <s v="mobile games"/>
    <x v="1871"/>
    <x v="3"/>
  </r>
  <r>
    <n v="1872"/>
    <x v="1872"/>
    <x v="1870"/>
    <x v="22"/>
    <n v="212"/>
    <x v="2"/>
    <s v="US"/>
    <x v="0"/>
    <n v="1435633602"/>
    <x v="1872"/>
    <b v="0"/>
    <x v="62"/>
    <x v="1"/>
    <x v="18"/>
    <x v="6"/>
    <s v="mobile games"/>
    <x v="1872"/>
    <x v="0"/>
  </r>
  <r>
    <n v="1873"/>
    <x v="1873"/>
    <x v="1871"/>
    <x v="6"/>
    <n v="36"/>
    <x v="2"/>
    <s v="CA"/>
    <x v="5"/>
    <n v="1436373900"/>
    <x v="1873"/>
    <b v="0"/>
    <x v="84"/>
    <x v="1"/>
    <x v="18"/>
    <x v="6"/>
    <s v="mobile games"/>
    <x v="1873"/>
    <x v="0"/>
  </r>
  <r>
    <n v="1874"/>
    <x v="1874"/>
    <x v="1872"/>
    <x v="292"/>
    <n v="26"/>
    <x v="2"/>
    <s v="US"/>
    <x v="0"/>
    <n v="1467155733"/>
    <x v="1874"/>
    <b v="0"/>
    <x v="84"/>
    <x v="1"/>
    <x v="18"/>
    <x v="6"/>
    <s v="mobile games"/>
    <x v="1874"/>
    <x v="2"/>
  </r>
  <r>
    <n v="1875"/>
    <x v="1875"/>
    <x v="1873"/>
    <x v="3"/>
    <n v="51"/>
    <x v="2"/>
    <s v="US"/>
    <x v="0"/>
    <n v="1470519308"/>
    <x v="1875"/>
    <b v="0"/>
    <x v="83"/>
    <x v="1"/>
    <x v="18"/>
    <x v="6"/>
    <s v="mobile games"/>
    <x v="1875"/>
    <x v="2"/>
  </r>
  <r>
    <n v="1876"/>
    <x v="1876"/>
    <x v="1874"/>
    <x v="293"/>
    <n v="0"/>
    <x v="2"/>
    <s v="AU"/>
    <x v="2"/>
    <n v="1402901405"/>
    <x v="1876"/>
    <b v="0"/>
    <x v="78"/>
    <x v="1"/>
    <x v="18"/>
    <x v="6"/>
    <s v="mobile games"/>
    <x v="1876"/>
    <x v="3"/>
  </r>
  <r>
    <n v="1877"/>
    <x v="1877"/>
    <x v="1875"/>
    <x v="294"/>
    <n v="0"/>
    <x v="2"/>
    <s v="US"/>
    <x v="0"/>
    <n v="1425170525"/>
    <x v="1877"/>
    <b v="0"/>
    <x v="78"/>
    <x v="1"/>
    <x v="18"/>
    <x v="6"/>
    <s v="mobile games"/>
    <x v="1877"/>
    <x v="0"/>
  </r>
  <r>
    <n v="1878"/>
    <x v="1878"/>
    <x v="1876"/>
    <x v="6"/>
    <n v="0"/>
    <x v="2"/>
    <s v="AU"/>
    <x v="2"/>
    <n v="1402618355"/>
    <x v="1878"/>
    <b v="0"/>
    <x v="78"/>
    <x v="1"/>
    <x v="18"/>
    <x v="6"/>
    <s v="mobile games"/>
    <x v="1878"/>
    <x v="3"/>
  </r>
  <r>
    <n v="1879"/>
    <x v="1879"/>
    <x v="1877"/>
    <x v="10"/>
    <n v="6"/>
    <x v="2"/>
    <s v="ES"/>
    <x v="3"/>
    <n v="1457966129"/>
    <x v="1879"/>
    <b v="0"/>
    <x v="84"/>
    <x v="1"/>
    <x v="18"/>
    <x v="6"/>
    <s v="mobile games"/>
    <x v="1879"/>
    <x v="2"/>
  </r>
  <r>
    <n v="1880"/>
    <x v="1880"/>
    <x v="1878"/>
    <x v="10"/>
    <n v="1004"/>
    <x v="2"/>
    <s v="GB"/>
    <x v="1"/>
    <n v="1459341380"/>
    <x v="1880"/>
    <b v="0"/>
    <x v="54"/>
    <x v="1"/>
    <x v="18"/>
    <x v="6"/>
    <s v="mobile games"/>
    <x v="1880"/>
    <x v="2"/>
  </r>
  <r>
    <n v="1881"/>
    <x v="1881"/>
    <x v="1879"/>
    <x v="13"/>
    <n v="3453.69"/>
    <x v="0"/>
    <s v="US"/>
    <x v="0"/>
    <n v="1425955189"/>
    <x v="1881"/>
    <b v="0"/>
    <x v="16"/>
    <x v="0"/>
    <x v="14"/>
    <x v="4"/>
    <s v="indie rock"/>
    <x v="1881"/>
    <x v="0"/>
  </r>
  <r>
    <n v="1882"/>
    <x v="1882"/>
    <x v="1880"/>
    <x v="295"/>
    <n v="3380"/>
    <x v="0"/>
    <s v="US"/>
    <x v="0"/>
    <n v="1341964080"/>
    <x v="1882"/>
    <b v="0"/>
    <x v="75"/>
    <x v="0"/>
    <x v="14"/>
    <x v="4"/>
    <s v="indie rock"/>
    <x v="1882"/>
    <x v="5"/>
  </r>
  <r>
    <n v="1883"/>
    <x v="1883"/>
    <x v="1881"/>
    <x v="117"/>
    <n v="1047"/>
    <x v="0"/>
    <s v="US"/>
    <x v="0"/>
    <n v="1333921508"/>
    <x v="1883"/>
    <b v="0"/>
    <x v="58"/>
    <x v="0"/>
    <x v="14"/>
    <x v="4"/>
    <s v="indie rock"/>
    <x v="1883"/>
    <x v="5"/>
  </r>
  <r>
    <n v="1884"/>
    <x v="1884"/>
    <x v="1882"/>
    <x v="28"/>
    <n v="1351"/>
    <x v="0"/>
    <s v="US"/>
    <x v="0"/>
    <n v="1354017600"/>
    <x v="1884"/>
    <b v="0"/>
    <x v="55"/>
    <x v="0"/>
    <x v="14"/>
    <x v="4"/>
    <s v="indie rock"/>
    <x v="1884"/>
    <x v="5"/>
  </r>
  <r>
    <n v="1885"/>
    <x v="1885"/>
    <x v="1883"/>
    <x v="296"/>
    <n v="5322"/>
    <x v="0"/>
    <s v="US"/>
    <x v="0"/>
    <n v="1344636000"/>
    <x v="1885"/>
    <b v="0"/>
    <x v="217"/>
    <x v="0"/>
    <x v="14"/>
    <x v="4"/>
    <s v="indie rock"/>
    <x v="1885"/>
    <x v="5"/>
  </r>
  <r>
    <n v="1886"/>
    <x v="1886"/>
    <x v="1884"/>
    <x v="38"/>
    <n v="1225"/>
    <x v="0"/>
    <s v="US"/>
    <x v="0"/>
    <n v="1415832338"/>
    <x v="1886"/>
    <b v="0"/>
    <x v="60"/>
    <x v="0"/>
    <x v="14"/>
    <x v="4"/>
    <s v="indie rock"/>
    <x v="1886"/>
    <x v="3"/>
  </r>
  <r>
    <n v="1887"/>
    <x v="1887"/>
    <x v="1885"/>
    <x v="9"/>
    <n v="3335"/>
    <x v="0"/>
    <s v="ES"/>
    <x v="3"/>
    <n v="1449178200"/>
    <x v="1887"/>
    <b v="0"/>
    <x v="22"/>
    <x v="0"/>
    <x v="14"/>
    <x v="4"/>
    <s v="indie rock"/>
    <x v="1887"/>
    <x v="0"/>
  </r>
  <r>
    <n v="1888"/>
    <x v="1888"/>
    <x v="1886"/>
    <x v="30"/>
    <n v="4152"/>
    <x v="0"/>
    <s v="US"/>
    <x v="0"/>
    <n v="1275368340"/>
    <x v="1888"/>
    <b v="0"/>
    <x v="30"/>
    <x v="0"/>
    <x v="14"/>
    <x v="4"/>
    <s v="indie rock"/>
    <x v="1888"/>
    <x v="7"/>
  </r>
  <r>
    <n v="1889"/>
    <x v="1889"/>
    <x v="1887"/>
    <x v="13"/>
    <n v="2132"/>
    <x v="0"/>
    <s v="US"/>
    <x v="0"/>
    <n v="1363024946"/>
    <x v="1889"/>
    <b v="0"/>
    <x v="34"/>
    <x v="0"/>
    <x v="14"/>
    <x v="4"/>
    <s v="indie rock"/>
    <x v="1889"/>
    <x v="4"/>
  </r>
  <r>
    <n v="1890"/>
    <x v="1890"/>
    <x v="1888"/>
    <x v="14"/>
    <n v="17350.13"/>
    <x v="0"/>
    <s v="US"/>
    <x v="0"/>
    <n v="1355597528"/>
    <x v="1890"/>
    <b v="0"/>
    <x v="336"/>
    <x v="0"/>
    <x v="14"/>
    <x v="4"/>
    <s v="indie rock"/>
    <x v="1890"/>
    <x v="5"/>
  </r>
  <r>
    <n v="1891"/>
    <x v="1891"/>
    <x v="1889"/>
    <x v="3"/>
    <n v="10555"/>
    <x v="0"/>
    <s v="US"/>
    <x v="0"/>
    <n v="1279778400"/>
    <x v="1891"/>
    <b v="0"/>
    <x v="148"/>
    <x v="0"/>
    <x v="14"/>
    <x v="4"/>
    <s v="indie rock"/>
    <x v="1891"/>
    <x v="7"/>
  </r>
  <r>
    <n v="1892"/>
    <x v="1892"/>
    <x v="1890"/>
    <x v="2"/>
    <n v="683"/>
    <x v="0"/>
    <s v="US"/>
    <x v="0"/>
    <n v="1307459881"/>
    <x v="1892"/>
    <b v="0"/>
    <x v="55"/>
    <x v="0"/>
    <x v="14"/>
    <x v="4"/>
    <s v="indie rock"/>
    <x v="1892"/>
    <x v="6"/>
  </r>
  <r>
    <n v="1893"/>
    <x v="1893"/>
    <x v="1891"/>
    <x v="30"/>
    <n v="2600"/>
    <x v="0"/>
    <s v="US"/>
    <x v="0"/>
    <n v="1302926340"/>
    <x v="1893"/>
    <b v="0"/>
    <x v="43"/>
    <x v="0"/>
    <x v="14"/>
    <x v="4"/>
    <s v="indie rock"/>
    <x v="1893"/>
    <x v="6"/>
  </r>
  <r>
    <n v="1894"/>
    <x v="1894"/>
    <x v="1892"/>
    <x v="28"/>
    <n v="1145"/>
    <x v="0"/>
    <s v="US"/>
    <x v="0"/>
    <n v="1329082983"/>
    <x v="1894"/>
    <b v="0"/>
    <x v="9"/>
    <x v="0"/>
    <x v="14"/>
    <x v="4"/>
    <s v="indie rock"/>
    <x v="1894"/>
    <x v="5"/>
  </r>
  <r>
    <n v="1895"/>
    <x v="1895"/>
    <x v="1893"/>
    <x v="297"/>
    <n v="9228"/>
    <x v="0"/>
    <s v="US"/>
    <x v="0"/>
    <n v="1445363722"/>
    <x v="1895"/>
    <b v="0"/>
    <x v="5"/>
    <x v="0"/>
    <x v="14"/>
    <x v="4"/>
    <s v="indie rock"/>
    <x v="1895"/>
    <x v="0"/>
  </r>
  <r>
    <n v="1896"/>
    <x v="1896"/>
    <x v="1894"/>
    <x v="298"/>
    <n v="559"/>
    <x v="0"/>
    <s v="US"/>
    <x v="0"/>
    <n v="1334250165"/>
    <x v="1896"/>
    <b v="0"/>
    <x v="62"/>
    <x v="0"/>
    <x v="14"/>
    <x v="4"/>
    <s v="indie rock"/>
    <x v="1896"/>
    <x v="5"/>
  </r>
  <r>
    <n v="1897"/>
    <x v="1897"/>
    <x v="1895"/>
    <x v="299"/>
    <n v="6506"/>
    <x v="0"/>
    <s v="US"/>
    <x v="0"/>
    <n v="1393966800"/>
    <x v="1897"/>
    <b v="0"/>
    <x v="275"/>
    <x v="0"/>
    <x v="14"/>
    <x v="4"/>
    <s v="indie rock"/>
    <x v="1897"/>
    <x v="3"/>
  </r>
  <r>
    <n v="1898"/>
    <x v="1898"/>
    <x v="1896"/>
    <x v="28"/>
    <n v="1445"/>
    <x v="0"/>
    <s v="US"/>
    <x v="0"/>
    <n v="1454349600"/>
    <x v="1898"/>
    <b v="0"/>
    <x v="64"/>
    <x v="0"/>
    <x v="14"/>
    <x v="4"/>
    <s v="indie rock"/>
    <x v="1898"/>
    <x v="0"/>
  </r>
  <r>
    <n v="1899"/>
    <x v="1899"/>
    <x v="1897"/>
    <x v="42"/>
    <n v="1200"/>
    <x v="0"/>
    <s v="US"/>
    <x v="0"/>
    <n v="1427319366"/>
    <x v="1899"/>
    <b v="0"/>
    <x v="288"/>
    <x v="0"/>
    <x v="14"/>
    <x v="4"/>
    <s v="indie rock"/>
    <x v="1899"/>
    <x v="0"/>
  </r>
  <r>
    <n v="1900"/>
    <x v="1900"/>
    <x v="1898"/>
    <x v="30"/>
    <n v="2734.11"/>
    <x v="0"/>
    <s v="US"/>
    <x v="0"/>
    <n v="1349517540"/>
    <x v="1900"/>
    <b v="0"/>
    <x v="241"/>
    <x v="0"/>
    <x v="14"/>
    <x v="4"/>
    <s v="indie rock"/>
    <x v="1900"/>
    <x v="5"/>
  </r>
  <r>
    <n v="1901"/>
    <x v="1901"/>
    <x v="1899"/>
    <x v="300"/>
    <n v="2670"/>
    <x v="2"/>
    <s v="GB"/>
    <x v="1"/>
    <n v="1432299600"/>
    <x v="1901"/>
    <b v="0"/>
    <x v="20"/>
    <x v="1"/>
    <x v="29"/>
    <x v="2"/>
    <s v="gadgets"/>
    <x v="1901"/>
    <x v="0"/>
  </r>
  <r>
    <n v="1902"/>
    <x v="1902"/>
    <x v="1900"/>
    <x v="28"/>
    <n v="12"/>
    <x v="2"/>
    <s v="NL"/>
    <x v="3"/>
    <n v="1425495447"/>
    <x v="1902"/>
    <b v="0"/>
    <x v="83"/>
    <x v="1"/>
    <x v="29"/>
    <x v="2"/>
    <s v="gadgets"/>
    <x v="1902"/>
    <x v="0"/>
  </r>
  <r>
    <n v="1903"/>
    <x v="1903"/>
    <x v="1901"/>
    <x v="9"/>
    <n v="1398"/>
    <x v="2"/>
    <s v="US"/>
    <x v="0"/>
    <n v="1485541791"/>
    <x v="1903"/>
    <b v="0"/>
    <x v="14"/>
    <x v="1"/>
    <x v="29"/>
    <x v="2"/>
    <s v="gadgets"/>
    <x v="1903"/>
    <x v="2"/>
  </r>
  <r>
    <n v="1904"/>
    <x v="1904"/>
    <x v="1902"/>
    <x v="63"/>
    <n v="50"/>
    <x v="2"/>
    <s v="US"/>
    <x v="0"/>
    <n v="1451752021"/>
    <x v="1904"/>
    <b v="0"/>
    <x v="84"/>
    <x v="1"/>
    <x v="29"/>
    <x v="2"/>
    <s v="gadgets"/>
    <x v="1904"/>
    <x v="0"/>
  </r>
  <r>
    <n v="1905"/>
    <x v="1905"/>
    <x v="1903"/>
    <x v="31"/>
    <n v="42"/>
    <x v="2"/>
    <s v="US"/>
    <x v="0"/>
    <n v="1410127994"/>
    <x v="1905"/>
    <b v="0"/>
    <x v="80"/>
    <x v="1"/>
    <x v="29"/>
    <x v="2"/>
    <s v="gadgets"/>
    <x v="1905"/>
    <x v="3"/>
  </r>
  <r>
    <n v="1906"/>
    <x v="1906"/>
    <x v="1904"/>
    <x v="63"/>
    <n v="21380"/>
    <x v="2"/>
    <s v="US"/>
    <x v="0"/>
    <n v="1466697983"/>
    <x v="1906"/>
    <b v="0"/>
    <x v="221"/>
    <x v="1"/>
    <x v="29"/>
    <x v="2"/>
    <s v="gadgets"/>
    <x v="1906"/>
    <x v="2"/>
  </r>
  <r>
    <n v="1907"/>
    <x v="1907"/>
    <x v="1905"/>
    <x v="11"/>
    <n v="85"/>
    <x v="2"/>
    <s v="US"/>
    <x v="0"/>
    <n v="1400853925"/>
    <x v="1907"/>
    <b v="0"/>
    <x v="80"/>
    <x v="1"/>
    <x v="29"/>
    <x v="2"/>
    <s v="gadgets"/>
    <x v="1907"/>
    <x v="3"/>
  </r>
  <r>
    <n v="1908"/>
    <x v="1908"/>
    <x v="1906"/>
    <x v="31"/>
    <n v="433"/>
    <x v="2"/>
    <s v="US"/>
    <x v="0"/>
    <n v="1483048900"/>
    <x v="1908"/>
    <b v="0"/>
    <x v="80"/>
    <x v="1"/>
    <x v="29"/>
    <x v="2"/>
    <s v="gadgets"/>
    <x v="1908"/>
    <x v="2"/>
  </r>
  <r>
    <n v="1909"/>
    <x v="1909"/>
    <x v="1907"/>
    <x v="19"/>
    <n v="4939"/>
    <x v="2"/>
    <s v="US"/>
    <x v="0"/>
    <n v="1414059479"/>
    <x v="1909"/>
    <b v="0"/>
    <x v="44"/>
    <x v="1"/>
    <x v="29"/>
    <x v="2"/>
    <s v="gadgets"/>
    <x v="1909"/>
    <x v="3"/>
  </r>
  <r>
    <n v="1910"/>
    <x v="1910"/>
    <x v="1908"/>
    <x v="94"/>
    <n v="33486"/>
    <x v="2"/>
    <s v="NL"/>
    <x v="3"/>
    <n v="1446331500"/>
    <x v="1910"/>
    <b v="0"/>
    <x v="168"/>
    <x v="1"/>
    <x v="29"/>
    <x v="2"/>
    <s v="gadgets"/>
    <x v="1910"/>
    <x v="0"/>
  </r>
  <r>
    <n v="1911"/>
    <x v="1911"/>
    <x v="1909"/>
    <x v="301"/>
    <n v="10"/>
    <x v="2"/>
    <s v="NZ"/>
    <x v="4"/>
    <n v="1407545334"/>
    <x v="1911"/>
    <b v="0"/>
    <x v="29"/>
    <x v="1"/>
    <x v="29"/>
    <x v="2"/>
    <s v="gadgets"/>
    <x v="1911"/>
    <x v="3"/>
  </r>
  <r>
    <n v="1912"/>
    <x v="1912"/>
    <x v="1910"/>
    <x v="10"/>
    <n v="2965"/>
    <x v="2"/>
    <s v="US"/>
    <x v="0"/>
    <n v="1433395560"/>
    <x v="1912"/>
    <b v="0"/>
    <x v="288"/>
    <x v="1"/>
    <x v="29"/>
    <x v="2"/>
    <s v="gadgets"/>
    <x v="1912"/>
    <x v="0"/>
  </r>
  <r>
    <n v="1913"/>
    <x v="1913"/>
    <x v="1911"/>
    <x v="240"/>
    <n v="637"/>
    <x v="2"/>
    <s v="GB"/>
    <x v="1"/>
    <n v="1412770578"/>
    <x v="1913"/>
    <b v="0"/>
    <x v="55"/>
    <x v="1"/>
    <x v="29"/>
    <x v="2"/>
    <s v="gadgets"/>
    <x v="1913"/>
    <x v="3"/>
  </r>
  <r>
    <n v="1914"/>
    <x v="1914"/>
    <x v="1912"/>
    <x v="302"/>
    <n v="60"/>
    <x v="2"/>
    <s v="US"/>
    <x v="0"/>
    <n v="1414814340"/>
    <x v="1914"/>
    <b v="0"/>
    <x v="84"/>
    <x v="1"/>
    <x v="29"/>
    <x v="2"/>
    <s v="gadgets"/>
    <x v="1914"/>
    <x v="3"/>
  </r>
  <r>
    <n v="1915"/>
    <x v="1915"/>
    <x v="1913"/>
    <x v="2"/>
    <n v="8"/>
    <x v="2"/>
    <s v="US"/>
    <x v="0"/>
    <n v="1409620222"/>
    <x v="1915"/>
    <b v="0"/>
    <x v="80"/>
    <x v="1"/>
    <x v="29"/>
    <x v="2"/>
    <s v="gadgets"/>
    <x v="1915"/>
    <x v="3"/>
  </r>
  <r>
    <n v="1916"/>
    <x v="1916"/>
    <x v="1914"/>
    <x v="22"/>
    <n v="102"/>
    <x v="2"/>
    <s v="US"/>
    <x v="0"/>
    <n v="1478542375"/>
    <x v="1916"/>
    <b v="0"/>
    <x v="79"/>
    <x v="1"/>
    <x v="29"/>
    <x v="2"/>
    <s v="gadgets"/>
    <x v="1916"/>
    <x v="2"/>
  </r>
  <r>
    <n v="1917"/>
    <x v="1917"/>
    <x v="1915"/>
    <x v="303"/>
    <n v="205025"/>
    <x v="2"/>
    <s v="HK"/>
    <x v="6"/>
    <n v="1486708133"/>
    <x v="1917"/>
    <b v="0"/>
    <x v="16"/>
    <x v="1"/>
    <x v="29"/>
    <x v="2"/>
    <s v="gadgets"/>
    <x v="1917"/>
    <x v="1"/>
  </r>
  <r>
    <n v="1918"/>
    <x v="1918"/>
    <x v="1916"/>
    <x v="31"/>
    <n v="260"/>
    <x v="2"/>
    <s v="US"/>
    <x v="0"/>
    <n v="1407869851"/>
    <x v="1918"/>
    <b v="0"/>
    <x v="82"/>
    <x v="1"/>
    <x v="29"/>
    <x v="2"/>
    <s v="gadgets"/>
    <x v="1918"/>
    <x v="3"/>
  </r>
  <r>
    <n v="1919"/>
    <x v="1919"/>
    <x v="1917"/>
    <x v="2"/>
    <n v="237"/>
    <x v="2"/>
    <s v="US"/>
    <x v="0"/>
    <n v="1432069249"/>
    <x v="1919"/>
    <b v="0"/>
    <x v="22"/>
    <x v="1"/>
    <x v="29"/>
    <x v="2"/>
    <s v="gadgets"/>
    <x v="1919"/>
    <x v="0"/>
  </r>
  <r>
    <n v="1920"/>
    <x v="1920"/>
    <x v="1918"/>
    <x v="3"/>
    <n v="4303"/>
    <x v="2"/>
    <s v="GB"/>
    <x v="1"/>
    <n v="1445468400"/>
    <x v="1920"/>
    <b v="0"/>
    <x v="217"/>
    <x v="1"/>
    <x v="29"/>
    <x v="2"/>
    <s v="gadgets"/>
    <x v="1920"/>
    <x v="0"/>
  </r>
  <r>
    <n v="1921"/>
    <x v="1921"/>
    <x v="1919"/>
    <x v="15"/>
    <n v="2052"/>
    <x v="0"/>
    <s v="US"/>
    <x v="0"/>
    <n v="1342243143"/>
    <x v="1921"/>
    <b v="0"/>
    <x v="44"/>
    <x v="0"/>
    <x v="14"/>
    <x v="4"/>
    <s v="indie rock"/>
    <x v="1921"/>
    <x v="5"/>
  </r>
  <r>
    <n v="1922"/>
    <x v="1922"/>
    <x v="1920"/>
    <x v="13"/>
    <n v="2311"/>
    <x v="0"/>
    <s v="US"/>
    <x v="0"/>
    <n v="1386828507"/>
    <x v="1922"/>
    <b v="0"/>
    <x v="31"/>
    <x v="0"/>
    <x v="14"/>
    <x v="4"/>
    <s v="indie rock"/>
    <x v="1922"/>
    <x v="4"/>
  </r>
  <r>
    <n v="1923"/>
    <x v="1923"/>
    <x v="1921"/>
    <x v="304"/>
    <n v="301"/>
    <x v="0"/>
    <s v="US"/>
    <x v="0"/>
    <n v="1317099540"/>
    <x v="1923"/>
    <b v="0"/>
    <x v="62"/>
    <x v="0"/>
    <x v="14"/>
    <x v="4"/>
    <s v="indie rock"/>
    <x v="1923"/>
    <x v="6"/>
  </r>
  <r>
    <n v="1924"/>
    <x v="1924"/>
    <x v="1922"/>
    <x v="9"/>
    <n v="3432"/>
    <x v="0"/>
    <s v="US"/>
    <x v="0"/>
    <n v="1389814380"/>
    <x v="1924"/>
    <b v="0"/>
    <x v="51"/>
    <x v="0"/>
    <x v="14"/>
    <x v="4"/>
    <s v="indie rock"/>
    <x v="1924"/>
    <x v="4"/>
  </r>
  <r>
    <n v="1925"/>
    <x v="1925"/>
    <x v="1923"/>
    <x v="15"/>
    <n v="1655"/>
    <x v="0"/>
    <s v="US"/>
    <x v="0"/>
    <n v="1381449600"/>
    <x v="1925"/>
    <b v="0"/>
    <x v="47"/>
    <x v="0"/>
    <x v="14"/>
    <x v="4"/>
    <s v="indie rock"/>
    <x v="1925"/>
    <x v="4"/>
  </r>
  <r>
    <n v="1926"/>
    <x v="1926"/>
    <x v="1924"/>
    <x v="15"/>
    <n v="2930.69"/>
    <x v="0"/>
    <s v="US"/>
    <x v="0"/>
    <n v="1288657560"/>
    <x v="1926"/>
    <b v="0"/>
    <x v="329"/>
    <x v="0"/>
    <x v="14"/>
    <x v="4"/>
    <s v="indie rock"/>
    <x v="1926"/>
    <x v="7"/>
  </r>
  <r>
    <n v="1927"/>
    <x v="1927"/>
    <x v="1925"/>
    <x v="20"/>
    <n v="620"/>
    <x v="0"/>
    <s v="US"/>
    <x v="0"/>
    <n v="1331182740"/>
    <x v="1927"/>
    <b v="0"/>
    <x v="202"/>
    <x v="0"/>
    <x v="14"/>
    <x v="4"/>
    <s v="indie rock"/>
    <x v="1927"/>
    <x v="5"/>
  </r>
  <r>
    <n v="1928"/>
    <x v="1928"/>
    <x v="1926"/>
    <x v="305"/>
    <n v="2630"/>
    <x v="0"/>
    <s v="US"/>
    <x v="0"/>
    <n v="1367940794"/>
    <x v="1928"/>
    <b v="0"/>
    <x v="69"/>
    <x v="0"/>
    <x v="14"/>
    <x v="4"/>
    <s v="indie rock"/>
    <x v="1928"/>
    <x v="4"/>
  </r>
  <r>
    <n v="1929"/>
    <x v="1929"/>
    <x v="1927"/>
    <x v="50"/>
    <n v="3210"/>
    <x v="0"/>
    <s v="US"/>
    <x v="0"/>
    <n v="1309825866"/>
    <x v="1929"/>
    <b v="0"/>
    <x v="11"/>
    <x v="0"/>
    <x v="14"/>
    <x v="4"/>
    <s v="indie rock"/>
    <x v="1929"/>
    <x v="6"/>
  </r>
  <r>
    <n v="1930"/>
    <x v="1930"/>
    <x v="1928"/>
    <x v="28"/>
    <n v="1270"/>
    <x v="0"/>
    <s v="US"/>
    <x v="0"/>
    <n v="1373203482"/>
    <x v="1930"/>
    <b v="0"/>
    <x v="55"/>
    <x v="0"/>
    <x v="14"/>
    <x v="4"/>
    <s v="indie rock"/>
    <x v="1930"/>
    <x v="4"/>
  </r>
  <r>
    <n v="1931"/>
    <x v="1931"/>
    <x v="1929"/>
    <x v="13"/>
    <n v="2412.02"/>
    <x v="0"/>
    <s v="US"/>
    <x v="0"/>
    <n v="1337657400"/>
    <x v="1931"/>
    <b v="0"/>
    <x v="133"/>
    <x v="0"/>
    <x v="14"/>
    <x v="4"/>
    <s v="indie rock"/>
    <x v="1931"/>
    <x v="5"/>
  </r>
  <r>
    <n v="1932"/>
    <x v="1932"/>
    <x v="1930"/>
    <x v="26"/>
    <n v="5617"/>
    <x v="0"/>
    <s v="US"/>
    <x v="0"/>
    <n v="1327433173"/>
    <x v="1932"/>
    <b v="0"/>
    <x v="144"/>
    <x v="0"/>
    <x v="14"/>
    <x v="4"/>
    <s v="indie rock"/>
    <x v="1932"/>
    <x v="5"/>
  </r>
  <r>
    <n v="1933"/>
    <x v="1933"/>
    <x v="1931"/>
    <x v="12"/>
    <n v="10346"/>
    <x v="0"/>
    <s v="US"/>
    <x v="0"/>
    <n v="1411787307"/>
    <x v="1933"/>
    <b v="0"/>
    <x v="238"/>
    <x v="0"/>
    <x v="14"/>
    <x v="4"/>
    <s v="indie rock"/>
    <x v="1933"/>
    <x v="3"/>
  </r>
  <r>
    <n v="1934"/>
    <x v="1934"/>
    <x v="1932"/>
    <x v="10"/>
    <n v="6181"/>
    <x v="0"/>
    <s v="US"/>
    <x v="0"/>
    <n v="1324789200"/>
    <x v="1934"/>
    <b v="0"/>
    <x v="99"/>
    <x v="0"/>
    <x v="14"/>
    <x v="4"/>
    <s v="indie rock"/>
    <x v="1934"/>
    <x v="6"/>
  </r>
  <r>
    <n v="1935"/>
    <x v="1935"/>
    <x v="1933"/>
    <x v="30"/>
    <n v="2710"/>
    <x v="0"/>
    <s v="US"/>
    <x v="0"/>
    <n v="1403326740"/>
    <x v="1935"/>
    <b v="0"/>
    <x v="133"/>
    <x v="0"/>
    <x v="14"/>
    <x v="4"/>
    <s v="indie rock"/>
    <x v="1935"/>
    <x v="3"/>
  </r>
  <r>
    <n v="1936"/>
    <x v="1936"/>
    <x v="1934"/>
    <x v="51"/>
    <n v="8739.01"/>
    <x v="0"/>
    <s v="US"/>
    <x v="0"/>
    <n v="1323151140"/>
    <x v="1936"/>
    <b v="0"/>
    <x v="108"/>
    <x v="0"/>
    <x v="14"/>
    <x v="4"/>
    <s v="indie rock"/>
    <x v="1936"/>
    <x v="6"/>
  </r>
  <r>
    <n v="1937"/>
    <x v="1937"/>
    <x v="1935"/>
    <x v="20"/>
    <n v="1123.47"/>
    <x v="0"/>
    <s v="US"/>
    <x v="0"/>
    <n v="1339732740"/>
    <x v="1937"/>
    <b v="0"/>
    <x v="60"/>
    <x v="0"/>
    <x v="14"/>
    <x v="4"/>
    <s v="indie rock"/>
    <x v="1937"/>
    <x v="5"/>
  </r>
  <r>
    <n v="1938"/>
    <x v="1938"/>
    <x v="1936"/>
    <x v="36"/>
    <n v="17390"/>
    <x v="0"/>
    <s v="US"/>
    <x v="0"/>
    <n v="1372741200"/>
    <x v="1938"/>
    <b v="0"/>
    <x v="229"/>
    <x v="0"/>
    <x v="14"/>
    <x v="4"/>
    <s v="indie rock"/>
    <x v="1938"/>
    <x v="4"/>
  </r>
  <r>
    <n v="1939"/>
    <x v="1939"/>
    <x v="1937"/>
    <x v="3"/>
    <n v="11070"/>
    <x v="0"/>
    <s v="US"/>
    <x v="0"/>
    <n v="1362955108"/>
    <x v="1939"/>
    <b v="0"/>
    <x v="93"/>
    <x v="0"/>
    <x v="14"/>
    <x v="4"/>
    <s v="indie rock"/>
    <x v="1939"/>
    <x v="4"/>
  </r>
  <r>
    <n v="1940"/>
    <x v="1940"/>
    <x v="1938"/>
    <x v="81"/>
    <n v="1111"/>
    <x v="0"/>
    <s v="US"/>
    <x v="0"/>
    <n v="1308110340"/>
    <x v="1940"/>
    <b v="0"/>
    <x v="162"/>
    <x v="0"/>
    <x v="14"/>
    <x v="4"/>
    <s v="indie rock"/>
    <x v="1940"/>
    <x v="6"/>
  </r>
  <r>
    <n v="1941"/>
    <x v="1941"/>
    <x v="1939"/>
    <x v="65"/>
    <n v="315295.89"/>
    <x v="0"/>
    <s v="US"/>
    <x v="0"/>
    <n v="1400137131"/>
    <x v="1941"/>
    <b v="1"/>
    <x v="337"/>
    <x v="0"/>
    <x v="30"/>
    <x v="2"/>
    <s v="hardware"/>
    <x v="1941"/>
    <x v="3"/>
  </r>
  <r>
    <n v="1942"/>
    <x v="1942"/>
    <x v="1940"/>
    <x v="12"/>
    <n v="8306.42"/>
    <x v="0"/>
    <s v="US"/>
    <x v="0"/>
    <n v="1309809140"/>
    <x v="1942"/>
    <b v="1"/>
    <x v="195"/>
    <x v="0"/>
    <x v="30"/>
    <x v="2"/>
    <s v="hardware"/>
    <x v="1942"/>
    <x v="6"/>
  </r>
  <r>
    <n v="1943"/>
    <x v="1943"/>
    <x v="1941"/>
    <x v="3"/>
    <n v="170525"/>
    <x v="0"/>
    <s v="US"/>
    <x v="0"/>
    <n v="1470896916"/>
    <x v="1943"/>
    <b v="1"/>
    <x v="338"/>
    <x v="0"/>
    <x v="30"/>
    <x v="2"/>
    <s v="hardware"/>
    <x v="1943"/>
    <x v="2"/>
  </r>
  <r>
    <n v="1944"/>
    <x v="1944"/>
    <x v="1942"/>
    <x v="79"/>
    <n v="315222.2"/>
    <x v="0"/>
    <s v="US"/>
    <x v="0"/>
    <n v="1398952890"/>
    <x v="1944"/>
    <b v="1"/>
    <x v="339"/>
    <x v="0"/>
    <x v="30"/>
    <x v="2"/>
    <s v="hardware"/>
    <x v="1944"/>
    <x v="3"/>
  </r>
  <r>
    <n v="1945"/>
    <x v="1945"/>
    <x v="1943"/>
    <x v="57"/>
    <n v="348018"/>
    <x v="0"/>
    <s v="ES"/>
    <x v="3"/>
    <n v="1436680958"/>
    <x v="1945"/>
    <b v="1"/>
    <x v="340"/>
    <x v="0"/>
    <x v="30"/>
    <x v="2"/>
    <s v="hardware"/>
    <x v="1945"/>
    <x v="0"/>
  </r>
  <r>
    <n v="1946"/>
    <x v="1946"/>
    <x v="1944"/>
    <x v="51"/>
    <n v="11231"/>
    <x v="0"/>
    <s v="US"/>
    <x v="0"/>
    <n v="1397961361"/>
    <x v="1946"/>
    <b v="1"/>
    <x v="16"/>
    <x v="0"/>
    <x v="30"/>
    <x v="2"/>
    <s v="hardware"/>
    <x v="1946"/>
    <x v="3"/>
  </r>
  <r>
    <n v="1947"/>
    <x v="1947"/>
    <x v="1945"/>
    <x v="134"/>
    <n v="805.07"/>
    <x v="0"/>
    <s v="US"/>
    <x v="0"/>
    <n v="1258955940"/>
    <x v="1947"/>
    <b v="1"/>
    <x v="23"/>
    <x v="0"/>
    <x v="30"/>
    <x v="2"/>
    <s v="hardware"/>
    <x v="1947"/>
    <x v="8"/>
  </r>
  <r>
    <n v="1948"/>
    <x v="1948"/>
    <x v="1946"/>
    <x v="57"/>
    <n v="800211"/>
    <x v="0"/>
    <s v="US"/>
    <x v="0"/>
    <n v="1465232520"/>
    <x v="1948"/>
    <b v="1"/>
    <x v="341"/>
    <x v="0"/>
    <x v="30"/>
    <x v="2"/>
    <s v="hardware"/>
    <x v="1948"/>
    <x v="2"/>
  </r>
  <r>
    <n v="1949"/>
    <x v="1949"/>
    <x v="1947"/>
    <x v="63"/>
    <n v="53001.3"/>
    <x v="0"/>
    <s v="GB"/>
    <x v="1"/>
    <n v="1404986951"/>
    <x v="1949"/>
    <b v="1"/>
    <x v="342"/>
    <x v="0"/>
    <x v="30"/>
    <x v="2"/>
    <s v="hardware"/>
    <x v="1949"/>
    <x v="3"/>
  </r>
  <r>
    <n v="1950"/>
    <x v="1950"/>
    <x v="1948"/>
    <x v="240"/>
    <n v="96248.960000000006"/>
    <x v="0"/>
    <s v="US"/>
    <x v="0"/>
    <n v="1303446073"/>
    <x v="1950"/>
    <b v="1"/>
    <x v="343"/>
    <x v="0"/>
    <x v="30"/>
    <x v="2"/>
    <s v="hardware"/>
    <x v="1950"/>
    <x v="6"/>
  </r>
  <r>
    <n v="1951"/>
    <x v="1951"/>
    <x v="1949"/>
    <x v="63"/>
    <n v="106222"/>
    <x v="0"/>
    <s v="US"/>
    <x v="0"/>
    <n v="1478516737"/>
    <x v="1951"/>
    <b v="1"/>
    <x v="344"/>
    <x v="0"/>
    <x v="30"/>
    <x v="2"/>
    <s v="hardware"/>
    <x v="1951"/>
    <x v="2"/>
  </r>
  <r>
    <n v="1952"/>
    <x v="1952"/>
    <x v="1950"/>
    <x v="19"/>
    <n v="69465.33"/>
    <x v="0"/>
    <s v="CA"/>
    <x v="5"/>
    <n v="1381934015"/>
    <x v="1952"/>
    <b v="1"/>
    <x v="345"/>
    <x v="0"/>
    <x v="30"/>
    <x v="2"/>
    <s v="hardware"/>
    <x v="1952"/>
    <x v="4"/>
  </r>
  <r>
    <n v="1953"/>
    <x v="1953"/>
    <x v="1951"/>
    <x v="36"/>
    <n v="33892"/>
    <x v="0"/>
    <s v="US"/>
    <x v="0"/>
    <n v="1330657200"/>
    <x v="1953"/>
    <b v="1"/>
    <x v="206"/>
    <x v="0"/>
    <x v="30"/>
    <x v="2"/>
    <s v="hardware"/>
    <x v="1953"/>
    <x v="5"/>
  </r>
  <r>
    <n v="1954"/>
    <x v="1954"/>
    <x v="1952"/>
    <x v="63"/>
    <n v="349474"/>
    <x v="0"/>
    <s v="US"/>
    <x v="0"/>
    <n v="1457758800"/>
    <x v="1954"/>
    <b v="1"/>
    <x v="119"/>
    <x v="0"/>
    <x v="30"/>
    <x v="2"/>
    <s v="hardware"/>
    <x v="1954"/>
    <x v="2"/>
  </r>
  <r>
    <n v="1955"/>
    <x v="1955"/>
    <x v="1953"/>
    <x v="247"/>
    <n v="167410.01999999999"/>
    <x v="0"/>
    <s v="US"/>
    <x v="0"/>
    <n v="1337799600"/>
    <x v="1955"/>
    <b v="1"/>
    <x v="126"/>
    <x v="0"/>
    <x v="30"/>
    <x v="2"/>
    <s v="hardware"/>
    <x v="1955"/>
    <x v="5"/>
  </r>
  <r>
    <n v="1956"/>
    <x v="1956"/>
    <x v="1954"/>
    <x v="127"/>
    <n v="176420"/>
    <x v="0"/>
    <s v="US"/>
    <x v="0"/>
    <n v="1429391405"/>
    <x v="1956"/>
    <b v="1"/>
    <x v="346"/>
    <x v="0"/>
    <x v="30"/>
    <x v="2"/>
    <s v="hardware"/>
    <x v="1956"/>
    <x v="0"/>
  </r>
  <r>
    <n v="1957"/>
    <x v="1957"/>
    <x v="1955"/>
    <x v="11"/>
    <n v="50251.41"/>
    <x v="0"/>
    <s v="US"/>
    <x v="0"/>
    <n v="1351304513"/>
    <x v="1957"/>
    <b v="1"/>
    <x v="347"/>
    <x v="0"/>
    <x v="30"/>
    <x v="2"/>
    <s v="hardware"/>
    <x v="1957"/>
    <x v="5"/>
  </r>
  <r>
    <n v="1958"/>
    <x v="1958"/>
    <x v="1956"/>
    <x v="39"/>
    <n v="100490.02"/>
    <x v="0"/>
    <s v="US"/>
    <x v="0"/>
    <n v="1364078561"/>
    <x v="1958"/>
    <b v="1"/>
    <x v="348"/>
    <x v="0"/>
    <x v="30"/>
    <x v="2"/>
    <s v="hardware"/>
    <x v="1958"/>
    <x v="4"/>
  </r>
  <r>
    <n v="1959"/>
    <x v="1959"/>
    <x v="1957"/>
    <x v="3"/>
    <n v="15673.44"/>
    <x v="0"/>
    <s v="US"/>
    <x v="0"/>
    <n v="1412121600"/>
    <x v="1959"/>
    <b v="1"/>
    <x v="349"/>
    <x v="0"/>
    <x v="30"/>
    <x v="2"/>
    <s v="hardware"/>
    <x v="1959"/>
    <x v="3"/>
  </r>
  <r>
    <n v="1960"/>
    <x v="1960"/>
    <x v="1958"/>
    <x v="54"/>
    <n v="82532"/>
    <x v="0"/>
    <s v="SE"/>
    <x v="9"/>
    <n v="1419151341"/>
    <x v="1960"/>
    <b v="1"/>
    <x v="51"/>
    <x v="0"/>
    <x v="30"/>
    <x v="2"/>
    <s v="hardware"/>
    <x v="1960"/>
    <x v="3"/>
  </r>
  <r>
    <n v="1961"/>
    <x v="1961"/>
    <x v="1959"/>
    <x v="3"/>
    <n v="110538.12"/>
    <x v="0"/>
    <s v="US"/>
    <x v="0"/>
    <n v="1349495940"/>
    <x v="1961"/>
    <b v="1"/>
    <x v="350"/>
    <x v="0"/>
    <x v="30"/>
    <x v="2"/>
    <s v="hardware"/>
    <x v="1961"/>
    <x v="5"/>
  </r>
  <r>
    <n v="1962"/>
    <x v="1962"/>
    <x v="1960"/>
    <x v="3"/>
    <n v="19292.5"/>
    <x v="0"/>
    <s v="US"/>
    <x v="0"/>
    <n v="1400006636"/>
    <x v="1962"/>
    <b v="1"/>
    <x v="351"/>
    <x v="0"/>
    <x v="30"/>
    <x v="2"/>
    <s v="hardware"/>
    <x v="1962"/>
    <x v="3"/>
  </r>
  <r>
    <n v="1963"/>
    <x v="1963"/>
    <x v="1961"/>
    <x v="266"/>
    <n v="24108"/>
    <x v="0"/>
    <s v="GB"/>
    <x v="1"/>
    <n v="1410862734"/>
    <x v="1963"/>
    <b v="1"/>
    <x v="242"/>
    <x v="0"/>
    <x v="30"/>
    <x v="2"/>
    <s v="hardware"/>
    <x v="1963"/>
    <x v="3"/>
  </r>
  <r>
    <n v="1964"/>
    <x v="1964"/>
    <x v="1962"/>
    <x v="306"/>
    <n v="231543.12"/>
    <x v="0"/>
    <s v="IT"/>
    <x v="3"/>
    <n v="1461306772"/>
    <x v="1964"/>
    <b v="1"/>
    <x v="352"/>
    <x v="0"/>
    <x v="30"/>
    <x v="2"/>
    <s v="hardware"/>
    <x v="1964"/>
    <x v="2"/>
  </r>
  <r>
    <n v="1965"/>
    <x v="1965"/>
    <x v="1963"/>
    <x v="10"/>
    <n v="13114"/>
    <x v="0"/>
    <s v="US"/>
    <x v="0"/>
    <n v="1326330000"/>
    <x v="1965"/>
    <b v="1"/>
    <x v="273"/>
    <x v="0"/>
    <x v="30"/>
    <x v="2"/>
    <s v="hardware"/>
    <x v="1965"/>
    <x v="6"/>
  </r>
  <r>
    <n v="1966"/>
    <x v="1966"/>
    <x v="1964"/>
    <x v="57"/>
    <n v="206743.09"/>
    <x v="0"/>
    <s v="US"/>
    <x v="0"/>
    <n v="1408021098"/>
    <x v="1966"/>
    <b v="1"/>
    <x v="353"/>
    <x v="0"/>
    <x v="30"/>
    <x v="2"/>
    <s v="hardware"/>
    <x v="1966"/>
    <x v="3"/>
  </r>
  <r>
    <n v="1967"/>
    <x v="1967"/>
    <x v="1965"/>
    <x v="22"/>
    <n v="74026"/>
    <x v="0"/>
    <s v="US"/>
    <x v="0"/>
    <n v="1398959729"/>
    <x v="1967"/>
    <b v="1"/>
    <x v="316"/>
    <x v="0"/>
    <x v="30"/>
    <x v="2"/>
    <s v="hardware"/>
    <x v="1967"/>
    <x v="3"/>
  </r>
  <r>
    <n v="1968"/>
    <x v="1968"/>
    <x v="1966"/>
    <x v="63"/>
    <n v="142483"/>
    <x v="0"/>
    <s v="US"/>
    <x v="0"/>
    <n v="1480777515"/>
    <x v="1968"/>
    <b v="1"/>
    <x v="354"/>
    <x v="0"/>
    <x v="30"/>
    <x v="2"/>
    <s v="hardware"/>
    <x v="1968"/>
    <x v="2"/>
  </r>
  <r>
    <n v="1969"/>
    <x v="1969"/>
    <x v="1967"/>
    <x v="22"/>
    <n v="115816"/>
    <x v="0"/>
    <s v="GB"/>
    <x v="1"/>
    <n v="1470423668"/>
    <x v="1969"/>
    <b v="1"/>
    <x v="355"/>
    <x v="0"/>
    <x v="30"/>
    <x v="2"/>
    <s v="hardware"/>
    <x v="1969"/>
    <x v="2"/>
  </r>
  <r>
    <n v="1970"/>
    <x v="1970"/>
    <x v="1968"/>
    <x v="10"/>
    <n v="56590"/>
    <x v="0"/>
    <s v="US"/>
    <x v="0"/>
    <n v="1366429101"/>
    <x v="1970"/>
    <b v="1"/>
    <x v="356"/>
    <x v="0"/>
    <x v="30"/>
    <x v="2"/>
    <s v="hardware"/>
    <x v="1970"/>
    <x v="4"/>
  </r>
  <r>
    <n v="1971"/>
    <x v="1971"/>
    <x v="1969"/>
    <x v="307"/>
    <n v="1052110.8700000001"/>
    <x v="0"/>
    <s v="US"/>
    <x v="0"/>
    <n v="1384488000"/>
    <x v="1971"/>
    <b v="1"/>
    <x v="357"/>
    <x v="0"/>
    <x v="30"/>
    <x v="2"/>
    <s v="hardware"/>
    <x v="1971"/>
    <x v="4"/>
  </r>
  <r>
    <n v="1972"/>
    <x v="1972"/>
    <x v="1970"/>
    <x v="30"/>
    <n v="16862"/>
    <x v="0"/>
    <s v="US"/>
    <x v="0"/>
    <n v="1353201444"/>
    <x v="1972"/>
    <b v="1"/>
    <x v="146"/>
    <x v="0"/>
    <x v="30"/>
    <x v="2"/>
    <s v="hardware"/>
    <x v="1972"/>
    <x v="5"/>
  </r>
  <r>
    <n v="1973"/>
    <x v="1973"/>
    <x v="1971"/>
    <x v="308"/>
    <n v="508525.01"/>
    <x v="0"/>
    <s v="US"/>
    <x v="0"/>
    <n v="1470466800"/>
    <x v="1973"/>
    <b v="1"/>
    <x v="358"/>
    <x v="0"/>
    <x v="30"/>
    <x v="2"/>
    <s v="hardware"/>
    <x v="1973"/>
    <x v="2"/>
  </r>
  <r>
    <n v="1974"/>
    <x v="1974"/>
    <x v="1972"/>
    <x v="22"/>
    <n v="75099.199999999997"/>
    <x v="0"/>
    <s v="GB"/>
    <x v="1"/>
    <n v="1376899269"/>
    <x v="1974"/>
    <b v="1"/>
    <x v="359"/>
    <x v="0"/>
    <x v="30"/>
    <x v="2"/>
    <s v="hardware"/>
    <x v="1974"/>
    <x v="4"/>
  </r>
  <r>
    <n v="1975"/>
    <x v="1975"/>
    <x v="1973"/>
    <x v="194"/>
    <n v="33393.339999999997"/>
    <x v="0"/>
    <s v="US"/>
    <x v="0"/>
    <n v="1362938851"/>
    <x v="1975"/>
    <b v="1"/>
    <x v="35"/>
    <x v="0"/>
    <x v="30"/>
    <x v="2"/>
    <s v="hardware"/>
    <x v="1975"/>
    <x v="4"/>
  </r>
  <r>
    <n v="1976"/>
    <x v="1976"/>
    <x v="1974"/>
    <x v="23"/>
    <n v="13864"/>
    <x v="0"/>
    <s v="GB"/>
    <x v="1"/>
    <n v="1373751325"/>
    <x v="1976"/>
    <b v="1"/>
    <x v="360"/>
    <x v="0"/>
    <x v="30"/>
    <x v="2"/>
    <s v="hardware"/>
    <x v="1976"/>
    <x v="4"/>
  </r>
  <r>
    <n v="1977"/>
    <x v="1977"/>
    <x v="1975"/>
    <x v="63"/>
    <n v="201165"/>
    <x v="0"/>
    <s v="US"/>
    <x v="0"/>
    <n v="1450511940"/>
    <x v="1977"/>
    <b v="1"/>
    <x v="361"/>
    <x v="0"/>
    <x v="30"/>
    <x v="2"/>
    <s v="hardware"/>
    <x v="1977"/>
    <x v="0"/>
  </r>
  <r>
    <n v="1978"/>
    <x v="1978"/>
    <x v="1976"/>
    <x v="63"/>
    <n v="513422.57"/>
    <x v="0"/>
    <s v="US"/>
    <x v="0"/>
    <n v="1339484400"/>
    <x v="1978"/>
    <b v="1"/>
    <x v="362"/>
    <x v="0"/>
    <x v="30"/>
    <x v="2"/>
    <s v="hardware"/>
    <x v="1978"/>
    <x v="5"/>
  </r>
  <r>
    <n v="1979"/>
    <x v="1979"/>
    <x v="1977"/>
    <x v="61"/>
    <n v="229802.31"/>
    <x v="0"/>
    <s v="US"/>
    <x v="0"/>
    <n v="1447909140"/>
    <x v="1979"/>
    <b v="1"/>
    <x v="363"/>
    <x v="0"/>
    <x v="30"/>
    <x v="2"/>
    <s v="hardware"/>
    <x v="1979"/>
    <x v="0"/>
  </r>
  <r>
    <n v="1980"/>
    <x v="1980"/>
    <x v="1978"/>
    <x v="63"/>
    <n v="177412.01"/>
    <x v="0"/>
    <s v="DE"/>
    <x v="3"/>
    <n v="1459684862"/>
    <x v="1980"/>
    <b v="1"/>
    <x v="364"/>
    <x v="0"/>
    <x v="30"/>
    <x v="2"/>
    <s v="hardware"/>
    <x v="1980"/>
    <x v="2"/>
  </r>
  <r>
    <n v="1981"/>
    <x v="1981"/>
    <x v="1979"/>
    <x v="51"/>
    <n v="381"/>
    <x v="2"/>
    <s v="CA"/>
    <x v="5"/>
    <n v="1404926665"/>
    <x v="1981"/>
    <b v="0"/>
    <x v="8"/>
    <x v="1"/>
    <x v="31"/>
    <x v="8"/>
    <s v="people"/>
    <x v="1981"/>
    <x v="3"/>
  </r>
  <r>
    <n v="1982"/>
    <x v="1982"/>
    <x v="1980"/>
    <x v="237"/>
    <n v="0"/>
    <x v="2"/>
    <s v="HK"/>
    <x v="6"/>
    <n v="1480863887"/>
    <x v="1982"/>
    <b v="0"/>
    <x v="78"/>
    <x v="1"/>
    <x v="31"/>
    <x v="8"/>
    <s v="people"/>
    <x v="1982"/>
    <x v="2"/>
  </r>
  <r>
    <n v="1983"/>
    <x v="1983"/>
    <x v="1981"/>
    <x v="287"/>
    <n v="1419"/>
    <x v="2"/>
    <s v="US"/>
    <x v="0"/>
    <n v="1472799600"/>
    <x v="1983"/>
    <b v="0"/>
    <x v="38"/>
    <x v="1"/>
    <x v="31"/>
    <x v="8"/>
    <s v="people"/>
    <x v="1983"/>
    <x v="2"/>
  </r>
  <r>
    <n v="1984"/>
    <x v="1984"/>
    <x v="1982"/>
    <x v="36"/>
    <n v="3172"/>
    <x v="2"/>
    <s v="US"/>
    <x v="0"/>
    <n v="1417377481"/>
    <x v="1984"/>
    <b v="0"/>
    <x v="63"/>
    <x v="1"/>
    <x v="31"/>
    <x v="8"/>
    <s v="people"/>
    <x v="1984"/>
    <x v="3"/>
  </r>
  <r>
    <n v="1985"/>
    <x v="1985"/>
    <x v="1983"/>
    <x v="183"/>
    <n v="51"/>
    <x v="2"/>
    <s v="GB"/>
    <x v="1"/>
    <n v="1470178800"/>
    <x v="1985"/>
    <b v="0"/>
    <x v="80"/>
    <x v="1"/>
    <x v="31"/>
    <x v="8"/>
    <s v="people"/>
    <x v="1985"/>
    <x v="2"/>
  </r>
  <r>
    <n v="1986"/>
    <x v="1986"/>
    <x v="1984"/>
    <x v="13"/>
    <n v="1"/>
    <x v="2"/>
    <s v="GB"/>
    <x v="1"/>
    <n v="1457947483"/>
    <x v="1986"/>
    <b v="0"/>
    <x v="29"/>
    <x v="1"/>
    <x v="31"/>
    <x v="8"/>
    <s v="people"/>
    <x v="1986"/>
    <x v="2"/>
  </r>
  <r>
    <n v="1987"/>
    <x v="1987"/>
    <x v="1985"/>
    <x v="62"/>
    <n v="2336"/>
    <x v="2"/>
    <s v="GB"/>
    <x v="1"/>
    <n v="1425223276"/>
    <x v="1987"/>
    <b v="0"/>
    <x v="33"/>
    <x v="1"/>
    <x v="31"/>
    <x v="8"/>
    <s v="people"/>
    <x v="1987"/>
    <x v="0"/>
  </r>
  <r>
    <n v="1988"/>
    <x v="1988"/>
    <x v="1986"/>
    <x v="12"/>
    <n v="25"/>
    <x v="2"/>
    <s v="US"/>
    <x v="0"/>
    <n v="1440094742"/>
    <x v="1988"/>
    <b v="0"/>
    <x v="29"/>
    <x v="1"/>
    <x v="31"/>
    <x v="8"/>
    <s v="people"/>
    <x v="1988"/>
    <x v="0"/>
  </r>
  <r>
    <n v="1989"/>
    <x v="1989"/>
    <x v="1987"/>
    <x v="10"/>
    <n v="50"/>
    <x v="2"/>
    <s v="US"/>
    <x v="0"/>
    <n v="1481473208"/>
    <x v="1989"/>
    <b v="0"/>
    <x v="29"/>
    <x v="1"/>
    <x v="31"/>
    <x v="8"/>
    <s v="people"/>
    <x v="1989"/>
    <x v="2"/>
  </r>
  <r>
    <n v="1990"/>
    <x v="1990"/>
    <x v="1988"/>
    <x v="9"/>
    <n v="509"/>
    <x v="2"/>
    <s v="US"/>
    <x v="0"/>
    <n v="1455338532"/>
    <x v="1990"/>
    <b v="0"/>
    <x v="81"/>
    <x v="1"/>
    <x v="31"/>
    <x v="8"/>
    <s v="people"/>
    <x v="1990"/>
    <x v="2"/>
  </r>
  <r>
    <n v="1991"/>
    <x v="1991"/>
    <x v="1989"/>
    <x v="13"/>
    <n v="140"/>
    <x v="2"/>
    <s v="US"/>
    <x v="0"/>
    <n v="1435958786"/>
    <x v="1991"/>
    <b v="0"/>
    <x v="83"/>
    <x v="1"/>
    <x v="31"/>
    <x v="8"/>
    <s v="people"/>
    <x v="1991"/>
    <x v="0"/>
  </r>
  <r>
    <n v="1992"/>
    <x v="1992"/>
    <x v="1990"/>
    <x v="15"/>
    <n v="2"/>
    <x v="2"/>
    <s v="US"/>
    <x v="0"/>
    <n v="1424229991"/>
    <x v="1992"/>
    <b v="0"/>
    <x v="84"/>
    <x v="1"/>
    <x v="31"/>
    <x v="8"/>
    <s v="people"/>
    <x v="1992"/>
    <x v="0"/>
  </r>
  <r>
    <n v="1993"/>
    <x v="1993"/>
    <x v="1991"/>
    <x v="13"/>
    <n v="0"/>
    <x v="2"/>
    <s v="GB"/>
    <x v="1"/>
    <n v="1450706837"/>
    <x v="1993"/>
    <b v="0"/>
    <x v="78"/>
    <x v="1"/>
    <x v="31"/>
    <x v="8"/>
    <s v="people"/>
    <x v="1993"/>
    <x v="0"/>
  </r>
  <r>
    <n v="1994"/>
    <x v="1994"/>
    <x v="1992"/>
    <x v="50"/>
    <n v="0"/>
    <x v="2"/>
    <s v="US"/>
    <x v="0"/>
    <n v="1481072942"/>
    <x v="1994"/>
    <b v="0"/>
    <x v="78"/>
    <x v="1"/>
    <x v="31"/>
    <x v="8"/>
    <s v="people"/>
    <x v="1994"/>
    <x v="2"/>
  </r>
  <r>
    <n v="1995"/>
    <x v="1995"/>
    <x v="1993"/>
    <x v="28"/>
    <n v="78"/>
    <x v="2"/>
    <s v="CA"/>
    <x v="5"/>
    <n v="1437082736"/>
    <x v="1995"/>
    <b v="0"/>
    <x v="83"/>
    <x v="1"/>
    <x v="31"/>
    <x v="8"/>
    <s v="people"/>
    <x v="1995"/>
    <x v="0"/>
  </r>
  <r>
    <n v="1996"/>
    <x v="1996"/>
    <x v="1994"/>
    <x v="309"/>
    <n v="0"/>
    <x v="2"/>
    <s v="US"/>
    <x v="0"/>
    <n v="1405021211"/>
    <x v="1996"/>
    <b v="0"/>
    <x v="78"/>
    <x v="1"/>
    <x v="31"/>
    <x v="8"/>
    <s v="people"/>
    <x v="1996"/>
    <x v="3"/>
  </r>
  <r>
    <n v="1997"/>
    <x v="1997"/>
    <x v="1995"/>
    <x v="115"/>
    <n v="0"/>
    <x v="2"/>
    <s v="US"/>
    <x v="0"/>
    <n v="1409091612"/>
    <x v="1997"/>
    <b v="0"/>
    <x v="78"/>
    <x v="1"/>
    <x v="31"/>
    <x v="8"/>
    <s v="people"/>
    <x v="1997"/>
    <x v="3"/>
  </r>
  <r>
    <n v="1998"/>
    <x v="1998"/>
    <x v="1996"/>
    <x v="30"/>
    <n v="655"/>
    <x v="2"/>
    <s v="US"/>
    <x v="0"/>
    <n v="1406861438"/>
    <x v="1998"/>
    <b v="0"/>
    <x v="83"/>
    <x v="1"/>
    <x v="31"/>
    <x v="8"/>
    <s v="people"/>
    <x v="1998"/>
    <x v="3"/>
  </r>
  <r>
    <n v="1999"/>
    <x v="1999"/>
    <x v="1997"/>
    <x v="310"/>
    <n v="236"/>
    <x v="2"/>
    <s v="GB"/>
    <x v="1"/>
    <n v="1415882108"/>
    <x v="1999"/>
    <b v="0"/>
    <x v="63"/>
    <x v="1"/>
    <x v="31"/>
    <x v="8"/>
    <s v="people"/>
    <x v="1999"/>
    <x v="3"/>
  </r>
  <r>
    <n v="2000"/>
    <x v="2000"/>
    <x v="1998"/>
    <x v="10"/>
    <n v="625"/>
    <x v="2"/>
    <s v="CA"/>
    <x v="5"/>
    <n v="1452120613"/>
    <x v="2000"/>
    <b v="0"/>
    <x v="20"/>
    <x v="1"/>
    <x v="31"/>
    <x v="8"/>
    <s v="people"/>
    <x v="2000"/>
    <x v="0"/>
  </r>
  <r>
    <n v="2001"/>
    <x v="2001"/>
    <x v="1999"/>
    <x v="56"/>
    <n v="210171"/>
    <x v="0"/>
    <s v="DE"/>
    <x v="3"/>
    <n v="1434139200"/>
    <x v="2001"/>
    <b v="1"/>
    <x v="365"/>
    <x v="0"/>
    <x v="30"/>
    <x v="2"/>
    <s v="hardware"/>
    <x v="2001"/>
    <x v="0"/>
  </r>
  <r>
    <n v="2002"/>
    <x v="2002"/>
    <x v="2000"/>
    <x v="63"/>
    <n v="108397.11"/>
    <x v="0"/>
    <s v="US"/>
    <x v="0"/>
    <n v="1485191143"/>
    <x v="2002"/>
    <b v="1"/>
    <x v="366"/>
    <x v="0"/>
    <x v="30"/>
    <x v="2"/>
    <s v="hardware"/>
    <x v="2002"/>
    <x v="2"/>
  </r>
  <r>
    <n v="2003"/>
    <x v="2003"/>
    <x v="2001"/>
    <x v="2"/>
    <n v="1560"/>
    <x v="0"/>
    <s v="US"/>
    <x v="0"/>
    <n v="1278111600"/>
    <x v="2003"/>
    <b v="1"/>
    <x v="57"/>
    <x v="0"/>
    <x v="30"/>
    <x v="2"/>
    <s v="hardware"/>
    <x v="2003"/>
    <x v="7"/>
  </r>
  <r>
    <n v="2004"/>
    <x v="2004"/>
    <x v="2002"/>
    <x v="63"/>
    <n v="117210.24000000001"/>
    <x v="0"/>
    <s v="US"/>
    <x v="0"/>
    <n v="1405002663"/>
    <x v="2004"/>
    <b v="1"/>
    <x v="178"/>
    <x v="0"/>
    <x v="30"/>
    <x v="2"/>
    <s v="hardware"/>
    <x v="2004"/>
    <x v="3"/>
  </r>
  <r>
    <n v="2005"/>
    <x v="2005"/>
    <x v="2003"/>
    <x v="11"/>
    <n v="37104.03"/>
    <x v="0"/>
    <s v="US"/>
    <x v="0"/>
    <n v="1381895940"/>
    <x v="2005"/>
    <b v="1"/>
    <x v="277"/>
    <x v="0"/>
    <x v="30"/>
    <x v="2"/>
    <s v="hardware"/>
    <x v="2005"/>
    <x v="4"/>
  </r>
  <r>
    <n v="2006"/>
    <x v="2006"/>
    <x v="2004"/>
    <x v="63"/>
    <n v="123920"/>
    <x v="0"/>
    <s v="US"/>
    <x v="0"/>
    <n v="1417611645"/>
    <x v="2006"/>
    <b v="1"/>
    <x v="175"/>
    <x v="0"/>
    <x v="30"/>
    <x v="2"/>
    <s v="hardware"/>
    <x v="2006"/>
    <x v="3"/>
  </r>
  <r>
    <n v="2007"/>
    <x v="2007"/>
    <x v="2005"/>
    <x v="3"/>
    <n v="11570.92"/>
    <x v="0"/>
    <s v="US"/>
    <x v="0"/>
    <n v="1282622400"/>
    <x v="2007"/>
    <b v="1"/>
    <x v="89"/>
    <x v="0"/>
    <x v="30"/>
    <x v="2"/>
    <s v="hardware"/>
    <x v="2007"/>
    <x v="7"/>
  </r>
  <r>
    <n v="2008"/>
    <x v="2008"/>
    <x v="2006"/>
    <x v="311"/>
    <n v="1839"/>
    <x v="0"/>
    <s v="US"/>
    <x v="0"/>
    <n v="1316442622"/>
    <x v="2008"/>
    <b v="1"/>
    <x v="14"/>
    <x v="0"/>
    <x v="30"/>
    <x v="2"/>
    <s v="hardware"/>
    <x v="2008"/>
    <x v="6"/>
  </r>
  <r>
    <n v="2009"/>
    <x v="2009"/>
    <x v="2007"/>
    <x v="63"/>
    <n v="152579"/>
    <x v="0"/>
    <s v="DE"/>
    <x v="3"/>
    <n v="1479890743"/>
    <x v="2009"/>
    <b v="1"/>
    <x v="367"/>
    <x v="0"/>
    <x v="30"/>
    <x v="2"/>
    <s v="hardware"/>
    <x v="2009"/>
    <x v="2"/>
  </r>
  <r>
    <n v="2010"/>
    <x v="2010"/>
    <x v="2008"/>
    <x v="11"/>
    <n v="96015.9"/>
    <x v="0"/>
    <s v="US"/>
    <x v="0"/>
    <n v="1471564491"/>
    <x v="2010"/>
    <b v="1"/>
    <x v="368"/>
    <x v="0"/>
    <x v="30"/>
    <x v="2"/>
    <s v="hardware"/>
    <x v="2010"/>
    <x v="2"/>
  </r>
  <r>
    <n v="2011"/>
    <x v="2011"/>
    <x v="2009"/>
    <x v="63"/>
    <n v="409782"/>
    <x v="0"/>
    <s v="AT"/>
    <x v="3"/>
    <n v="1452553200"/>
    <x v="2011"/>
    <b v="1"/>
    <x v="369"/>
    <x v="0"/>
    <x v="30"/>
    <x v="2"/>
    <s v="hardware"/>
    <x v="2011"/>
    <x v="0"/>
  </r>
  <r>
    <n v="2012"/>
    <x v="2012"/>
    <x v="2010"/>
    <x v="10"/>
    <n v="11745"/>
    <x v="0"/>
    <s v="US"/>
    <x v="0"/>
    <n v="1423165441"/>
    <x v="2012"/>
    <b v="1"/>
    <x v="275"/>
    <x v="0"/>
    <x v="30"/>
    <x v="2"/>
    <s v="hardware"/>
    <x v="2012"/>
    <x v="0"/>
  </r>
  <r>
    <n v="2013"/>
    <x v="2013"/>
    <x v="2011"/>
    <x v="292"/>
    <n v="791862"/>
    <x v="0"/>
    <s v="US"/>
    <x v="0"/>
    <n v="1468019014"/>
    <x v="2013"/>
    <b v="1"/>
    <x v="370"/>
    <x v="0"/>
    <x v="30"/>
    <x v="2"/>
    <s v="hardware"/>
    <x v="2013"/>
    <x v="2"/>
  </r>
  <r>
    <n v="2014"/>
    <x v="2014"/>
    <x v="2012"/>
    <x v="11"/>
    <n v="2344134.67"/>
    <x v="0"/>
    <s v="US"/>
    <x v="0"/>
    <n v="1364184539"/>
    <x v="2014"/>
    <b v="1"/>
    <x v="371"/>
    <x v="0"/>
    <x v="30"/>
    <x v="2"/>
    <s v="hardware"/>
    <x v="2014"/>
    <x v="4"/>
  </r>
  <r>
    <n v="2015"/>
    <x v="2015"/>
    <x v="2013"/>
    <x v="312"/>
    <n v="8136.01"/>
    <x v="0"/>
    <s v="US"/>
    <x v="0"/>
    <n v="1315602163"/>
    <x v="2015"/>
    <b v="1"/>
    <x v="372"/>
    <x v="0"/>
    <x v="30"/>
    <x v="2"/>
    <s v="hardware"/>
    <x v="2015"/>
    <x v="6"/>
  </r>
  <r>
    <n v="2016"/>
    <x v="2016"/>
    <x v="2014"/>
    <x v="3"/>
    <n v="92154.22"/>
    <x v="0"/>
    <s v="US"/>
    <x v="0"/>
    <n v="1362863299"/>
    <x v="2016"/>
    <b v="1"/>
    <x v="373"/>
    <x v="0"/>
    <x v="30"/>
    <x v="2"/>
    <s v="hardware"/>
    <x v="2016"/>
    <x v="4"/>
  </r>
  <r>
    <n v="2017"/>
    <x v="2017"/>
    <x v="2015"/>
    <x v="31"/>
    <n v="31275.599999999999"/>
    <x v="0"/>
    <s v="US"/>
    <x v="0"/>
    <n v="1332561600"/>
    <x v="2017"/>
    <b v="1"/>
    <x v="374"/>
    <x v="0"/>
    <x v="30"/>
    <x v="2"/>
    <s v="hardware"/>
    <x v="2017"/>
    <x v="5"/>
  </r>
  <r>
    <n v="2018"/>
    <x v="2018"/>
    <x v="2016"/>
    <x v="99"/>
    <n v="66458.23"/>
    <x v="0"/>
    <s v="IE"/>
    <x v="3"/>
    <n v="1439455609"/>
    <x v="2018"/>
    <b v="1"/>
    <x v="375"/>
    <x v="0"/>
    <x v="30"/>
    <x v="2"/>
    <s v="hardware"/>
    <x v="2018"/>
    <x v="0"/>
  </r>
  <r>
    <n v="2019"/>
    <x v="2019"/>
    <x v="2017"/>
    <x v="79"/>
    <n v="193963.9"/>
    <x v="0"/>
    <s v="US"/>
    <x v="0"/>
    <n v="1474563621"/>
    <x v="2019"/>
    <b v="1"/>
    <x v="376"/>
    <x v="0"/>
    <x v="30"/>
    <x v="2"/>
    <s v="hardware"/>
    <x v="2019"/>
    <x v="2"/>
  </r>
  <r>
    <n v="2020"/>
    <x v="2020"/>
    <x v="2018"/>
    <x v="15"/>
    <n v="2885"/>
    <x v="0"/>
    <s v="US"/>
    <x v="0"/>
    <n v="1400108640"/>
    <x v="2020"/>
    <b v="1"/>
    <x v="259"/>
    <x v="0"/>
    <x v="30"/>
    <x v="2"/>
    <s v="hardware"/>
    <x v="2020"/>
    <x v="3"/>
  </r>
  <r>
    <n v="2021"/>
    <x v="2021"/>
    <x v="2019"/>
    <x v="10"/>
    <n v="14055"/>
    <x v="0"/>
    <s v="US"/>
    <x v="0"/>
    <n v="1411522897"/>
    <x v="2021"/>
    <b v="1"/>
    <x v="195"/>
    <x v="0"/>
    <x v="30"/>
    <x v="2"/>
    <s v="hardware"/>
    <x v="2021"/>
    <x v="3"/>
  </r>
  <r>
    <n v="2022"/>
    <x v="2022"/>
    <x v="2020"/>
    <x v="57"/>
    <n v="125137"/>
    <x v="0"/>
    <s v="US"/>
    <x v="0"/>
    <n v="1465652372"/>
    <x v="2022"/>
    <b v="1"/>
    <x v="166"/>
    <x v="0"/>
    <x v="30"/>
    <x v="2"/>
    <s v="hardware"/>
    <x v="2022"/>
    <x v="2"/>
  </r>
  <r>
    <n v="2023"/>
    <x v="2023"/>
    <x v="2021"/>
    <x v="57"/>
    <n v="161459"/>
    <x v="0"/>
    <s v="US"/>
    <x v="0"/>
    <n v="1434017153"/>
    <x v="2023"/>
    <b v="1"/>
    <x v="377"/>
    <x v="0"/>
    <x v="30"/>
    <x v="2"/>
    <s v="hardware"/>
    <x v="2023"/>
    <x v="0"/>
  </r>
  <r>
    <n v="2024"/>
    <x v="2024"/>
    <x v="2022"/>
    <x v="23"/>
    <n v="23414"/>
    <x v="0"/>
    <s v="US"/>
    <x v="0"/>
    <n v="1344826800"/>
    <x v="2024"/>
    <b v="1"/>
    <x v="217"/>
    <x v="0"/>
    <x v="30"/>
    <x v="2"/>
    <s v="hardware"/>
    <x v="2024"/>
    <x v="5"/>
  </r>
  <r>
    <n v="2025"/>
    <x v="2025"/>
    <x v="2023"/>
    <x v="58"/>
    <n v="160920"/>
    <x v="0"/>
    <s v="DE"/>
    <x v="3"/>
    <n v="1433996746"/>
    <x v="2025"/>
    <b v="1"/>
    <x v="378"/>
    <x v="0"/>
    <x v="30"/>
    <x v="2"/>
    <s v="hardware"/>
    <x v="2025"/>
    <x v="0"/>
  </r>
  <r>
    <n v="2026"/>
    <x v="2026"/>
    <x v="2024"/>
    <x v="31"/>
    <n v="33370.769999999997"/>
    <x v="0"/>
    <s v="US"/>
    <x v="0"/>
    <n v="1398052740"/>
    <x v="2026"/>
    <b v="1"/>
    <x v="379"/>
    <x v="0"/>
    <x v="30"/>
    <x v="2"/>
    <s v="hardware"/>
    <x v="2026"/>
    <x v="3"/>
  </r>
  <r>
    <n v="2027"/>
    <x v="2027"/>
    <x v="2025"/>
    <x v="57"/>
    <n v="120249"/>
    <x v="0"/>
    <s v="US"/>
    <x v="0"/>
    <n v="1427740319"/>
    <x v="2027"/>
    <b v="1"/>
    <x v="380"/>
    <x v="0"/>
    <x v="30"/>
    <x v="2"/>
    <s v="hardware"/>
    <x v="2027"/>
    <x v="0"/>
  </r>
  <r>
    <n v="2028"/>
    <x v="2028"/>
    <x v="2026"/>
    <x v="9"/>
    <n v="3785"/>
    <x v="0"/>
    <s v="US"/>
    <x v="0"/>
    <n v="1268690100"/>
    <x v="2028"/>
    <b v="1"/>
    <x v="1"/>
    <x v="0"/>
    <x v="30"/>
    <x v="2"/>
    <s v="hardware"/>
    <x v="2028"/>
    <x v="7"/>
  </r>
  <r>
    <n v="2029"/>
    <x v="2029"/>
    <x v="2027"/>
    <x v="30"/>
    <n v="9030"/>
    <x v="0"/>
    <s v="US"/>
    <x v="0"/>
    <n v="1409099481"/>
    <x v="2029"/>
    <b v="1"/>
    <x v="225"/>
    <x v="0"/>
    <x v="30"/>
    <x v="2"/>
    <s v="hardware"/>
    <x v="2029"/>
    <x v="3"/>
  </r>
  <r>
    <n v="2030"/>
    <x v="2030"/>
    <x v="2028"/>
    <x v="313"/>
    <n v="74134"/>
    <x v="0"/>
    <s v="GB"/>
    <x v="1"/>
    <n v="1354233296"/>
    <x v="2030"/>
    <b v="1"/>
    <x v="381"/>
    <x v="0"/>
    <x v="30"/>
    <x v="2"/>
    <s v="hardware"/>
    <x v="2030"/>
    <x v="5"/>
  </r>
  <r>
    <n v="2031"/>
    <x v="2031"/>
    <x v="2029"/>
    <x v="63"/>
    <n v="60175"/>
    <x v="0"/>
    <s v="NL"/>
    <x v="3"/>
    <n v="1420765200"/>
    <x v="2031"/>
    <b v="1"/>
    <x v="278"/>
    <x v="0"/>
    <x v="30"/>
    <x v="2"/>
    <s v="hardware"/>
    <x v="2031"/>
    <x v="3"/>
  </r>
  <r>
    <n v="2032"/>
    <x v="2032"/>
    <x v="2030"/>
    <x v="31"/>
    <n v="76047"/>
    <x v="0"/>
    <s v="US"/>
    <x v="0"/>
    <n v="1481778000"/>
    <x v="2032"/>
    <b v="1"/>
    <x v="382"/>
    <x v="0"/>
    <x v="30"/>
    <x v="2"/>
    <s v="hardware"/>
    <x v="2032"/>
    <x v="2"/>
  </r>
  <r>
    <n v="2033"/>
    <x v="2033"/>
    <x v="2031"/>
    <x v="31"/>
    <n v="44669"/>
    <x v="0"/>
    <s v="US"/>
    <x v="0"/>
    <n v="1398477518"/>
    <x v="2033"/>
    <b v="1"/>
    <x v="150"/>
    <x v="0"/>
    <x v="30"/>
    <x v="2"/>
    <s v="hardware"/>
    <x v="2033"/>
    <x v="3"/>
  </r>
  <r>
    <n v="2034"/>
    <x v="2034"/>
    <x v="2032"/>
    <x v="314"/>
    <n v="301719.59000000003"/>
    <x v="0"/>
    <s v="US"/>
    <x v="0"/>
    <n v="1430981880"/>
    <x v="2034"/>
    <b v="1"/>
    <x v="278"/>
    <x v="0"/>
    <x v="30"/>
    <x v="2"/>
    <s v="hardware"/>
    <x v="2034"/>
    <x v="0"/>
  </r>
  <r>
    <n v="2035"/>
    <x v="2035"/>
    <x v="2033"/>
    <x v="58"/>
    <n v="168829.14"/>
    <x v="0"/>
    <s v="US"/>
    <x v="0"/>
    <n v="1450486800"/>
    <x v="2035"/>
    <b v="1"/>
    <x v="383"/>
    <x v="0"/>
    <x v="30"/>
    <x v="2"/>
    <s v="hardware"/>
    <x v="2035"/>
    <x v="0"/>
  </r>
  <r>
    <n v="2036"/>
    <x v="2036"/>
    <x v="2034"/>
    <x v="11"/>
    <n v="39500.5"/>
    <x v="0"/>
    <s v="US"/>
    <x v="0"/>
    <n v="1399668319"/>
    <x v="2036"/>
    <b v="1"/>
    <x v="384"/>
    <x v="0"/>
    <x v="30"/>
    <x v="2"/>
    <s v="hardware"/>
    <x v="2036"/>
    <x v="3"/>
  </r>
  <r>
    <n v="2037"/>
    <x v="2037"/>
    <x v="2035"/>
    <x v="3"/>
    <n v="30047.64"/>
    <x v="0"/>
    <s v="US"/>
    <x v="0"/>
    <n v="1388383353"/>
    <x v="2037"/>
    <b v="1"/>
    <x v="385"/>
    <x v="0"/>
    <x v="30"/>
    <x v="2"/>
    <s v="hardware"/>
    <x v="2037"/>
    <x v="4"/>
  </r>
  <r>
    <n v="2038"/>
    <x v="2038"/>
    <x v="2036"/>
    <x v="6"/>
    <n v="33641"/>
    <x v="0"/>
    <s v="GB"/>
    <x v="1"/>
    <n v="1372701600"/>
    <x v="2038"/>
    <b v="1"/>
    <x v="386"/>
    <x v="0"/>
    <x v="30"/>
    <x v="2"/>
    <s v="hardware"/>
    <x v="2038"/>
    <x v="4"/>
  </r>
  <r>
    <n v="2039"/>
    <x v="2039"/>
    <x v="2037"/>
    <x v="152"/>
    <n v="170271"/>
    <x v="0"/>
    <s v="US"/>
    <x v="0"/>
    <n v="1480568340"/>
    <x v="2039"/>
    <b v="1"/>
    <x v="169"/>
    <x v="0"/>
    <x v="30"/>
    <x v="2"/>
    <s v="hardware"/>
    <x v="2039"/>
    <x v="2"/>
  </r>
  <r>
    <n v="2040"/>
    <x v="2040"/>
    <x v="2038"/>
    <x v="9"/>
    <n v="7445.14"/>
    <x v="0"/>
    <s v="US"/>
    <x v="0"/>
    <n v="1384557303"/>
    <x v="2040"/>
    <b v="1"/>
    <x v="197"/>
    <x v="0"/>
    <x v="30"/>
    <x v="2"/>
    <s v="hardware"/>
    <x v="2040"/>
    <x v="4"/>
  </r>
  <r>
    <n v="2041"/>
    <x v="2041"/>
    <x v="2039"/>
    <x v="196"/>
    <n v="17277"/>
    <x v="0"/>
    <s v="US"/>
    <x v="0"/>
    <n v="1478785027"/>
    <x v="2041"/>
    <b v="0"/>
    <x v="148"/>
    <x v="0"/>
    <x v="30"/>
    <x v="2"/>
    <s v="hardware"/>
    <x v="2041"/>
    <x v="2"/>
  </r>
  <r>
    <n v="2042"/>
    <x v="2042"/>
    <x v="2040"/>
    <x v="3"/>
    <n v="12353"/>
    <x v="0"/>
    <s v="US"/>
    <x v="0"/>
    <n v="1453481974"/>
    <x v="2042"/>
    <b v="0"/>
    <x v="205"/>
    <x v="0"/>
    <x v="30"/>
    <x v="2"/>
    <s v="hardware"/>
    <x v="2042"/>
    <x v="0"/>
  </r>
  <r>
    <n v="2043"/>
    <x v="2043"/>
    <x v="2041"/>
    <x v="315"/>
    <n v="7011"/>
    <x v="0"/>
    <s v="US"/>
    <x v="0"/>
    <n v="1481432340"/>
    <x v="2043"/>
    <b v="0"/>
    <x v="189"/>
    <x v="0"/>
    <x v="30"/>
    <x v="2"/>
    <s v="hardware"/>
    <x v="2043"/>
    <x v="2"/>
  </r>
  <r>
    <n v="2044"/>
    <x v="2044"/>
    <x v="2042"/>
    <x v="36"/>
    <n v="16232"/>
    <x v="0"/>
    <s v="US"/>
    <x v="0"/>
    <n v="1434212714"/>
    <x v="2044"/>
    <b v="0"/>
    <x v="387"/>
    <x v="0"/>
    <x v="30"/>
    <x v="2"/>
    <s v="hardware"/>
    <x v="2044"/>
    <x v="0"/>
  </r>
  <r>
    <n v="2045"/>
    <x v="2045"/>
    <x v="2043"/>
    <x v="244"/>
    <n v="40140.01"/>
    <x v="0"/>
    <s v="US"/>
    <x v="0"/>
    <n v="1341799647"/>
    <x v="2045"/>
    <b v="0"/>
    <x v="40"/>
    <x v="0"/>
    <x v="30"/>
    <x v="2"/>
    <s v="hardware"/>
    <x v="2045"/>
    <x v="5"/>
  </r>
  <r>
    <n v="2046"/>
    <x v="2046"/>
    <x v="2044"/>
    <x v="3"/>
    <n v="12110"/>
    <x v="0"/>
    <s v="US"/>
    <x v="0"/>
    <n v="1369282044"/>
    <x v="2046"/>
    <b v="0"/>
    <x v="37"/>
    <x v="0"/>
    <x v="30"/>
    <x v="2"/>
    <s v="hardware"/>
    <x v="2046"/>
    <x v="4"/>
  </r>
  <r>
    <n v="2047"/>
    <x v="2047"/>
    <x v="2045"/>
    <x v="316"/>
    <n v="100939"/>
    <x v="0"/>
    <s v="AU"/>
    <x v="2"/>
    <n v="1429228800"/>
    <x v="2047"/>
    <b v="0"/>
    <x v="388"/>
    <x v="0"/>
    <x v="30"/>
    <x v="2"/>
    <s v="hardware"/>
    <x v="2047"/>
    <x v="0"/>
  </r>
  <r>
    <n v="2048"/>
    <x v="2048"/>
    <x v="2046"/>
    <x v="94"/>
    <n v="126082.45"/>
    <x v="0"/>
    <s v="US"/>
    <x v="0"/>
    <n v="1369323491"/>
    <x v="2048"/>
    <b v="0"/>
    <x v="389"/>
    <x v="0"/>
    <x v="30"/>
    <x v="2"/>
    <s v="hardware"/>
    <x v="2048"/>
    <x v="4"/>
  </r>
  <r>
    <n v="2049"/>
    <x v="2049"/>
    <x v="2047"/>
    <x v="63"/>
    <n v="60095.35"/>
    <x v="0"/>
    <s v="GB"/>
    <x v="1"/>
    <n v="1386025140"/>
    <x v="2049"/>
    <b v="0"/>
    <x v="390"/>
    <x v="0"/>
    <x v="30"/>
    <x v="2"/>
    <s v="hardware"/>
    <x v="2049"/>
    <x v="4"/>
  </r>
  <r>
    <n v="2050"/>
    <x v="2050"/>
    <x v="2048"/>
    <x v="3"/>
    <n v="47327"/>
    <x v="0"/>
    <s v="US"/>
    <x v="0"/>
    <n v="1433036578"/>
    <x v="2050"/>
    <b v="0"/>
    <x v="203"/>
    <x v="0"/>
    <x v="30"/>
    <x v="2"/>
    <s v="hardware"/>
    <x v="2050"/>
    <x v="0"/>
  </r>
  <r>
    <n v="2051"/>
    <x v="2051"/>
    <x v="2049"/>
    <x v="6"/>
    <n v="10429"/>
    <x v="0"/>
    <s v="US"/>
    <x v="0"/>
    <n v="1388017937"/>
    <x v="2051"/>
    <b v="0"/>
    <x v="391"/>
    <x v="0"/>
    <x v="30"/>
    <x v="2"/>
    <s v="hardware"/>
    <x v="2051"/>
    <x v="4"/>
  </r>
  <r>
    <n v="2052"/>
    <x v="2052"/>
    <x v="2050"/>
    <x v="63"/>
    <n v="176524"/>
    <x v="0"/>
    <s v="US"/>
    <x v="0"/>
    <n v="1455933653"/>
    <x v="2052"/>
    <b v="0"/>
    <x v="392"/>
    <x v="0"/>
    <x v="30"/>
    <x v="2"/>
    <s v="hardware"/>
    <x v="2052"/>
    <x v="2"/>
  </r>
  <r>
    <n v="2053"/>
    <x v="2053"/>
    <x v="2051"/>
    <x v="10"/>
    <n v="5051"/>
    <x v="0"/>
    <s v="US"/>
    <x v="0"/>
    <n v="1448466551"/>
    <x v="2053"/>
    <b v="0"/>
    <x v="212"/>
    <x v="0"/>
    <x v="30"/>
    <x v="2"/>
    <s v="hardware"/>
    <x v="2053"/>
    <x v="0"/>
  </r>
  <r>
    <n v="2054"/>
    <x v="2054"/>
    <x v="2052"/>
    <x v="19"/>
    <n v="39757"/>
    <x v="0"/>
    <s v="GB"/>
    <x v="1"/>
    <n v="1399033810"/>
    <x v="2054"/>
    <b v="0"/>
    <x v="393"/>
    <x v="0"/>
    <x v="30"/>
    <x v="2"/>
    <s v="hardware"/>
    <x v="2054"/>
    <x v="3"/>
  </r>
  <r>
    <n v="2055"/>
    <x v="2055"/>
    <x v="2053"/>
    <x v="12"/>
    <n v="10045"/>
    <x v="0"/>
    <s v="US"/>
    <x v="0"/>
    <n v="1417579200"/>
    <x v="2055"/>
    <b v="0"/>
    <x v="21"/>
    <x v="0"/>
    <x v="30"/>
    <x v="2"/>
    <s v="hardware"/>
    <x v="2055"/>
    <x v="3"/>
  </r>
  <r>
    <n v="2056"/>
    <x v="2056"/>
    <x v="2054"/>
    <x v="63"/>
    <n v="76726"/>
    <x v="0"/>
    <s v="US"/>
    <x v="0"/>
    <n v="1366222542"/>
    <x v="2056"/>
    <b v="0"/>
    <x v="394"/>
    <x v="0"/>
    <x v="30"/>
    <x v="2"/>
    <s v="hardware"/>
    <x v="2056"/>
    <x v="4"/>
  </r>
  <r>
    <n v="2057"/>
    <x v="2057"/>
    <x v="2055"/>
    <x v="36"/>
    <n v="30334.83"/>
    <x v="0"/>
    <s v="GB"/>
    <x v="1"/>
    <n v="1456487532"/>
    <x v="2057"/>
    <b v="0"/>
    <x v="395"/>
    <x v="0"/>
    <x v="30"/>
    <x v="2"/>
    <s v="hardware"/>
    <x v="2057"/>
    <x v="2"/>
  </r>
  <r>
    <n v="2058"/>
    <x v="2058"/>
    <x v="2056"/>
    <x v="317"/>
    <n v="4308"/>
    <x v="0"/>
    <s v="GB"/>
    <x v="1"/>
    <n v="1425326400"/>
    <x v="2058"/>
    <b v="0"/>
    <x v="396"/>
    <x v="0"/>
    <x v="30"/>
    <x v="2"/>
    <s v="hardware"/>
    <x v="2058"/>
    <x v="0"/>
  </r>
  <r>
    <n v="2059"/>
    <x v="2059"/>
    <x v="2057"/>
    <x v="11"/>
    <n v="43037"/>
    <x v="0"/>
    <s v="US"/>
    <x v="0"/>
    <n v="1454277540"/>
    <x v="2059"/>
    <b v="0"/>
    <x v="269"/>
    <x v="0"/>
    <x v="30"/>
    <x v="2"/>
    <s v="hardware"/>
    <x v="2059"/>
    <x v="0"/>
  </r>
  <r>
    <n v="2060"/>
    <x v="2060"/>
    <x v="2058"/>
    <x v="31"/>
    <n v="49100"/>
    <x v="0"/>
    <s v="US"/>
    <x v="0"/>
    <n v="1406129150"/>
    <x v="2060"/>
    <b v="0"/>
    <x v="397"/>
    <x v="0"/>
    <x v="30"/>
    <x v="2"/>
    <s v="hardware"/>
    <x v="2060"/>
    <x v="3"/>
  </r>
  <r>
    <n v="2061"/>
    <x v="2061"/>
    <x v="2059"/>
    <x v="10"/>
    <n v="5396"/>
    <x v="0"/>
    <s v="US"/>
    <x v="0"/>
    <n v="1483208454"/>
    <x v="2061"/>
    <b v="0"/>
    <x v="2"/>
    <x v="0"/>
    <x v="30"/>
    <x v="2"/>
    <s v="hardware"/>
    <x v="2061"/>
    <x v="2"/>
  </r>
  <r>
    <n v="2062"/>
    <x v="2062"/>
    <x v="2060"/>
    <x v="57"/>
    <n v="114977"/>
    <x v="0"/>
    <s v="DK"/>
    <x v="7"/>
    <n v="1458807098"/>
    <x v="2062"/>
    <b v="0"/>
    <x v="398"/>
    <x v="0"/>
    <x v="30"/>
    <x v="2"/>
    <s v="hardware"/>
    <x v="2062"/>
    <x v="2"/>
  </r>
  <r>
    <n v="2063"/>
    <x v="2063"/>
    <x v="2061"/>
    <x v="23"/>
    <n v="5922"/>
    <x v="0"/>
    <s v="DE"/>
    <x v="3"/>
    <n v="1463333701"/>
    <x v="2063"/>
    <b v="0"/>
    <x v="72"/>
    <x v="0"/>
    <x v="30"/>
    <x v="2"/>
    <s v="hardware"/>
    <x v="2063"/>
    <x v="2"/>
  </r>
  <r>
    <n v="2064"/>
    <x v="2064"/>
    <x v="2062"/>
    <x v="318"/>
    <n v="500784.27"/>
    <x v="0"/>
    <s v="US"/>
    <x v="0"/>
    <n v="1370001600"/>
    <x v="2064"/>
    <b v="0"/>
    <x v="399"/>
    <x v="0"/>
    <x v="30"/>
    <x v="2"/>
    <s v="hardware"/>
    <x v="2064"/>
    <x v="4"/>
  </r>
  <r>
    <n v="2065"/>
    <x v="2065"/>
    <x v="2063"/>
    <x v="79"/>
    <n v="79686.05"/>
    <x v="0"/>
    <s v="GB"/>
    <x v="1"/>
    <n v="1387958429"/>
    <x v="2065"/>
    <b v="0"/>
    <x v="400"/>
    <x v="0"/>
    <x v="30"/>
    <x v="2"/>
    <s v="hardware"/>
    <x v="2065"/>
    <x v="4"/>
  </r>
  <r>
    <n v="2066"/>
    <x v="2066"/>
    <x v="2064"/>
    <x v="13"/>
    <n v="4372"/>
    <x v="0"/>
    <s v="US"/>
    <x v="0"/>
    <n v="1408818683"/>
    <x v="2066"/>
    <b v="0"/>
    <x v="71"/>
    <x v="0"/>
    <x v="30"/>
    <x v="2"/>
    <s v="hardware"/>
    <x v="2066"/>
    <x v="3"/>
  </r>
  <r>
    <n v="2067"/>
    <x v="2067"/>
    <x v="2065"/>
    <x v="319"/>
    <n v="628"/>
    <x v="0"/>
    <s v="GB"/>
    <x v="1"/>
    <n v="1432499376"/>
    <x v="2067"/>
    <b v="0"/>
    <x v="73"/>
    <x v="0"/>
    <x v="30"/>
    <x v="2"/>
    <s v="hardware"/>
    <x v="2067"/>
    <x v="0"/>
  </r>
  <r>
    <n v="2068"/>
    <x v="2068"/>
    <x v="2066"/>
    <x v="31"/>
    <n v="26305.97"/>
    <x v="0"/>
    <s v="US"/>
    <x v="0"/>
    <n v="1476994315"/>
    <x v="2068"/>
    <b v="0"/>
    <x v="88"/>
    <x v="0"/>
    <x v="30"/>
    <x v="2"/>
    <s v="hardware"/>
    <x v="2068"/>
    <x v="2"/>
  </r>
  <r>
    <n v="2069"/>
    <x v="2069"/>
    <x v="2067"/>
    <x v="63"/>
    <n v="64203.33"/>
    <x v="0"/>
    <s v="US"/>
    <x v="0"/>
    <n v="1451776791"/>
    <x v="2069"/>
    <b v="0"/>
    <x v="40"/>
    <x v="0"/>
    <x v="30"/>
    <x v="2"/>
    <s v="hardware"/>
    <x v="2069"/>
    <x v="0"/>
  </r>
  <r>
    <n v="2070"/>
    <x v="2070"/>
    <x v="2068"/>
    <x v="152"/>
    <n v="396659"/>
    <x v="0"/>
    <s v="DE"/>
    <x v="3"/>
    <n v="1467128723"/>
    <x v="2070"/>
    <b v="0"/>
    <x v="401"/>
    <x v="0"/>
    <x v="30"/>
    <x v="2"/>
    <s v="hardware"/>
    <x v="2070"/>
    <x v="2"/>
  </r>
  <r>
    <n v="2071"/>
    <x v="2071"/>
    <x v="2069"/>
    <x v="22"/>
    <n v="56146"/>
    <x v="0"/>
    <s v="US"/>
    <x v="0"/>
    <n v="1475390484"/>
    <x v="2071"/>
    <b v="0"/>
    <x v="402"/>
    <x v="0"/>
    <x v="30"/>
    <x v="2"/>
    <s v="hardware"/>
    <x v="2071"/>
    <x v="2"/>
  </r>
  <r>
    <n v="2072"/>
    <x v="2072"/>
    <x v="2070"/>
    <x v="320"/>
    <n v="79173"/>
    <x v="0"/>
    <s v="US"/>
    <x v="0"/>
    <n v="1462629432"/>
    <x v="2072"/>
    <b v="0"/>
    <x v="403"/>
    <x v="0"/>
    <x v="30"/>
    <x v="2"/>
    <s v="hardware"/>
    <x v="2072"/>
    <x v="2"/>
  </r>
  <r>
    <n v="2073"/>
    <x v="2073"/>
    <x v="2071"/>
    <x v="57"/>
    <n v="152604.29999999999"/>
    <x v="0"/>
    <s v="US"/>
    <x v="0"/>
    <n v="1431100918"/>
    <x v="2073"/>
    <b v="0"/>
    <x v="404"/>
    <x v="0"/>
    <x v="30"/>
    <x v="2"/>
    <s v="hardware"/>
    <x v="2073"/>
    <x v="0"/>
  </r>
  <r>
    <n v="2074"/>
    <x v="2074"/>
    <x v="2072"/>
    <x v="20"/>
    <n v="615"/>
    <x v="0"/>
    <s v="US"/>
    <x v="0"/>
    <n v="1462564182"/>
    <x v="2074"/>
    <b v="0"/>
    <x v="83"/>
    <x v="0"/>
    <x v="30"/>
    <x v="2"/>
    <s v="hardware"/>
    <x v="2074"/>
    <x v="2"/>
  </r>
  <r>
    <n v="2075"/>
    <x v="2075"/>
    <x v="2073"/>
    <x v="204"/>
    <n v="167820.6"/>
    <x v="0"/>
    <s v="US"/>
    <x v="0"/>
    <n v="1374769288"/>
    <x v="2075"/>
    <b v="0"/>
    <x v="405"/>
    <x v="0"/>
    <x v="30"/>
    <x v="2"/>
    <s v="hardware"/>
    <x v="2075"/>
    <x v="4"/>
  </r>
  <r>
    <n v="2076"/>
    <x v="2076"/>
    <x v="2074"/>
    <x v="321"/>
    <n v="972594.99"/>
    <x v="0"/>
    <s v="GB"/>
    <x v="1"/>
    <n v="1406149689"/>
    <x v="2076"/>
    <b v="0"/>
    <x v="406"/>
    <x v="0"/>
    <x v="30"/>
    <x v="2"/>
    <s v="hardware"/>
    <x v="2076"/>
    <x v="3"/>
  </r>
  <r>
    <n v="2077"/>
    <x v="2077"/>
    <x v="2075"/>
    <x v="63"/>
    <n v="57754"/>
    <x v="0"/>
    <s v="US"/>
    <x v="0"/>
    <n v="1433538000"/>
    <x v="2077"/>
    <b v="0"/>
    <x v="101"/>
    <x v="0"/>
    <x v="30"/>
    <x v="2"/>
    <s v="hardware"/>
    <x v="2077"/>
    <x v="0"/>
  </r>
  <r>
    <n v="2078"/>
    <x v="2078"/>
    <x v="2076"/>
    <x v="22"/>
    <n v="26241"/>
    <x v="0"/>
    <s v="ES"/>
    <x v="3"/>
    <n v="1482085857"/>
    <x v="2078"/>
    <b v="0"/>
    <x v="53"/>
    <x v="0"/>
    <x v="30"/>
    <x v="2"/>
    <s v="hardware"/>
    <x v="2078"/>
    <x v="2"/>
  </r>
  <r>
    <n v="2079"/>
    <x v="2079"/>
    <x v="2077"/>
    <x v="3"/>
    <n v="28817"/>
    <x v="0"/>
    <s v="GB"/>
    <x v="1"/>
    <n v="1435258800"/>
    <x v="2079"/>
    <b v="0"/>
    <x v="407"/>
    <x v="0"/>
    <x v="30"/>
    <x v="2"/>
    <s v="hardware"/>
    <x v="2079"/>
    <x v="0"/>
  </r>
  <r>
    <n v="2080"/>
    <x v="2080"/>
    <x v="2078"/>
    <x v="28"/>
    <n v="5078"/>
    <x v="0"/>
    <s v="US"/>
    <x v="0"/>
    <n v="1447286300"/>
    <x v="2080"/>
    <b v="0"/>
    <x v="133"/>
    <x v="0"/>
    <x v="30"/>
    <x v="2"/>
    <s v="hardware"/>
    <x v="2080"/>
    <x v="0"/>
  </r>
  <r>
    <n v="2081"/>
    <x v="2081"/>
    <x v="2079"/>
    <x v="8"/>
    <n v="4010"/>
    <x v="0"/>
    <s v="US"/>
    <x v="0"/>
    <n v="1337144340"/>
    <x v="2081"/>
    <b v="0"/>
    <x v="165"/>
    <x v="0"/>
    <x v="14"/>
    <x v="4"/>
    <s v="indie rock"/>
    <x v="2081"/>
    <x v="5"/>
  </r>
  <r>
    <n v="2082"/>
    <x v="2082"/>
    <x v="2080"/>
    <x v="15"/>
    <n v="1661"/>
    <x v="0"/>
    <s v="US"/>
    <x v="0"/>
    <n v="1322106796"/>
    <x v="2082"/>
    <b v="0"/>
    <x v="44"/>
    <x v="0"/>
    <x v="14"/>
    <x v="4"/>
    <s v="indie rock"/>
    <x v="2082"/>
    <x v="6"/>
  </r>
  <r>
    <n v="2083"/>
    <x v="2083"/>
    <x v="2081"/>
    <x v="47"/>
    <n v="850"/>
    <x v="0"/>
    <s v="US"/>
    <x v="0"/>
    <n v="1338830395"/>
    <x v="2083"/>
    <b v="0"/>
    <x v="20"/>
    <x v="0"/>
    <x v="14"/>
    <x v="4"/>
    <s v="indie rock"/>
    <x v="2083"/>
    <x v="5"/>
  </r>
  <r>
    <n v="2084"/>
    <x v="2084"/>
    <x v="2082"/>
    <x v="9"/>
    <n v="3250"/>
    <x v="0"/>
    <s v="US"/>
    <x v="0"/>
    <n v="1399186740"/>
    <x v="2084"/>
    <b v="0"/>
    <x v="67"/>
    <x v="0"/>
    <x v="14"/>
    <x v="4"/>
    <s v="indie rock"/>
    <x v="2084"/>
    <x v="3"/>
  </r>
  <r>
    <n v="2085"/>
    <x v="2085"/>
    <x v="2083"/>
    <x v="12"/>
    <n v="7412"/>
    <x v="0"/>
    <s v="US"/>
    <x v="0"/>
    <n v="1342382587"/>
    <x v="2085"/>
    <b v="0"/>
    <x v="183"/>
    <x v="0"/>
    <x v="14"/>
    <x v="4"/>
    <s v="indie rock"/>
    <x v="2085"/>
    <x v="5"/>
  </r>
  <r>
    <n v="2086"/>
    <x v="2086"/>
    <x v="2084"/>
    <x v="23"/>
    <n v="4028"/>
    <x v="0"/>
    <s v="US"/>
    <x v="0"/>
    <n v="1323838740"/>
    <x v="2086"/>
    <b v="0"/>
    <x v="2"/>
    <x v="0"/>
    <x v="14"/>
    <x v="4"/>
    <s v="indie rock"/>
    <x v="2086"/>
    <x v="6"/>
  </r>
  <r>
    <n v="2087"/>
    <x v="2087"/>
    <x v="2085"/>
    <x v="15"/>
    <n v="1553"/>
    <x v="0"/>
    <s v="US"/>
    <x v="0"/>
    <n v="1315457658"/>
    <x v="2087"/>
    <b v="0"/>
    <x v="20"/>
    <x v="0"/>
    <x v="14"/>
    <x v="4"/>
    <s v="indie rock"/>
    <x v="2087"/>
    <x v="6"/>
  </r>
  <r>
    <n v="2088"/>
    <x v="2088"/>
    <x v="2086"/>
    <x v="9"/>
    <n v="3465.32"/>
    <x v="0"/>
    <s v="US"/>
    <x v="0"/>
    <n v="1284177540"/>
    <x v="2088"/>
    <b v="0"/>
    <x v="11"/>
    <x v="0"/>
    <x v="14"/>
    <x v="4"/>
    <s v="indie rock"/>
    <x v="2088"/>
    <x v="7"/>
  </r>
  <r>
    <n v="2089"/>
    <x v="2089"/>
    <x v="2087"/>
    <x v="30"/>
    <n v="3010.01"/>
    <x v="0"/>
    <s v="US"/>
    <x v="0"/>
    <n v="1375408194"/>
    <x v="2089"/>
    <b v="0"/>
    <x v="95"/>
    <x v="0"/>
    <x v="14"/>
    <x v="4"/>
    <s v="indie rock"/>
    <x v="2089"/>
    <x v="4"/>
  </r>
  <r>
    <n v="2090"/>
    <x v="2090"/>
    <x v="2088"/>
    <x v="6"/>
    <n v="9203.23"/>
    <x v="0"/>
    <s v="US"/>
    <x v="0"/>
    <n v="1361696955"/>
    <x v="2090"/>
    <b v="0"/>
    <x v="322"/>
    <x v="0"/>
    <x v="14"/>
    <x v="4"/>
    <s v="indie rock"/>
    <x v="2090"/>
    <x v="4"/>
  </r>
  <r>
    <n v="2091"/>
    <x v="2091"/>
    <x v="2089"/>
    <x v="102"/>
    <n v="21684.2"/>
    <x v="0"/>
    <s v="US"/>
    <x v="0"/>
    <n v="1299009600"/>
    <x v="2091"/>
    <b v="0"/>
    <x v="336"/>
    <x v="0"/>
    <x v="14"/>
    <x v="4"/>
    <s v="indie rock"/>
    <x v="2091"/>
    <x v="6"/>
  </r>
  <r>
    <n v="2092"/>
    <x v="2092"/>
    <x v="2090"/>
    <x v="12"/>
    <n v="6077"/>
    <x v="0"/>
    <s v="US"/>
    <x v="0"/>
    <n v="1318006732"/>
    <x v="2092"/>
    <b v="0"/>
    <x v="165"/>
    <x v="0"/>
    <x v="14"/>
    <x v="4"/>
    <s v="indie rock"/>
    <x v="2092"/>
    <x v="6"/>
  </r>
  <r>
    <n v="2093"/>
    <x v="2093"/>
    <x v="2091"/>
    <x v="15"/>
    <n v="1537"/>
    <x v="0"/>
    <s v="US"/>
    <x v="0"/>
    <n v="1356211832"/>
    <x v="2093"/>
    <b v="0"/>
    <x v="23"/>
    <x v="0"/>
    <x v="14"/>
    <x v="4"/>
    <s v="indie rock"/>
    <x v="2093"/>
    <x v="5"/>
  </r>
  <r>
    <n v="2094"/>
    <x v="2094"/>
    <x v="2092"/>
    <x v="8"/>
    <n v="4219"/>
    <x v="0"/>
    <s v="US"/>
    <x v="0"/>
    <n v="1330916400"/>
    <x v="2094"/>
    <b v="0"/>
    <x v="250"/>
    <x v="0"/>
    <x v="14"/>
    <x v="4"/>
    <s v="indie rock"/>
    <x v="2094"/>
    <x v="5"/>
  </r>
  <r>
    <n v="2095"/>
    <x v="2095"/>
    <x v="2093"/>
    <x v="30"/>
    <n v="2500"/>
    <x v="0"/>
    <s v="US"/>
    <x v="0"/>
    <n v="1317576973"/>
    <x v="2095"/>
    <b v="0"/>
    <x v="19"/>
    <x v="0"/>
    <x v="14"/>
    <x v="4"/>
    <s v="indie rock"/>
    <x v="2095"/>
    <x v="6"/>
  </r>
  <r>
    <n v="2096"/>
    <x v="2096"/>
    <x v="2094"/>
    <x v="20"/>
    <n v="610"/>
    <x v="0"/>
    <s v="US"/>
    <x v="0"/>
    <n v="1351223940"/>
    <x v="2096"/>
    <b v="0"/>
    <x v="25"/>
    <x v="0"/>
    <x v="14"/>
    <x v="4"/>
    <s v="indie rock"/>
    <x v="2096"/>
    <x v="5"/>
  </r>
  <r>
    <n v="2097"/>
    <x v="2097"/>
    <x v="2095"/>
    <x v="9"/>
    <n v="3000"/>
    <x v="0"/>
    <s v="US"/>
    <x v="0"/>
    <n v="1322751735"/>
    <x v="2097"/>
    <b v="0"/>
    <x v="44"/>
    <x v="0"/>
    <x v="14"/>
    <x v="4"/>
    <s v="indie rock"/>
    <x v="2097"/>
    <x v="6"/>
  </r>
  <r>
    <n v="2098"/>
    <x v="2098"/>
    <x v="2096"/>
    <x v="12"/>
    <n v="6020"/>
    <x v="0"/>
    <s v="US"/>
    <x v="0"/>
    <n v="1331174635"/>
    <x v="2098"/>
    <b v="0"/>
    <x v="58"/>
    <x v="0"/>
    <x v="14"/>
    <x v="4"/>
    <s v="indie rock"/>
    <x v="2098"/>
    <x v="5"/>
  </r>
  <r>
    <n v="2099"/>
    <x v="2099"/>
    <x v="2097"/>
    <x v="9"/>
    <n v="3971"/>
    <x v="0"/>
    <s v="US"/>
    <x v="0"/>
    <n v="1435808400"/>
    <x v="2099"/>
    <b v="0"/>
    <x v="287"/>
    <x v="0"/>
    <x v="14"/>
    <x v="4"/>
    <s v="indie rock"/>
    <x v="2099"/>
    <x v="0"/>
  </r>
  <r>
    <n v="2100"/>
    <x v="2100"/>
    <x v="2098"/>
    <x v="20"/>
    <n v="820"/>
    <x v="0"/>
    <s v="US"/>
    <x v="0"/>
    <n v="1341028740"/>
    <x v="2100"/>
    <b v="0"/>
    <x v="74"/>
    <x v="0"/>
    <x v="14"/>
    <x v="4"/>
    <s v="indie rock"/>
    <x v="2100"/>
    <x v="5"/>
  </r>
  <r>
    <n v="2101"/>
    <x v="2101"/>
    <x v="2099"/>
    <x v="13"/>
    <n v="2265"/>
    <x v="0"/>
    <s v="US"/>
    <x v="0"/>
    <n v="1329104114"/>
    <x v="2101"/>
    <b v="0"/>
    <x v="34"/>
    <x v="0"/>
    <x v="14"/>
    <x v="4"/>
    <s v="indie rock"/>
    <x v="2101"/>
    <x v="6"/>
  </r>
  <r>
    <n v="2102"/>
    <x v="2102"/>
    <x v="2100"/>
    <x v="28"/>
    <n v="1360"/>
    <x v="0"/>
    <s v="US"/>
    <x v="0"/>
    <n v="1304628648"/>
    <x v="2102"/>
    <b v="0"/>
    <x v="44"/>
    <x v="0"/>
    <x v="14"/>
    <x v="4"/>
    <s v="indie rock"/>
    <x v="2102"/>
    <x v="6"/>
  </r>
  <r>
    <n v="2103"/>
    <x v="2103"/>
    <x v="2101"/>
    <x v="198"/>
    <n v="11364"/>
    <x v="0"/>
    <s v="US"/>
    <x v="0"/>
    <n v="1352488027"/>
    <x v="2103"/>
    <b v="0"/>
    <x v="248"/>
    <x v="0"/>
    <x v="14"/>
    <x v="4"/>
    <s v="indie rock"/>
    <x v="2103"/>
    <x v="5"/>
  </r>
  <r>
    <n v="2104"/>
    <x v="2104"/>
    <x v="2102"/>
    <x v="134"/>
    <n v="1036"/>
    <x v="0"/>
    <s v="US"/>
    <x v="0"/>
    <n v="1369958400"/>
    <x v="2104"/>
    <b v="0"/>
    <x v="77"/>
    <x v="0"/>
    <x v="14"/>
    <x v="4"/>
    <s v="indie rock"/>
    <x v="2104"/>
    <x v="4"/>
  </r>
  <r>
    <n v="2105"/>
    <x v="2105"/>
    <x v="2103"/>
    <x v="13"/>
    <n v="5080"/>
    <x v="0"/>
    <s v="US"/>
    <x v="0"/>
    <n v="1416542400"/>
    <x v="2105"/>
    <b v="0"/>
    <x v="221"/>
    <x v="0"/>
    <x v="14"/>
    <x v="4"/>
    <s v="indie rock"/>
    <x v="2105"/>
    <x v="3"/>
  </r>
  <r>
    <n v="2106"/>
    <x v="2106"/>
    <x v="2104"/>
    <x v="41"/>
    <n v="2355"/>
    <x v="0"/>
    <s v="US"/>
    <x v="0"/>
    <n v="1359176974"/>
    <x v="2106"/>
    <b v="0"/>
    <x v="34"/>
    <x v="0"/>
    <x v="14"/>
    <x v="4"/>
    <s v="indie rock"/>
    <x v="2106"/>
    <x v="5"/>
  </r>
  <r>
    <n v="2107"/>
    <x v="2107"/>
    <x v="2105"/>
    <x v="13"/>
    <n v="2154.66"/>
    <x v="0"/>
    <s v="US"/>
    <x v="0"/>
    <n v="1415815393"/>
    <x v="2107"/>
    <b v="0"/>
    <x v="6"/>
    <x v="0"/>
    <x v="14"/>
    <x v="4"/>
    <s v="indie rock"/>
    <x v="2107"/>
    <x v="3"/>
  </r>
  <r>
    <n v="2108"/>
    <x v="2108"/>
    <x v="2106"/>
    <x v="194"/>
    <n v="17170"/>
    <x v="0"/>
    <s v="US"/>
    <x v="0"/>
    <n v="1347249300"/>
    <x v="2108"/>
    <b v="0"/>
    <x v="277"/>
    <x v="0"/>
    <x v="14"/>
    <x v="4"/>
    <s v="indie rock"/>
    <x v="2108"/>
    <x v="5"/>
  </r>
  <r>
    <n v="2109"/>
    <x v="2109"/>
    <x v="2107"/>
    <x v="23"/>
    <n v="4261"/>
    <x v="0"/>
    <s v="US"/>
    <x v="0"/>
    <n v="1436115617"/>
    <x v="2109"/>
    <b v="0"/>
    <x v="244"/>
    <x v="0"/>
    <x v="14"/>
    <x v="4"/>
    <s v="indie rock"/>
    <x v="2109"/>
    <x v="0"/>
  </r>
  <r>
    <n v="2110"/>
    <x v="2110"/>
    <x v="2108"/>
    <x v="13"/>
    <n v="2007"/>
    <x v="0"/>
    <s v="US"/>
    <x v="0"/>
    <n v="1401253140"/>
    <x v="2110"/>
    <b v="0"/>
    <x v="44"/>
    <x v="0"/>
    <x v="14"/>
    <x v="4"/>
    <s v="indie rock"/>
    <x v="2110"/>
    <x v="3"/>
  </r>
  <r>
    <n v="2111"/>
    <x v="2111"/>
    <x v="2109"/>
    <x v="13"/>
    <n v="2130"/>
    <x v="0"/>
    <s v="US"/>
    <x v="0"/>
    <n v="1313370000"/>
    <x v="2111"/>
    <b v="0"/>
    <x v="70"/>
    <x v="0"/>
    <x v="14"/>
    <x v="4"/>
    <s v="indie rock"/>
    <x v="2111"/>
    <x v="6"/>
  </r>
  <r>
    <n v="2112"/>
    <x v="2112"/>
    <x v="2110"/>
    <x v="43"/>
    <n v="300"/>
    <x v="0"/>
    <s v="US"/>
    <x v="0"/>
    <n v="1366064193"/>
    <x v="2112"/>
    <b v="0"/>
    <x v="202"/>
    <x v="0"/>
    <x v="14"/>
    <x v="4"/>
    <s v="indie rock"/>
    <x v="2112"/>
    <x v="4"/>
  </r>
  <r>
    <n v="2113"/>
    <x v="2113"/>
    <x v="2111"/>
    <x v="39"/>
    <n v="7340"/>
    <x v="0"/>
    <s v="US"/>
    <x v="0"/>
    <n v="1411505176"/>
    <x v="2113"/>
    <b v="0"/>
    <x v="329"/>
    <x v="0"/>
    <x v="14"/>
    <x v="4"/>
    <s v="indie rock"/>
    <x v="2113"/>
    <x v="3"/>
  </r>
  <r>
    <n v="2114"/>
    <x v="2114"/>
    <x v="2112"/>
    <x v="10"/>
    <n v="5235"/>
    <x v="0"/>
    <s v="US"/>
    <x v="0"/>
    <n v="1291870740"/>
    <x v="2114"/>
    <b v="0"/>
    <x v="206"/>
    <x v="0"/>
    <x v="14"/>
    <x v="4"/>
    <s v="indie rock"/>
    <x v="2114"/>
    <x v="7"/>
  </r>
  <r>
    <n v="2115"/>
    <x v="2115"/>
    <x v="2113"/>
    <x v="15"/>
    <n v="3385"/>
    <x v="0"/>
    <s v="US"/>
    <x v="0"/>
    <n v="1298167001"/>
    <x v="2115"/>
    <b v="0"/>
    <x v="17"/>
    <x v="0"/>
    <x v="14"/>
    <x v="4"/>
    <s v="indie rock"/>
    <x v="2115"/>
    <x v="6"/>
  </r>
  <r>
    <n v="2116"/>
    <x v="2116"/>
    <x v="2114"/>
    <x v="240"/>
    <n v="48434"/>
    <x v="0"/>
    <s v="US"/>
    <x v="0"/>
    <n v="1349203203"/>
    <x v="2116"/>
    <b v="0"/>
    <x v="297"/>
    <x v="0"/>
    <x v="14"/>
    <x v="4"/>
    <s v="indie rock"/>
    <x v="2116"/>
    <x v="5"/>
  </r>
  <r>
    <n v="2117"/>
    <x v="2117"/>
    <x v="2115"/>
    <x v="38"/>
    <n v="1773"/>
    <x v="0"/>
    <s v="US"/>
    <x v="0"/>
    <n v="1445921940"/>
    <x v="2117"/>
    <b v="0"/>
    <x v="2"/>
    <x v="0"/>
    <x v="14"/>
    <x v="4"/>
    <s v="indie rock"/>
    <x v="2117"/>
    <x v="0"/>
  </r>
  <r>
    <n v="2118"/>
    <x v="2118"/>
    <x v="2116"/>
    <x v="28"/>
    <n v="1346.11"/>
    <x v="0"/>
    <s v="US"/>
    <x v="0"/>
    <n v="1311538136"/>
    <x v="2118"/>
    <b v="0"/>
    <x v="57"/>
    <x v="0"/>
    <x v="14"/>
    <x v="4"/>
    <s v="indie rock"/>
    <x v="2118"/>
    <x v="6"/>
  </r>
  <r>
    <n v="2119"/>
    <x v="2119"/>
    <x v="2117"/>
    <x v="13"/>
    <n v="2015"/>
    <x v="0"/>
    <s v="US"/>
    <x v="0"/>
    <n v="1345086445"/>
    <x v="2119"/>
    <b v="0"/>
    <x v="19"/>
    <x v="0"/>
    <x v="14"/>
    <x v="4"/>
    <s v="indie rock"/>
    <x v="2119"/>
    <x v="5"/>
  </r>
  <r>
    <n v="2120"/>
    <x v="2120"/>
    <x v="2118"/>
    <x v="6"/>
    <n v="8070.43"/>
    <x v="0"/>
    <s v="US"/>
    <x v="0"/>
    <n v="1388617736"/>
    <x v="2120"/>
    <b v="0"/>
    <x v="50"/>
    <x v="0"/>
    <x v="14"/>
    <x v="4"/>
    <s v="indie rock"/>
    <x v="2120"/>
    <x v="4"/>
  </r>
  <r>
    <n v="2121"/>
    <x v="2121"/>
    <x v="2119"/>
    <x v="63"/>
    <n v="284"/>
    <x v="2"/>
    <s v="CH"/>
    <x v="11"/>
    <n v="1484156948"/>
    <x v="2121"/>
    <b v="0"/>
    <x v="73"/>
    <x v="1"/>
    <x v="17"/>
    <x v="6"/>
    <s v="video games"/>
    <x v="2121"/>
    <x v="2"/>
  </r>
  <r>
    <n v="2122"/>
    <x v="2122"/>
    <x v="2120"/>
    <x v="58"/>
    <n v="310"/>
    <x v="2"/>
    <s v="MX"/>
    <x v="10"/>
    <n v="1483773169"/>
    <x v="2122"/>
    <b v="0"/>
    <x v="83"/>
    <x v="1"/>
    <x v="17"/>
    <x v="6"/>
    <s v="video games"/>
    <x v="2122"/>
    <x v="2"/>
  </r>
  <r>
    <n v="2123"/>
    <x v="2123"/>
    <x v="2121"/>
    <x v="2"/>
    <n v="50"/>
    <x v="2"/>
    <s v="US"/>
    <x v="0"/>
    <n v="1268636340"/>
    <x v="2123"/>
    <b v="0"/>
    <x v="81"/>
    <x v="1"/>
    <x v="17"/>
    <x v="6"/>
    <s v="video games"/>
    <x v="2123"/>
    <x v="7"/>
  </r>
  <r>
    <n v="2124"/>
    <x v="2124"/>
    <x v="2122"/>
    <x v="184"/>
    <n v="115"/>
    <x v="2"/>
    <s v="US"/>
    <x v="0"/>
    <n v="1291093200"/>
    <x v="2124"/>
    <b v="0"/>
    <x v="81"/>
    <x v="1"/>
    <x v="17"/>
    <x v="6"/>
    <s v="video games"/>
    <x v="2124"/>
    <x v="7"/>
  </r>
  <r>
    <n v="2125"/>
    <x v="2125"/>
    <x v="2123"/>
    <x v="127"/>
    <n v="852"/>
    <x v="2"/>
    <s v="US"/>
    <x v="0"/>
    <n v="1438734833"/>
    <x v="2125"/>
    <b v="0"/>
    <x v="74"/>
    <x v="1"/>
    <x v="17"/>
    <x v="6"/>
    <s v="video games"/>
    <x v="2125"/>
    <x v="0"/>
  </r>
  <r>
    <n v="2126"/>
    <x v="2126"/>
    <x v="2124"/>
    <x v="22"/>
    <n v="10"/>
    <x v="2"/>
    <s v="US"/>
    <x v="0"/>
    <n v="1418080887"/>
    <x v="2126"/>
    <b v="0"/>
    <x v="84"/>
    <x v="1"/>
    <x v="17"/>
    <x v="6"/>
    <s v="video games"/>
    <x v="2126"/>
    <x v="3"/>
  </r>
  <r>
    <n v="2127"/>
    <x v="2127"/>
    <x v="2125"/>
    <x v="89"/>
    <n v="8076"/>
    <x v="2"/>
    <s v="GB"/>
    <x v="1"/>
    <n v="1426158463"/>
    <x v="2127"/>
    <b v="0"/>
    <x v="163"/>
    <x v="1"/>
    <x v="17"/>
    <x v="6"/>
    <s v="video games"/>
    <x v="2127"/>
    <x v="0"/>
  </r>
  <r>
    <n v="2128"/>
    <x v="2128"/>
    <x v="2126"/>
    <x v="36"/>
    <n v="25"/>
    <x v="2"/>
    <s v="CA"/>
    <x v="5"/>
    <n v="1411324369"/>
    <x v="2128"/>
    <b v="0"/>
    <x v="29"/>
    <x v="1"/>
    <x v="17"/>
    <x v="6"/>
    <s v="video games"/>
    <x v="2128"/>
    <x v="3"/>
  </r>
  <r>
    <n v="2129"/>
    <x v="2129"/>
    <x v="2127"/>
    <x v="13"/>
    <n v="236"/>
    <x v="2"/>
    <s v="US"/>
    <x v="0"/>
    <n v="1457570100"/>
    <x v="2129"/>
    <b v="0"/>
    <x v="8"/>
    <x v="1"/>
    <x v="17"/>
    <x v="6"/>
    <s v="video games"/>
    <x v="2129"/>
    <x v="2"/>
  </r>
  <r>
    <n v="2130"/>
    <x v="2130"/>
    <x v="2128"/>
    <x v="247"/>
    <n v="85"/>
    <x v="2"/>
    <s v="US"/>
    <x v="0"/>
    <n v="1408154663"/>
    <x v="2130"/>
    <b v="0"/>
    <x v="80"/>
    <x v="1"/>
    <x v="17"/>
    <x v="6"/>
    <s v="video games"/>
    <x v="2130"/>
    <x v="3"/>
  </r>
  <r>
    <n v="2131"/>
    <x v="2131"/>
    <x v="2129"/>
    <x v="2"/>
    <n v="25"/>
    <x v="2"/>
    <s v="US"/>
    <x v="0"/>
    <n v="1436677091"/>
    <x v="2131"/>
    <b v="0"/>
    <x v="83"/>
    <x v="1"/>
    <x v="17"/>
    <x v="6"/>
    <s v="video games"/>
    <x v="2131"/>
    <x v="0"/>
  </r>
  <r>
    <n v="2132"/>
    <x v="2132"/>
    <x v="2130"/>
    <x v="57"/>
    <n v="2112.9899999999998"/>
    <x v="2"/>
    <s v="US"/>
    <x v="0"/>
    <n v="1391427692"/>
    <x v="2132"/>
    <b v="0"/>
    <x v="221"/>
    <x v="1"/>
    <x v="17"/>
    <x v="6"/>
    <s v="video games"/>
    <x v="2132"/>
    <x v="3"/>
  </r>
  <r>
    <n v="2133"/>
    <x v="2133"/>
    <x v="2131"/>
    <x v="28"/>
    <n v="16"/>
    <x v="2"/>
    <s v="US"/>
    <x v="0"/>
    <n v="1303628340"/>
    <x v="2133"/>
    <b v="0"/>
    <x v="83"/>
    <x v="1"/>
    <x v="17"/>
    <x v="6"/>
    <s v="video games"/>
    <x v="2133"/>
    <x v="6"/>
  </r>
  <r>
    <n v="2134"/>
    <x v="2134"/>
    <x v="2132"/>
    <x v="12"/>
    <n v="104"/>
    <x v="2"/>
    <s v="US"/>
    <x v="0"/>
    <n v="1367097391"/>
    <x v="2134"/>
    <b v="0"/>
    <x v="83"/>
    <x v="1"/>
    <x v="17"/>
    <x v="6"/>
    <s v="video games"/>
    <x v="2134"/>
    <x v="4"/>
  </r>
  <r>
    <n v="2135"/>
    <x v="2135"/>
    <x v="2133"/>
    <x v="10"/>
    <n v="478"/>
    <x v="2"/>
    <s v="US"/>
    <x v="0"/>
    <n v="1349392033"/>
    <x v="2135"/>
    <b v="0"/>
    <x v="19"/>
    <x v="1"/>
    <x v="17"/>
    <x v="6"/>
    <s v="video games"/>
    <x v="2135"/>
    <x v="5"/>
  </r>
  <r>
    <n v="2136"/>
    <x v="2136"/>
    <x v="2134"/>
    <x v="58"/>
    <n v="47.69"/>
    <x v="2"/>
    <s v="US"/>
    <x v="0"/>
    <n v="1382184786"/>
    <x v="2136"/>
    <b v="0"/>
    <x v="80"/>
    <x v="1"/>
    <x v="17"/>
    <x v="6"/>
    <s v="video games"/>
    <x v="2136"/>
    <x v="4"/>
  </r>
  <r>
    <n v="2137"/>
    <x v="2137"/>
    <x v="2135"/>
    <x v="63"/>
    <n v="14203"/>
    <x v="2"/>
    <s v="CA"/>
    <x v="5"/>
    <n v="1417804229"/>
    <x v="2137"/>
    <b v="0"/>
    <x v="408"/>
    <x v="1"/>
    <x v="17"/>
    <x v="6"/>
    <s v="video games"/>
    <x v="2137"/>
    <x v="3"/>
  </r>
  <r>
    <n v="2138"/>
    <x v="2138"/>
    <x v="2136"/>
    <x v="28"/>
    <n v="128"/>
    <x v="2"/>
    <s v="GB"/>
    <x v="1"/>
    <n v="1383959939"/>
    <x v="2138"/>
    <b v="0"/>
    <x v="8"/>
    <x v="1"/>
    <x v="17"/>
    <x v="6"/>
    <s v="video games"/>
    <x v="2138"/>
    <x v="4"/>
  </r>
  <r>
    <n v="2139"/>
    <x v="2139"/>
    <x v="2137"/>
    <x v="11"/>
    <n v="1626"/>
    <x v="2"/>
    <s v="US"/>
    <x v="0"/>
    <n v="1478196008"/>
    <x v="2139"/>
    <b v="0"/>
    <x v="66"/>
    <x v="1"/>
    <x v="17"/>
    <x v="6"/>
    <s v="video games"/>
    <x v="2139"/>
    <x v="2"/>
  </r>
  <r>
    <n v="2140"/>
    <x v="2140"/>
    <x v="2138"/>
    <x v="69"/>
    <n v="560"/>
    <x v="2"/>
    <s v="US"/>
    <x v="0"/>
    <n v="1357934424"/>
    <x v="2140"/>
    <b v="0"/>
    <x v="202"/>
    <x v="1"/>
    <x v="17"/>
    <x v="6"/>
    <s v="video games"/>
    <x v="2140"/>
    <x v="5"/>
  </r>
  <r>
    <n v="2141"/>
    <x v="2141"/>
    <x v="2139"/>
    <x v="36"/>
    <n v="0"/>
    <x v="2"/>
    <s v="US"/>
    <x v="0"/>
    <n v="1415947159"/>
    <x v="2141"/>
    <b v="0"/>
    <x v="78"/>
    <x v="1"/>
    <x v="17"/>
    <x v="6"/>
    <s v="video games"/>
    <x v="2141"/>
    <x v="3"/>
  </r>
  <r>
    <n v="2142"/>
    <x v="2142"/>
    <x v="2140"/>
    <x v="124"/>
    <n v="601"/>
    <x v="2"/>
    <s v="DE"/>
    <x v="3"/>
    <n v="1451494210"/>
    <x v="2142"/>
    <b v="0"/>
    <x v="8"/>
    <x v="1"/>
    <x v="17"/>
    <x v="6"/>
    <s v="video games"/>
    <x v="2142"/>
    <x v="0"/>
  </r>
  <r>
    <n v="2143"/>
    <x v="2143"/>
    <x v="2141"/>
    <x v="13"/>
    <n v="225"/>
    <x v="2"/>
    <s v="US"/>
    <x v="0"/>
    <n v="1279738800"/>
    <x v="2143"/>
    <b v="0"/>
    <x v="81"/>
    <x v="1"/>
    <x v="17"/>
    <x v="6"/>
    <s v="video games"/>
    <x v="2143"/>
    <x v="7"/>
  </r>
  <r>
    <n v="2144"/>
    <x v="2144"/>
    <x v="2142"/>
    <x v="322"/>
    <n v="607"/>
    <x v="2"/>
    <s v="US"/>
    <x v="0"/>
    <n v="1379164040"/>
    <x v="2144"/>
    <b v="0"/>
    <x v="54"/>
    <x v="1"/>
    <x v="17"/>
    <x v="6"/>
    <s v="video games"/>
    <x v="2144"/>
    <x v="4"/>
  </r>
  <r>
    <n v="2145"/>
    <x v="2145"/>
    <x v="2143"/>
    <x v="36"/>
    <n v="4565"/>
    <x v="2"/>
    <s v="US"/>
    <x v="0"/>
    <n v="1385534514"/>
    <x v="2145"/>
    <b v="0"/>
    <x v="30"/>
    <x v="1"/>
    <x v="17"/>
    <x v="6"/>
    <s v="video games"/>
    <x v="2145"/>
    <x v="4"/>
  </r>
  <r>
    <n v="2146"/>
    <x v="2146"/>
    <x v="2144"/>
    <x v="10"/>
    <n v="1"/>
    <x v="2"/>
    <s v="US"/>
    <x v="0"/>
    <n v="1455207510"/>
    <x v="2146"/>
    <b v="0"/>
    <x v="29"/>
    <x v="1"/>
    <x v="17"/>
    <x v="6"/>
    <s v="video games"/>
    <x v="2146"/>
    <x v="2"/>
  </r>
  <r>
    <n v="2147"/>
    <x v="2147"/>
    <x v="2145"/>
    <x v="303"/>
    <n v="2716"/>
    <x v="2"/>
    <s v="US"/>
    <x v="0"/>
    <n v="1416125148"/>
    <x v="2147"/>
    <b v="0"/>
    <x v="165"/>
    <x v="1"/>
    <x v="17"/>
    <x v="6"/>
    <s v="video games"/>
    <x v="2147"/>
    <x v="3"/>
  </r>
  <r>
    <n v="2148"/>
    <x v="2148"/>
    <x v="2146"/>
    <x v="213"/>
    <n v="2"/>
    <x v="2"/>
    <s v="GB"/>
    <x v="1"/>
    <n v="1427992582"/>
    <x v="2148"/>
    <b v="0"/>
    <x v="84"/>
    <x v="1"/>
    <x v="17"/>
    <x v="6"/>
    <s v="video games"/>
    <x v="2148"/>
    <x v="0"/>
  </r>
  <r>
    <n v="2149"/>
    <x v="2149"/>
    <x v="2147"/>
    <x v="13"/>
    <n v="0"/>
    <x v="2"/>
    <s v="US"/>
    <x v="0"/>
    <n v="1280534400"/>
    <x v="2149"/>
    <b v="0"/>
    <x v="78"/>
    <x v="1"/>
    <x v="17"/>
    <x v="6"/>
    <s v="video games"/>
    <x v="2149"/>
    <x v="7"/>
  </r>
  <r>
    <n v="2150"/>
    <x v="2150"/>
    <x v="2148"/>
    <x v="63"/>
    <n v="405"/>
    <x v="2"/>
    <s v="NO"/>
    <x v="8"/>
    <n v="1468392599"/>
    <x v="2150"/>
    <b v="0"/>
    <x v="80"/>
    <x v="1"/>
    <x v="17"/>
    <x v="6"/>
    <s v="video games"/>
    <x v="2150"/>
    <x v="2"/>
  </r>
  <r>
    <n v="2151"/>
    <x v="2151"/>
    <x v="2149"/>
    <x v="101"/>
    <n v="118"/>
    <x v="2"/>
    <s v="US"/>
    <x v="0"/>
    <n v="1467231614"/>
    <x v="2151"/>
    <b v="0"/>
    <x v="79"/>
    <x v="1"/>
    <x v="17"/>
    <x v="6"/>
    <s v="video games"/>
    <x v="2151"/>
    <x v="2"/>
  </r>
  <r>
    <n v="2152"/>
    <x v="2152"/>
    <x v="2150"/>
    <x v="11"/>
    <n v="50"/>
    <x v="2"/>
    <s v="US"/>
    <x v="0"/>
    <n v="1394909909"/>
    <x v="2152"/>
    <b v="0"/>
    <x v="80"/>
    <x v="1"/>
    <x v="17"/>
    <x v="6"/>
    <s v="video games"/>
    <x v="2152"/>
    <x v="3"/>
  </r>
  <r>
    <n v="2153"/>
    <x v="2153"/>
    <x v="2151"/>
    <x v="323"/>
    <n v="34"/>
    <x v="2"/>
    <s v="US"/>
    <x v="0"/>
    <n v="1420876740"/>
    <x v="2153"/>
    <b v="0"/>
    <x v="80"/>
    <x v="1"/>
    <x v="17"/>
    <x v="6"/>
    <s v="video games"/>
    <x v="2153"/>
    <x v="3"/>
  </r>
  <r>
    <n v="2154"/>
    <x v="2154"/>
    <x v="2152"/>
    <x v="49"/>
    <n v="2"/>
    <x v="2"/>
    <s v="US"/>
    <x v="0"/>
    <n v="1390921827"/>
    <x v="2154"/>
    <b v="0"/>
    <x v="84"/>
    <x v="1"/>
    <x v="17"/>
    <x v="6"/>
    <s v="video games"/>
    <x v="2154"/>
    <x v="3"/>
  </r>
  <r>
    <n v="2155"/>
    <x v="2155"/>
    <x v="2153"/>
    <x v="10"/>
    <n v="115"/>
    <x v="2"/>
    <s v="GB"/>
    <x v="1"/>
    <n v="1459443385"/>
    <x v="2155"/>
    <b v="0"/>
    <x v="81"/>
    <x v="1"/>
    <x v="17"/>
    <x v="6"/>
    <s v="video games"/>
    <x v="2155"/>
    <x v="2"/>
  </r>
  <r>
    <n v="2156"/>
    <x v="2156"/>
    <x v="2154"/>
    <x v="324"/>
    <n v="1493"/>
    <x v="2"/>
    <s v="US"/>
    <x v="0"/>
    <n v="1379363406"/>
    <x v="2156"/>
    <b v="0"/>
    <x v="183"/>
    <x v="1"/>
    <x v="17"/>
    <x v="6"/>
    <s v="video games"/>
    <x v="2156"/>
    <x v="4"/>
  </r>
  <r>
    <n v="2157"/>
    <x v="2157"/>
    <x v="2155"/>
    <x v="96"/>
    <n v="21144"/>
    <x v="2"/>
    <s v="US"/>
    <x v="0"/>
    <n v="1482479940"/>
    <x v="2157"/>
    <b v="0"/>
    <x v="7"/>
    <x v="1"/>
    <x v="17"/>
    <x v="6"/>
    <s v="video games"/>
    <x v="2157"/>
    <x v="2"/>
  </r>
  <r>
    <n v="2158"/>
    <x v="2158"/>
    <x v="2156"/>
    <x v="82"/>
    <n v="19770.11"/>
    <x v="2"/>
    <s v="US"/>
    <x v="0"/>
    <n v="1360009774"/>
    <x v="2158"/>
    <b v="0"/>
    <x v="409"/>
    <x v="1"/>
    <x v="17"/>
    <x v="6"/>
    <s v="video games"/>
    <x v="2158"/>
    <x v="5"/>
  </r>
  <r>
    <n v="2159"/>
    <x v="2159"/>
    <x v="2157"/>
    <x v="172"/>
    <n v="26"/>
    <x v="2"/>
    <s v="US"/>
    <x v="0"/>
    <n v="1310837574"/>
    <x v="2159"/>
    <b v="0"/>
    <x v="84"/>
    <x v="1"/>
    <x v="17"/>
    <x v="6"/>
    <s v="video games"/>
    <x v="2159"/>
    <x v="6"/>
  </r>
  <r>
    <n v="2160"/>
    <x v="2160"/>
    <x v="2158"/>
    <x v="3"/>
    <n v="85"/>
    <x v="2"/>
    <s v="US"/>
    <x v="0"/>
    <n v="1337447105"/>
    <x v="2160"/>
    <b v="0"/>
    <x v="38"/>
    <x v="1"/>
    <x v="17"/>
    <x v="6"/>
    <s v="video games"/>
    <x v="2160"/>
    <x v="5"/>
  </r>
  <r>
    <n v="2161"/>
    <x v="2161"/>
    <x v="2159"/>
    <x v="44"/>
    <n v="463"/>
    <x v="0"/>
    <s v="US"/>
    <x v="0"/>
    <n v="1443040059"/>
    <x v="2161"/>
    <b v="0"/>
    <x v="62"/>
    <x v="0"/>
    <x v="11"/>
    <x v="4"/>
    <s v="rock"/>
    <x v="2161"/>
    <x v="0"/>
  </r>
  <r>
    <n v="2162"/>
    <x v="2162"/>
    <x v="2160"/>
    <x v="37"/>
    <n v="5052"/>
    <x v="0"/>
    <s v="US"/>
    <x v="0"/>
    <n v="1406226191"/>
    <x v="2162"/>
    <b v="0"/>
    <x v="6"/>
    <x v="0"/>
    <x v="11"/>
    <x v="4"/>
    <s v="rock"/>
    <x v="2162"/>
    <x v="3"/>
  </r>
  <r>
    <n v="2163"/>
    <x v="2163"/>
    <x v="2161"/>
    <x v="30"/>
    <n v="3305"/>
    <x v="0"/>
    <s v="US"/>
    <x v="0"/>
    <n v="1433735400"/>
    <x v="2163"/>
    <b v="0"/>
    <x v="34"/>
    <x v="0"/>
    <x v="11"/>
    <x v="4"/>
    <s v="rock"/>
    <x v="2163"/>
    <x v="0"/>
  </r>
  <r>
    <n v="2164"/>
    <x v="2164"/>
    <x v="2162"/>
    <x v="62"/>
    <n v="5645"/>
    <x v="0"/>
    <s v="US"/>
    <x v="0"/>
    <n v="1466827140"/>
    <x v="2164"/>
    <b v="0"/>
    <x v="183"/>
    <x v="0"/>
    <x v="11"/>
    <x v="4"/>
    <s v="rock"/>
    <x v="2164"/>
    <x v="2"/>
  </r>
  <r>
    <n v="2165"/>
    <x v="2165"/>
    <x v="2163"/>
    <x v="30"/>
    <n v="3466"/>
    <x v="0"/>
    <s v="FR"/>
    <x v="3"/>
    <n v="1460127635"/>
    <x v="2165"/>
    <b v="0"/>
    <x v="27"/>
    <x v="0"/>
    <x v="11"/>
    <x v="4"/>
    <s v="rock"/>
    <x v="2165"/>
    <x v="2"/>
  </r>
  <r>
    <n v="2166"/>
    <x v="2166"/>
    <x v="2164"/>
    <x v="13"/>
    <n v="2932"/>
    <x v="0"/>
    <s v="US"/>
    <x v="0"/>
    <n v="1417813618"/>
    <x v="2166"/>
    <b v="0"/>
    <x v="58"/>
    <x v="0"/>
    <x v="11"/>
    <x v="4"/>
    <s v="rock"/>
    <x v="2166"/>
    <x v="3"/>
  </r>
  <r>
    <n v="2167"/>
    <x v="2167"/>
    <x v="2165"/>
    <x v="325"/>
    <n v="180"/>
    <x v="0"/>
    <s v="US"/>
    <x v="0"/>
    <n v="1347672937"/>
    <x v="2167"/>
    <b v="0"/>
    <x v="22"/>
    <x v="0"/>
    <x v="11"/>
    <x v="4"/>
    <s v="rock"/>
    <x v="2167"/>
    <x v="5"/>
  </r>
  <r>
    <n v="2168"/>
    <x v="2168"/>
    <x v="2166"/>
    <x v="102"/>
    <n v="21884.69"/>
    <x v="0"/>
    <s v="US"/>
    <x v="0"/>
    <n v="1486702800"/>
    <x v="2168"/>
    <b v="0"/>
    <x v="158"/>
    <x v="0"/>
    <x v="11"/>
    <x v="4"/>
    <s v="rock"/>
    <x v="2168"/>
    <x v="1"/>
  </r>
  <r>
    <n v="2169"/>
    <x v="2169"/>
    <x v="2167"/>
    <x v="326"/>
    <n v="153"/>
    <x v="0"/>
    <s v="US"/>
    <x v="0"/>
    <n v="1488473351"/>
    <x v="2169"/>
    <b v="0"/>
    <x v="63"/>
    <x v="0"/>
    <x v="11"/>
    <x v="4"/>
    <s v="rock"/>
    <x v="2169"/>
    <x v="1"/>
  </r>
  <r>
    <n v="2170"/>
    <x v="2170"/>
    <x v="2168"/>
    <x v="18"/>
    <n v="633"/>
    <x v="0"/>
    <s v="US"/>
    <x v="0"/>
    <n v="1440266422"/>
    <x v="2170"/>
    <b v="0"/>
    <x v="10"/>
    <x v="0"/>
    <x v="11"/>
    <x v="4"/>
    <s v="rock"/>
    <x v="2170"/>
    <x v="0"/>
  </r>
  <r>
    <n v="2171"/>
    <x v="2171"/>
    <x v="2169"/>
    <x v="23"/>
    <n v="4243"/>
    <x v="0"/>
    <s v="US"/>
    <x v="0"/>
    <n v="1434949200"/>
    <x v="2171"/>
    <b v="0"/>
    <x v="5"/>
    <x v="0"/>
    <x v="11"/>
    <x v="4"/>
    <s v="rock"/>
    <x v="2171"/>
    <x v="0"/>
  </r>
  <r>
    <n v="2172"/>
    <x v="2172"/>
    <x v="2170"/>
    <x v="28"/>
    <n v="1000"/>
    <x v="0"/>
    <s v="US"/>
    <x v="0"/>
    <n v="1429365320"/>
    <x v="2172"/>
    <b v="0"/>
    <x v="62"/>
    <x v="0"/>
    <x v="11"/>
    <x v="4"/>
    <s v="rock"/>
    <x v="2172"/>
    <x v="0"/>
  </r>
  <r>
    <n v="2173"/>
    <x v="2173"/>
    <x v="2171"/>
    <x v="285"/>
    <n v="5331"/>
    <x v="0"/>
    <s v="US"/>
    <x v="0"/>
    <n v="1378785540"/>
    <x v="2173"/>
    <b v="0"/>
    <x v="240"/>
    <x v="0"/>
    <x v="11"/>
    <x v="4"/>
    <s v="rock"/>
    <x v="2173"/>
    <x v="4"/>
  </r>
  <r>
    <n v="2174"/>
    <x v="2174"/>
    <x v="2172"/>
    <x v="23"/>
    <n v="4119"/>
    <x v="0"/>
    <s v="GB"/>
    <x v="1"/>
    <n v="1462453307"/>
    <x v="2174"/>
    <b v="0"/>
    <x v="287"/>
    <x v="0"/>
    <x v="11"/>
    <x v="4"/>
    <s v="rock"/>
    <x v="2174"/>
    <x v="2"/>
  </r>
  <r>
    <n v="2175"/>
    <x v="2175"/>
    <x v="2173"/>
    <x v="176"/>
    <n v="1750"/>
    <x v="0"/>
    <s v="US"/>
    <x v="0"/>
    <n v="1469059986"/>
    <x v="2175"/>
    <b v="0"/>
    <x v="55"/>
    <x v="0"/>
    <x v="11"/>
    <x v="4"/>
    <s v="rock"/>
    <x v="2175"/>
    <x v="2"/>
  </r>
  <r>
    <n v="2176"/>
    <x v="2176"/>
    <x v="2174"/>
    <x v="10"/>
    <n v="6301"/>
    <x v="0"/>
    <s v="US"/>
    <x v="0"/>
    <n v="1430579509"/>
    <x v="2176"/>
    <b v="0"/>
    <x v="26"/>
    <x v="0"/>
    <x v="11"/>
    <x v="4"/>
    <s v="rock"/>
    <x v="2176"/>
    <x v="0"/>
  </r>
  <r>
    <n v="2177"/>
    <x v="2177"/>
    <x v="2175"/>
    <x v="30"/>
    <n v="2503"/>
    <x v="0"/>
    <s v="US"/>
    <x v="0"/>
    <n v="1465192867"/>
    <x v="2177"/>
    <b v="0"/>
    <x v="44"/>
    <x v="0"/>
    <x v="11"/>
    <x v="4"/>
    <s v="rock"/>
    <x v="2177"/>
    <x v="2"/>
  </r>
  <r>
    <n v="2178"/>
    <x v="2178"/>
    <x v="2176"/>
    <x v="31"/>
    <n v="34660"/>
    <x v="0"/>
    <s v="US"/>
    <x v="0"/>
    <n v="1484752597"/>
    <x v="2178"/>
    <b v="0"/>
    <x v="410"/>
    <x v="0"/>
    <x v="11"/>
    <x v="4"/>
    <s v="rock"/>
    <x v="2178"/>
    <x v="2"/>
  </r>
  <r>
    <n v="2179"/>
    <x v="2179"/>
    <x v="2177"/>
    <x v="28"/>
    <n v="1614"/>
    <x v="0"/>
    <s v="US"/>
    <x v="0"/>
    <n v="1428725192"/>
    <x v="2179"/>
    <b v="0"/>
    <x v="64"/>
    <x v="0"/>
    <x v="11"/>
    <x v="4"/>
    <s v="rock"/>
    <x v="2179"/>
    <x v="0"/>
  </r>
  <r>
    <n v="2180"/>
    <x v="2180"/>
    <x v="2178"/>
    <x v="10"/>
    <n v="5359.21"/>
    <x v="0"/>
    <s v="US"/>
    <x v="0"/>
    <n v="1447434268"/>
    <x v="2180"/>
    <b v="0"/>
    <x v="76"/>
    <x v="0"/>
    <x v="11"/>
    <x v="4"/>
    <s v="rock"/>
    <x v="2180"/>
    <x v="0"/>
  </r>
  <r>
    <n v="2181"/>
    <x v="2181"/>
    <x v="2179"/>
    <x v="13"/>
    <n v="3062"/>
    <x v="0"/>
    <s v="US"/>
    <x v="0"/>
    <n v="1487635653"/>
    <x v="2181"/>
    <b v="0"/>
    <x v="28"/>
    <x v="0"/>
    <x v="32"/>
    <x v="6"/>
    <s v="tabletop games"/>
    <x v="2181"/>
    <x v="1"/>
  </r>
  <r>
    <n v="2182"/>
    <x v="2182"/>
    <x v="2180"/>
    <x v="9"/>
    <n v="15725"/>
    <x v="0"/>
    <s v="CA"/>
    <x v="5"/>
    <n v="1412285825"/>
    <x v="2182"/>
    <b v="0"/>
    <x v="289"/>
    <x v="0"/>
    <x v="32"/>
    <x v="6"/>
    <s v="tabletop games"/>
    <x v="2182"/>
    <x v="3"/>
  </r>
  <r>
    <n v="2183"/>
    <x v="2183"/>
    <x v="2181"/>
    <x v="40"/>
    <n v="8807"/>
    <x v="0"/>
    <s v="US"/>
    <x v="0"/>
    <n v="1486616400"/>
    <x v="2183"/>
    <b v="0"/>
    <x v="411"/>
    <x v="0"/>
    <x v="32"/>
    <x v="6"/>
    <s v="tabletop games"/>
    <x v="2183"/>
    <x v="1"/>
  </r>
  <r>
    <n v="2184"/>
    <x v="2184"/>
    <x v="2182"/>
    <x v="3"/>
    <n v="28474"/>
    <x v="0"/>
    <s v="US"/>
    <x v="0"/>
    <n v="1453737600"/>
    <x v="2184"/>
    <b v="1"/>
    <x v="161"/>
    <x v="0"/>
    <x v="32"/>
    <x v="6"/>
    <s v="tabletop games"/>
    <x v="2184"/>
    <x v="2"/>
  </r>
  <r>
    <n v="2185"/>
    <x v="2185"/>
    <x v="2183"/>
    <x v="10"/>
    <n v="92848.5"/>
    <x v="0"/>
    <s v="GB"/>
    <x v="1"/>
    <n v="1364286239"/>
    <x v="2185"/>
    <b v="0"/>
    <x v="412"/>
    <x v="0"/>
    <x v="32"/>
    <x v="6"/>
    <s v="tabletop games"/>
    <x v="2185"/>
    <x v="4"/>
  </r>
  <r>
    <n v="2186"/>
    <x v="2186"/>
    <x v="2184"/>
    <x v="22"/>
    <n v="21935"/>
    <x v="0"/>
    <s v="US"/>
    <x v="0"/>
    <n v="1473213600"/>
    <x v="2186"/>
    <b v="0"/>
    <x v="413"/>
    <x v="0"/>
    <x v="32"/>
    <x v="6"/>
    <s v="tabletop games"/>
    <x v="2186"/>
    <x v="2"/>
  </r>
  <r>
    <n v="2187"/>
    <x v="2187"/>
    <x v="2185"/>
    <x v="22"/>
    <n v="202928.5"/>
    <x v="0"/>
    <s v="US"/>
    <x v="0"/>
    <n v="1428033540"/>
    <x v="2187"/>
    <b v="1"/>
    <x v="414"/>
    <x v="0"/>
    <x v="32"/>
    <x v="6"/>
    <s v="tabletop games"/>
    <x v="2187"/>
    <x v="0"/>
  </r>
  <r>
    <n v="2188"/>
    <x v="2188"/>
    <x v="2186"/>
    <x v="327"/>
    <n v="22645"/>
    <x v="0"/>
    <s v="AU"/>
    <x v="2"/>
    <n v="1477414800"/>
    <x v="2188"/>
    <b v="0"/>
    <x v="415"/>
    <x v="0"/>
    <x v="32"/>
    <x v="6"/>
    <s v="tabletop games"/>
    <x v="2188"/>
    <x v="2"/>
  </r>
  <r>
    <n v="2189"/>
    <x v="2189"/>
    <x v="2187"/>
    <x v="38"/>
    <n v="6039"/>
    <x v="0"/>
    <s v="GB"/>
    <x v="1"/>
    <n v="1461276000"/>
    <x v="2189"/>
    <b v="0"/>
    <x v="106"/>
    <x v="0"/>
    <x v="32"/>
    <x v="6"/>
    <s v="tabletop games"/>
    <x v="2189"/>
    <x v="2"/>
  </r>
  <r>
    <n v="2190"/>
    <x v="2190"/>
    <x v="2188"/>
    <x v="266"/>
    <n v="35076"/>
    <x v="0"/>
    <s v="US"/>
    <x v="0"/>
    <n v="1458716340"/>
    <x v="2190"/>
    <b v="0"/>
    <x v="416"/>
    <x v="0"/>
    <x v="32"/>
    <x v="6"/>
    <s v="tabletop games"/>
    <x v="2190"/>
    <x v="2"/>
  </r>
  <r>
    <n v="2191"/>
    <x v="2191"/>
    <x v="2189"/>
    <x v="47"/>
    <n v="898"/>
    <x v="0"/>
    <s v="GB"/>
    <x v="1"/>
    <n v="1487102427"/>
    <x v="2191"/>
    <b v="0"/>
    <x v="20"/>
    <x v="0"/>
    <x v="32"/>
    <x v="6"/>
    <s v="tabletop games"/>
    <x v="2191"/>
    <x v="1"/>
  </r>
  <r>
    <n v="2192"/>
    <x v="2192"/>
    <x v="2190"/>
    <x v="14"/>
    <n v="129748.82"/>
    <x v="0"/>
    <s v="GB"/>
    <x v="1"/>
    <n v="1481842800"/>
    <x v="2192"/>
    <b v="0"/>
    <x v="417"/>
    <x v="0"/>
    <x v="32"/>
    <x v="6"/>
    <s v="tabletop games"/>
    <x v="2192"/>
    <x v="2"/>
  </r>
  <r>
    <n v="2193"/>
    <x v="2193"/>
    <x v="2191"/>
    <x v="36"/>
    <n v="67856"/>
    <x v="0"/>
    <s v="US"/>
    <x v="0"/>
    <n v="1479704340"/>
    <x v="2193"/>
    <b v="0"/>
    <x v="418"/>
    <x v="0"/>
    <x v="32"/>
    <x v="6"/>
    <s v="tabletop games"/>
    <x v="2193"/>
    <x v="2"/>
  </r>
  <r>
    <n v="2194"/>
    <x v="2194"/>
    <x v="2192"/>
    <x v="3"/>
    <n v="53737"/>
    <x v="0"/>
    <s v="US"/>
    <x v="0"/>
    <n v="1459012290"/>
    <x v="2194"/>
    <b v="0"/>
    <x v="419"/>
    <x v="0"/>
    <x v="32"/>
    <x v="6"/>
    <s v="tabletop games"/>
    <x v="2194"/>
    <x v="2"/>
  </r>
  <r>
    <n v="2195"/>
    <x v="2195"/>
    <x v="2193"/>
    <x v="210"/>
    <n v="5535"/>
    <x v="0"/>
    <s v="US"/>
    <x v="0"/>
    <n v="1439317900"/>
    <x v="2195"/>
    <b v="0"/>
    <x v="248"/>
    <x v="0"/>
    <x v="32"/>
    <x v="6"/>
    <s v="tabletop games"/>
    <x v="2195"/>
    <x v="0"/>
  </r>
  <r>
    <n v="2196"/>
    <x v="2196"/>
    <x v="2194"/>
    <x v="32"/>
    <n v="15937"/>
    <x v="0"/>
    <s v="US"/>
    <x v="0"/>
    <n v="1480662000"/>
    <x v="2196"/>
    <b v="0"/>
    <x v="302"/>
    <x v="0"/>
    <x v="32"/>
    <x v="6"/>
    <s v="tabletop games"/>
    <x v="2196"/>
    <x v="2"/>
  </r>
  <r>
    <n v="2197"/>
    <x v="2197"/>
    <x v="2195"/>
    <x v="11"/>
    <n v="285309.33"/>
    <x v="0"/>
    <s v="US"/>
    <x v="0"/>
    <n v="1425132059"/>
    <x v="2197"/>
    <b v="0"/>
    <x v="420"/>
    <x v="0"/>
    <x v="32"/>
    <x v="6"/>
    <s v="tabletop games"/>
    <x v="2197"/>
    <x v="0"/>
  </r>
  <r>
    <n v="2198"/>
    <x v="2198"/>
    <x v="2196"/>
    <x v="79"/>
    <n v="53157"/>
    <x v="0"/>
    <s v="US"/>
    <x v="0"/>
    <n v="1447507200"/>
    <x v="2198"/>
    <b v="0"/>
    <x v="421"/>
    <x v="0"/>
    <x v="32"/>
    <x v="6"/>
    <s v="tabletop games"/>
    <x v="2198"/>
    <x v="0"/>
  </r>
  <r>
    <n v="2199"/>
    <x v="2199"/>
    <x v="2197"/>
    <x v="7"/>
    <n v="13228"/>
    <x v="0"/>
    <s v="IE"/>
    <x v="3"/>
    <n v="1444903198"/>
    <x v="2199"/>
    <b v="1"/>
    <x v="140"/>
    <x v="0"/>
    <x v="32"/>
    <x v="6"/>
    <s v="tabletop games"/>
    <x v="2199"/>
    <x v="0"/>
  </r>
  <r>
    <n v="2200"/>
    <x v="2200"/>
    <x v="2198"/>
    <x v="13"/>
    <n v="10843"/>
    <x v="0"/>
    <s v="GB"/>
    <x v="1"/>
    <n v="1436151600"/>
    <x v="2200"/>
    <b v="0"/>
    <x v="40"/>
    <x v="0"/>
    <x v="32"/>
    <x v="6"/>
    <s v="tabletop games"/>
    <x v="2200"/>
    <x v="0"/>
  </r>
  <r>
    <n v="2201"/>
    <x v="2201"/>
    <x v="2199"/>
    <x v="252"/>
    <n v="420.99"/>
    <x v="0"/>
    <s v="GB"/>
    <x v="1"/>
    <n v="1358367565"/>
    <x v="2201"/>
    <b v="0"/>
    <x v="33"/>
    <x v="0"/>
    <x v="15"/>
    <x v="4"/>
    <s v="electronic music"/>
    <x v="2201"/>
    <x v="4"/>
  </r>
  <r>
    <n v="2202"/>
    <x v="2202"/>
    <x v="2200"/>
    <x v="23"/>
    <n v="28167.25"/>
    <x v="0"/>
    <s v="US"/>
    <x v="0"/>
    <n v="1351801368"/>
    <x v="2202"/>
    <b v="0"/>
    <x v="422"/>
    <x v="0"/>
    <x v="15"/>
    <x v="4"/>
    <s v="electronic music"/>
    <x v="2202"/>
    <x v="5"/>
  </r>
  <r>
    <n v="2203"/>
    <x v="2203"/>
    <x v="2201"/>
    <x v="13"/>
    <n v="2191"/>
    <x v="0"/>
    <s v="CA"/>
    <x v="5"/>
    <n v="1443127082"/>
    <x v="2203"/>
    <b v="0"/>
    <x v="133"/>
    <x v="0"/>
    <x v="15"/>
    <x v="4"/>
    <s v="electronic music"/>
    <x v="2203"/>
    <x v="0"/>
  </r>
  <r>
    <n v="2204"/>
    <x v="2204"/>
    <x v="2202"/>
    <x v="15"/>
    <n v="1993"/>
    <x v="0"/>
    <s v="US"/>
    <x v="0"/>
    <n v="1362814119"/>
    <x v="2204"/>
    <b v="0"/>
    <x v="196"/>
    <x v="0"/>
    <x v="15"/>
    <x v="4"/>
    <s v="electronic music"/>
    <x v="2204"/>
    <x v="4"/>
  </r>
  <r>
    <n v="2205"/>
    <x v="2205"/>
    <x v="2203"/>
    <x v="47"/>
    <n v="1140"/>
    <x v="0"/>
    <s v="US"/>
    <x v="0"/>
    <n v="1338579789"/>
    <x v="2205"/>
    <b v="0"/>
    <x v="74"/>
    <x v="0"/>
    <x v="15"/>
    <x v="4"/>
    <s v="electronic music"/>
    <x v="2205"/>
    <x v="5"/>
  </r>
  <r>
    <n v="2206"/>
    <x v="2206"/>
    <x v="2204"/>
    <x v="184"/>
    <n v="1130"/>
    <x v="0"/>
    <s v="US"/>
    <x v="0"/>
    <n v="1334556624"/>
    <x v="2206"/>
    <b v="0"/>
    <x v="69"/>
    <x v="0"/>
    <x v="15"/>
    <x v="4"/>
    <s v="electronic music"/>
    <x v="2206"/>
    <x v="5"/>
  </r>
  <r>
    <n v="2207"/>
    <x v="2207"/>
    <x v="2205"/>
    <x v="13"/>
    <n v="2000"/>
    <x v="0"/>
    <s v="US"/>
    <x v="0"/>
    <n v="1384580373"/>
    <x v="2207"/>
    <b v="0"/>
    <x v="63"/>
    <x v="0"/>
    <x v="15"/>
    <x v="4"/>
    <s v="electronic music"/>
    <x v="2207"/>
    <x v="4"/>
  </r>
  <r>
    <n v="2208"/>
    <x v="2208"/>
    <x v="2206"/>
    <x v="28"/>
    <n v="1016"/>
    <x v="0"/>
    <s v="US"/>
    <x v="0"/>
    <n v="1333771200"/>
    <x v="2208"/>
    <b v="0"/>
    <x v="54"/>
    <x v="0"/>
    <x v="15"/>
    <x v="4"/>
    <s v="electronic music"/>
    <x v="2208"/>
    <x v="5"/>
  </r>
  <r>
    <n v="2209"/>
    <x v="2209"/>
    <x v="2207"/>
    <x v="2"/>
    <n v="754"/>
    <x v="0"/>
    <s v="GB"/>
    <x v="1"/>
    <n v="1397516400"/>
    <x v="2209"/>
    <b v="0"/>
    <x v="41"/>
    <x v="0"/>
    <x v="15"/>
    <x v="4"/>
    <s v="electronic music"/>
    <x v="2209"/>
    <x v="3"/>
  </r>
  <r>
    <n v="2210"/>
    <x v="2210"/>
    <x v="2208"/>
    <x v="23"/>
    <n v="4457"/>
    <x v="0"/>
    <s v="US"/>
    <x v="0"/>
    <n v="1334424960"/>
    <x v="2210"/>
    <b v="0"/>
    <x v="250"/>
    <x v="0"/>
    <x v="15"/>
    <x v="4"/>
    <s v="electronic music"/>
    <x v="2210"/>
    <x v="5"/>
  </r>
  <r>
    <n v="2211"/>
    <x v="2211"/>
    <x v="2209"/>
    <x v="30"/>
    <n v="4890"/>
    <x v="0"/>
    <s v="US"/>
    <x v="0"/>
    <n v="1397113140"/>
    <x v="2211"/>
    <b v="0"/>
    <x v="148"/>
    <x v="0"/>
    <x v="15"/>
    <x v="4"/>
    <s v="electronic music"/>
    <x v="2211"/>
    <x v="3"/>
  </r>
  <r>
    <n v="2212"/>
    <x v="2212"/>
    <x v="2210"/>
    <x v="12"/>
    <n v="6863"/>
    <x v="0"/>
    <s v="US"/>
    <x v="0"/>
    <n v="1383526800"/>
    <x v="2212"/>
    <b v="0"/>
    <x v="252"/>
    <x v="0"/>
    <x v="15"/>
    <x v="4"/>
    <s v="electronic music"/>
    <x v="2212"/>
    <x v="4"/>
  </r>
  <r>
    <n v="2213"/>
    <x v="2213"/>
    <x v="2211"/>
    <x v="328"/>
    <n v="10"/>
    <x v="0"/>
    <s v="US"/>
    <x v="0"/>
    <n v="1431719379"/>
    <x v="2213"/>
    <b v="0"/>
    <x v="29"/>
    <x v="0"/>
    <x v="15"/>
    <x v="4"/>
    <s v="electronic music"/>
    <x v="2213"/>
    <x v="0"/>
  </r>
  <r>
    <n v="2214"/>
    <x v="2214"/>
    <x v="2212"/>
    <x v="20"/>
    <n v="1755.01"/>
    <x v="0"/>
    <s v="US"/>
    <x v="0"/>
    <n v="1391713248"/>
    <x v="2214"/>
    <b v="0"/>
    <x v="54"/>
    <x v="0"/>
    <x v="15"/>
    <x v="4"/>
    <s v="electronic music"/>
    <x v="2214"/>
    <x v="3"/>
  </r>
  <r>
    <n v="2215"/>
    <x v="2215"/>
    <x v="2213"/>
    <x v="131"/>
    <n v="860"/>
    <x v="0"/>
    <s v="US"/>
    <x v="0"/>
    <n v="1331621940"/>
    <x v="2215"/>
    <b v="0"/>
    <x v="51"/>
    <x v="0"/>
    <x v="15"/>
    <x v="4"/>
    <s v="electronic music"/>
    <x v="2215"/>
    <x v="5"/>
  </r>
  <r>
    <n v="2216"/>
    <x v="2216"/>
    <x v="2214"/>
    <x v="43"/>
    <n v="317"/>
    <x v="0"/>
    <s v="US"/>
    <x v="0"/>
    <n v="1437674545"/>
    <x v="2216"/>
    <b v="0"/>
    <x v="25"/>
    <x v="0"/>
    <x v="15"/>
    <x v="4"/>
    <s v="electronic music"/>
    <x v="2216"/>
    <x v="0"/>
  </r>
  <r>
    <n v="2217"/>
    <x v="2217"/>
    <x v="2215"/>
    <x v="329"/>
    <n v="425"/>
    <x v="0"/>
    <s v="US"/>
    <x v="0"/>
    <n v="1446451200"/>
    <x v="2217"/>
    <b v="0"/>
    <x v="82"/>
    <x v="0"/>
    <x v="15"/>
    <x v="4"/>
    <s v="electronic music"/>
    <x v="2217"/>
    <x v="0"/>
  </r>
  <r>
    <n v="2218"/>
    <x v="2218"/>
    <x v="2216"/>
    <x v="13"/>
    <n v="2456.66"/>
    <x v="0"/>
    <s v="US"/>
    <x v="0"/>
    <n v="1346198400"/>
    <x v="2218"/>
    <b v="0"/>
    <x v="88"/>
    <x v="0"/>
    <x v="15"/>
    <x v="4"/>
    <s v="electronic music"/>
    <x v="2218"/>
    <x v="5"/>
  </r>
  <r>
    <n v="2219"/>
    <x v="2219"/>
    <x v="2217"/>
    <x v="28"/>
    <n v="1015"/>
    <x v="0"/>
    <s v="US"/>
    <x v="0"/>
    <n v="1440004512"/>
    <x v="2219"/>
    <b v="0"/>
    <x v="10"/>
    <x v="0"/>
    <x v="15"/>
    <x v="4"/>
    <s v="electronic music"/>
    <x v="2219"/>
    <x v="0"/>
  </r>
  <r>
    <n v="2220"/>
    <x v="2220"/>
    <x v="2218"/>
    <x v="8"/>
    <n v="3540"/>
    <x v="0"/>
    <s v="US"/>
    <x v="0"/>
    <n v="1374888436"/>
    <x v="2220"/>
    <b v="0"/>
    <x v="50"/>
    <x v="0"/>
    <x v="15"/>
    <x v="4"/>
    <s v="electronic music"/>
    <x v="2220"/>
    <x v="4"/>
  </r>
  <r>
    <n v="2221"/>
    <x v="2221"/>
    <x v="2219"/>
    <x v="51"/>
    <n v="8109"/>
    <x v="0"/>
    <s v="US"/>
    <x v="0"/>
    <n v="1461369600"/>
    <x v="2221"/>
    <b v="0"/>
    <x v="423"/>
    <x v="0"/>
    <x v="32"/>
    <x v="6"/>
    <s v="tabletop games"/>
    <x v="2221"/>
    <x v="2"/>
  </r>
  <r>
    <n v="2222"/>
    <x v="2222"/>
    <x v="2220"/>
    <x v="2"/>
    <n v="813"/>
    <x v="0"/>
    <s v="US"/>
    <x v="0"/>
    <n v="1327776847"/>
    <x v="2222"/>
    <b v="0"/>
    <x v="209"/>
    <x v="0"/>
    <x v="32"/>
    <x v="6"/>
    <s v="tabletop games"/>
    <x v="2222"/>
    <x v="6"/>
  </r>
  <r>
    <n v="2223"/>
    <x v="2223"/>
    <x v="2221"/>
    <x v="330"/>
    <n v="20631"/>
    <x v="0"/>
    <s v="CA"/>
    <x v="5"/>
    <n v="1435418568"/>
    <x v="2223"/>
    <b v="0"/>
    <x v="61"/>
    <x v="0"/>
    <x v="32"/>
    <x v="6"/>
    <s v="tabletop games"/>
    <x v="2223"/>
    <x v="0"/>
  </r>
  <r>
    <n v="2224"/>
    <x v="2224"/>
    <x v="2222"/>
    <x v="3"/>
    <n v="24315"/>
    <x v="0"/>
    <s v="US"/>
    <x v="0"/>
    <n v="1477767600"/>
    <x v="2224"/>
    <b v="0"/>
    <x v="228"/>
    <x v="0"/>
    <x v="32"/>
    <x v="6"/>
    <s v="tabletop games"/>
    <x v="2224"/>
    <x v="2"/>
  </r>
  <r>
    <n v="2225"/>
    <x v="2225"/>
    <x v="2223"/>
    <x v="223"/>
    <n v="198415.01"/>
    <x v="0"/>
    <s v="GB"/>
    <x v="1"/>
    <n v="1411326015"/>
    <x v="2225"/>
    <b v="0"/>
    <x v="424"/>
    <x v="0"/>
    <x v="32"/>
    <x v="6"/>
    <s v="tabletop games"/>
    <x v="2225"/>
    <x v="3"/>
  </r>
  <r>
    <n v="2226"/>
    <x v="2226"/>
    <x v="2224"/>
    <x v="102"/>
    <n v="19523.310000000001"/>
    <x v="0"/>
    <s v="US"/>
    <x v="0"/>
    <n v="1455253140"/>
    <x v="2226"/>
    <b v="0"/>
    <x v="306"/>
    <x v="0"/>
    <x v="32"/>
    <x v="6"/>
    <s v="tabletop games"/>
    <x v="2226"/>
    <x v="2"/>
  </r>
  <r>
    <n v="2227"/>
    <x v="2227"/>
    <x v="2225"/>
    <x v="93"/>
    <n v="20459"/>
    <x v="0"/>
    <s v="GB"/>
    <x v="1"/>
    <n v="1384374155"/>
    <x v="2227"/>
    <b v="0"/>
    <x v="425"/>
    <x v="0"/>
    <x v="32"/>
    <x v="6"/>
    <s v="tabletop games"/>
    <x v="2227"/>
    <x v="4"/>
  </r>
  <r>
    <n v="2228"/>
    <x v="2228"/>
    <x v="2226"/>
    <x v="28"/>
    <n v="11744.9"/>
    <x v="0"/>
    <s v="DE"/>
    <x v="3"/>
    <n v="1439707236"/>
    <x v="2228"/>
    <b v="0"/>
    <x v="296"/>
    <x v="0"/>
    <x v="32"/>
    <x v="6"/>
    <s v="tabletop games"/>
    <x v="2228"/>
    <x v="0"/>
  </r>
  <r>
    <n v="2229"/>
    <x v="2229"/>
    <x v="2227"/>
    <x v="331"/>
    <n v="13704.33"/>
    <x v="0"/>
    <s v="US"/>
    <x v="0"/>
    <n v="1378180800"/>
    <x v="2229"/>
    <b v="0"/>
    <x v="380"/>
    <x v="0"/>
    <x v="32"/>
    <x v="6"/>
    <s v="tabletop games"/>
    <x v="2229"/>
    <x v="4"/>
  </r>
  <r>
    <n v="2230"/>
    <x v="2230"/>
    <x v="2228"/>
    <x v="0"/>
    <n v="10706"/>
    <x v="0"/>
    <s v="US"/>
    <x v="0"/>
    <n v="1398460127"/>
    <x v="2230"/>
    <b v="0"/>
    <x v="156"/>
    <x v="0"/>
    <x v="32"/>
    <x v="6"/>
    <s v="tabletop games"/>
    <x v="2230"/>
    <x v="3"/>
  </r>
  <r>
    <n v="2231"/>
    <x v="2231"/>
    <x v="2229"/>
    <x v="30"/>
    <n v="30303.24"/>
    <x v="0"/>
    <s v="US"/>
    <x v="0"/>
    <n v="1372136400"/>
    <x v="2231"/>
    <b v="0"/>
    <x v="426"/>
    <x v="0"/>
    <x v="32"/>
    <x v="6"/>
    <s v="tabletop games"/>
    <x v="2231"/>
    <x v="4"/>
  </r>
  <r>
    <n v="2232"/>
    <x v="2232"/>
    <x v="2230"/>
    <x v="10"/>
    <n v="24790"/>
    <x v="0"/>
    <s v="US"/>
    <x v="0"/>
    <n v="1405738800"/>
    <x v="2232"/>
    <b v="0"/>
    <x v="427"/>
    <x v="0"/>
    <x v="32"/>
    <x v="6"/>
    <s v="tabletop games"/>
    <x v="2232"/>
    <x v="3"/>
  </r>
  <r>
    <n v="2233"/>
    <x v="2233"/>
    <x v="2231"/>
    <x v="30"/>
    <n v="8301"/>
    <x v="0"/>
    <s v="GB"/>
    <x v="1"/>
    <n v="1450051200"/>
    <x v="2233"/>
    <b v="0"/>
    <x v="428"/>
    <x v="0"/>
    <x v="32"/>
    <x v="6"/>
    <s v="tabletop games"/>
    <x v="2233"/>
    <x v="0"/>
  </r>
  <r>
    <n v="2234"/>
    <x v="2234"/>
    <x v="2232"/>
    <x v="213"/>
    <n v="1165"/>
    <x v="0"/>
    <s v="US"/>
    <x v="0"/>
    <n v="1483645647"/>
    <x v="2234"/>
    <b v="0"/>
    <x v="33"/>
    <x v="0"/>
    <x v="32"/>
    <x v="6"/>
    <s v="tabletop games"/>
    <x v="2234"/>
    <x v="2"/>
  </r>
  <r>
    <n v="2235"/>
    <x v="2235"/>
    <x v="2233"/>
    <x v="93"/>
    <n v="19931"/>
    <x v="0"/>
    <s v="CA"/>
    <x v="5"/>
    <n v="1427585511"/>
    <x v="2235"/>
    <b v="0"/>
    <x v="206"/>
    <x v="0"/>
    <x v="32"/>
    <x v="6"/>
    <s v="tabletop games"/>
    <x v="2235"/>
    <x v="0"/>
  </r>
  <r>
    <n v="2236"/>
    <x v="2236"/>
    <x v="2234"/>
    <x v="70"/>
    <n v="15039"/>
    <x v="0"/>
    <s v="US"/>
    <x v="0"/>
    <n v="1454338123"/>
    <x v="2236"/>
    <b v="0"/>
    <x v="340"/>
    <x v="0"/>
    <x v="32"/>
    <x v="6"/>
    <s v="tabletop games"/>
    <x v="2236"/>
    <x v="2"/>
  </r>
  <r>
    <n v="2237"/>
    <x v="2237"/>
    <x v="2235"/>
    <x v="102"/>
    <n v="63527"/>
    <x v="0"/>
    <s v="US"/>
    <x v="0"/>
    <n v="1415779140"/>
    <x v="2237"/>
    <b v="0"/>
    <x v="429"/>
    <x v="0"/>
    <x v="32"/>
    <x v="6"/>
    <s v="tabletop games"/>
    <x v="2237"/>
    <x v="3"/>
  </r>
  <r>
    <n v="2238"/>
    <x v="2238"/>
    <x v="2236"/>
    <x v="23"/>
    <n v="5496"/>
    <x v="0"/>
    <s v="DE"/>
    <x v="3"/>
    <n v="1489157716"/>
    <x v="2238"/>
    <b v="0"/>
    <x v="1"/>
    <x v="0"/>
    <x v="32"/>
    <x v="6"/>
    <s v="tabletop games"/>
    <x v="2238"/>
    <x v="1"/>
  </r>
  <r>
    <n v="2239"/>
    <x v="2239"/>
    <x v="2237"/>
    <x v="31"/>
    <n v="32006.67"/>
    <x v="0"/>
    <s v="US"/>
    <x v="0"/>
    <n v="1385870520"/>
    <x v="2239"/>
    <b v="0"/>
    <x v="374"/>
    <x v="0"/>
    <x v="32"/>
    <x v="6"/>
    <s v="tabletop games"/>
    <x v="2239"/>
    <x v="4"/>
  </r>
  <r>
    <n v="2240"/>
    <x v="2240"/>
    <x v="2238"/>
    <x v="10"/>
    <n v="13534"/>
    <x v="0"/>
    <s v="US"/>
    <x v="0"/>
    <n v="1461354544"/>
    <x v="2240"/>
    <b v="0"/>
    <x v="93"/>
    <x v="0"/>
    <x v="32"/>
    <x v="6"/>
    <s v="tabletop games"/>
    <x v="2240"/>
    <x v="2"/>
  </r>
  <r>
    <n v="2241"/>
    <x v="2241"/>
    <x v="2239"/>
    <x v="28"/>
    <n v="8064"/>
    <x v="0"/>
    <s v="GB"/>
    <x v="1"/>
    <n v="1488484300"/>
    <x v="2241"/>
    <b v="0"/>
    <x v="430"/>
    <x v="0"/>
    <x v="32"/>
    <x v="6"/>
    <s v="tabletop games"/>
    <x v="2241"/>
    <x v="1"/>
  </r>
  <r>
    <n v="2242"/>
    <x v="2242"/>
    <x v="2240"/>
    <x v="3"/>
    <n v="136009.76"/>
    <x v="0"/>
    <s v="US"/>
    <x v="0"/>
    <n v="1385521320"/>
    <x v="2242"/>
    <b v="0"/>
    <x v="431"/>
    <x v="0"/>
    <x v="32"/>
    <x v="6"/>
    <s v="tabletop games"/>
    <x v="2242"/>
    <x v="4"/>
  </r>
  <r>
    <n v="2243"/>
    <x v="2243"/>
    <x v="2241"/>
    <x v="332"/>
    <n v="9302.5"/>
    <x v="0"/>
    <s v="US"/>
    <x v="0"/>
    <n v="1489374000"/>
    <x v="2243"/>
    <b v="0"/>
    <x v="432"/>
    <x v="0"/>
    <x v="32"/>
    <x v="6"/>
    <s v="tabletop games"/>
    <x v="2243"/>
    <x v="1"/>
  </r>
  <r>
    <n v="2244"/>
    <x v="2244"/>
    <x v="2242"/>
    <x v="10"/>
    <n v="18851"/>
    <x v="0"/>
    <s v="US"/>
    <x v="0"/>
    <n v="1476649800"/>
    <x v="2244"/>
    <b v="0"/>
    <x v="126"/>
    <x v="0"/>
    <x v="32"/>
    <x v="6"/>
    <s v="tabletop games"/>
    <x v="2244"/>
    <x v="2"/>
  </r>
  <r>
    <n v="2245"/>
    <x v="2245"/>
    <x v="2243"/>
    <x v="23"/>
    <n v="105881"/>
    <x v="0"/>
    <s v="US"/>
    <x v="0"/>
    <n v="1393005600"/>
    <x v="2245"/>
    <b v="0"/>
    <x v="433"/>
    <x v="0"/>
    <x v="32"/>
    <x v="6"/>
    <s v="tabletop games"/>
    <x v="2245"/>
    <x v="3"/>
  </r>
  <r>
    <n v="2246"/>
    <x v="2246"/>
    <x v="2244"/>
    <x v="30"/>
    <n v="2503"/>
    <x v="0"/>
    <s v="GB"/>
    <x v="1"/>
    <n v="1441393210"/>
    <x v="2246"/>
    <b v="0"/>
    <x v="7"/>
    <x v="0"/>
    <x v="32"/>
    <x v="6"/>
    <s v="tabletop games"/>
    <x v="2246"/>
    <x v="0"/>
  </r>
  <r>
    <n v="2247"/>
    <x v="2247"/>
    <x v="2245"/>
    <x v="17"/>
    <n v="19324"/>
    <x v="0"/>
    <s v="US"/>
    <x v="0"/>
    <n v="1438185565"/>
    <x v="2247"/>
    <b v="0"/>
    <x v="434"/>
    <x v="0"/>
    <x v="32"/>
    <x v="6"/>
    <s v="tabletop games"/>
    <x v="2247"/>
    <x v="0"/>
  </r>
  <r>
    <n v="2248"/>
    <x v="2248"/>
    <x v="2246"/>
    <x v="39"/>
    <n v="7505"/>
    <x v="0"/>
    <s v="GB"/>
    <x v="1"/>
    <n v="1481749278"/>
    <x v="2248"/>
    <b v="0"/>
    <x v="130"/>
    <x v="0"/>
    <x v="32"/>
    <x v="6"/>
    <s v="tabletop games"/>
    <x v="2248"/>
    <x v="2"/>
  </r>
  <r>
    <n v="2249"/>
    <x v="2249"/>
    <x v="2247"/>
    <x v="8"/>
    <n v="5907"/>
    <x v="0"/>
    <s v="US"/>
    <x v="0"/>
    <n v="1364917965"/>
    <x v="2249"/>
    <b v="0"/>
    <x v="387"/>
    <x v="0"/>
    <x v="32"/>
    <x v="6"/>
    <s v="tabletop games"/>
    <x v="2249"/>
    <x v="4"/>
  </r>
  <r>
    <n v="2250"/>
    <x v="2250"/>
    <x v="2248"/>
    <x v="31"/>
    <n v="243778"/>
    <x v="0"/>
    <s v="US"/>
    <x v="0"/>
    <n v="1480727273"/>
    <x v="2250"/>
    <b v="0"/>
    <x v="435"/>
    <x v="0"/>
    <x v="32"/>
    <x v="6"/>
    <s v="tabletop games"/>
    <x v="2250"/>
    <x v="2"/>
  </r>
  <r>
    <n v="2251"/>
    <x v="2251"/>
    <x v="2249"/>
    <x v="0"/>
    <n v="11428.19"/>
    <x v="0"/>
    <s v="US"/>
    <x v="0"/>
    <n v="1408177077"/>
    <x v="2251"/>
    <b v="0"/>
    <x v="436"/>
    <x v="0"/>
    <x v="32"/>
    <x v="6"/>
    <s v="tabletop games"/>
    <x v="2251"/>
    <x v="3"/>
  </r>
  <r>
    <n v="2252"/>
    <x v="2252"/>
    <x v="2250"/>
    <x v="7"/>
    <n v="24505"/>
    <x v="0"/>
    <s v="ES"/>
    <x v="3"/>
    <n v="1470469938"/>
    <x v="2252"/>
    <b v="0"/>
    <x v="437"/>
    <x v="0"/>
    <x v="32"/>
    <x v="6"/>
    <s v="tabletop games"/>
    <x v="2252"/>
    <x v="2"/>
  </r>
  <r>
    <n v="2253"/>
    <x v="2253"/>
    <x v="2251"/>
    <x v="6"/>
    <n v="9015"/>
    <x v="0"/>
    <s v="US"/>
    <x v="0"/>
    <n v="1447862947"/>
    <x v="2253"/>
    <b v="0"/>
    <x v="87"/>
    <x v="0"/>
    <x v="32"/>
    <x v="6"/>
    <s v="tabletop games"/>
    <x v="2253"/>
    <x v="0"/>
  </r>
  <r>
    <n v="2254"/>
    <x v="2254"/>
    <x v="2252"/>
    <x v="2"/>
    <n v="2299"/>
    <x v="0"/>
    <s v="US"/>
    <x v="0"/>
    <n v="1485271968"/>
    <x v="2254"/>
    <b v="0"/>
    <x v="438"/>
    <x v="0"/>
    <x v="32"/>
    <x v="6"/>
    <s v="tabletop games"/>
    <x v="2254"/>
    <x v="1"/>
  </r>
  <r>
    <n v="2255"/>
    <x v="2255"/>
    <x v="2253"/>
    <x v="333"/>
    <n v="11323"/>
    <x v="0"/>
    <s v="US"/>
    <x v="0"/>
    <n v="1462661451"/>
    <x v="2255"/>
    <b v="0"/>
    <x v="197"/>
    <x v="0"/>
    <x v="32"/>
    <x v="6"/>
    <s v="tabletop games"/>
    <x v="2255"/>
    <x v="2"/>
  </r>
  <r>
    <n v="2256"/>
    <x v="2256"/>
    <x v="2254"/>
    <x v="334"/>
    <n v="1069"/>
    <x v="0"/>
    <s v="GB"/>
    <x v="1"/>
    <n v="1479811846"/>
    <x v="2256"/>
    <b v="0"/>
    <x v="133"/>
    <x v="0"/>
    <x v="32"/>
    <x v="6"/>
    <s v="tabletop games"/>
    <x v="2256"/>
    <x v="2"/>
  </r>
  <r>
    <n v="2257"/>
    <x v="2257"/>
    <x v="2255"/>
    <x v="30"/>
    <n v="15903.5"/>
    <x v="0"/>
    <s v="GB"/>
    <x v="1"/>
    <n v="1466377200"/>
    <x v="2257"/>
    <b v="0"/>
    <x v="39"/>
    <x v="0"/>
    <x v="32"/>
    <x v="6"/>
    <s v="tabletop games"/>
    <x v="2257"/>
    <x v="2"/>
  </r>
  <r>
    <n v="2258"/>
    <x v="2258"/>
    <x v="2256"/>
    <x v="41"/>
    <n v="3223"/>
    <x v="0"/>
    <s v="US"/>
    <x v="0"/>
    <n v="1434045687"/>
    <x v="2258"/>
    <b v="0"/>
    <x v="242"/>
    <x v="0"/>
    <x v="32"/>
    <x v="6"/>
    <s v="tabletop games"/>
    <x v="2258"/>
    <x v="0"/>
  </r>
  <r>
    <n v="2259"/>
    <x v="2259"/>
    <x v="2257"/>
    <x v="28"/>
    <n v="18671"/>
    <x v="0"/>
    <s v="GB"/>
    <x v="1"/>
    <n v="1481224736"/>
    <x v="2259"/>
    <b v="0"/>
    <x v="190"/>
    <x v="0"/>
    <x v="32"/>
    <x v="6"/>
    <s v="tabletop games"/>
    <x v="2259"/>
    <x v="2"/>
  </r>
  <r>
    <n v="2260"/>
    <x v="2260"/>
    <x v="2258"/>
    <x v="30"/>
    <n v="8173"/>
    <x v="0"/>
    <s v="US"/>
    <x v="0"/>
    <n v="1395876250"/>
    <x v="2260"/>
    <b v="0"/>
    <x v="87"/>
    <x v="0"/>
    <x v="32"/>
    <x v="6"/>
    <s v="tabletop games"/>
    <x v="2260"/>
    <x v="3"/>
  </r>
  <r>
    <n v="2261"/>
    <x v="2261"/>
    <x v="2259"/>
    <x v="28"/>
    <n v="7795"/>
    <x v="0"/>
    <s v="AU"/>
    <x v="2"/>
    <n v="1487093020"/>
    <x v="2261"/>
    <b v="0"/>
    <x v="439"/>
    <x v="0"/>
    <x v="32"/>
    <x v="6"/>
    <s v="tabletop games"/>
    <x v="2261"/>
    <x v="1"/>
  </r>
  <r>
    <n v="2262"/>
    <x v="2262"/>
    <x v="2260"/>
    <x v="126"/>
    <n v="5087"/>
    <x v="0"/>
    <s v="US"/>
    <x v="0"/>
    <n v="1416268800"/>
    <x v="2262"/>
    <b v="0"/>
    <x v="331"/>
    <x v="0"/>
    <x v="32"/>
    <x v="6"/>
    <s v="tabletop games"/>
    <x v="2262"/>
    <x v="3"/>
  </r>
  <r>
    <n v="2263"/>
    <x v="2263"/>
    <x v="2261"/>
    <x v="51"/>
    <n v="8666"/>
    <x v="0"/>
    <s v="SE"/>
    <x v="9"/>
    <n v="1422734313"/>
    <x v="2263"/>
    <b v="0"/>
    <x v="65"/>
    <x v="0"/>
    <x v="32"/>
    <x v="6"/>
    <s v="tabletop games"/>
    <x v="2263"/>
    <x v="0"/>
  </r>
  <r>
    <n v="2264"/>
    <x v="2264"/>
    <x v="2262"/>
    <x v="12"/>
    <n v="10802"/>
    <x v="0"/>
    <s v="US"/>
    <x v="0"/>
    <n v="1463972400"/>
    <x v="2264"/>
    <b v="0"/>
    <x v="440"/>
    <x v="0"/>
    <x v="32"/>
    <x v="6"/>
    <s v="tabletop games"/>
    <x v="2264"/>
    <x v="2"/>
  </r>
  <r>
    <n v="2265"/>
    <x v="2265"/>
    <x v="2263"/>
    <x v="48"/>
    <n v="597"/>
    <x v="0"/>
    <s v="GB"/>
    <x v="1"/>
    <n v="1479846507"/>
    <x v="2265"/>
    <b v="0"/>
    <x v="57"/>
    <x v="0"/>
    <x v="32"/>
    <x v="6"/>
    <s v="tabletop games"/>
    <x v="2265"/>
    <x v="2"/>
  </r>
  <r>
    <n v="2266"/>
    <x v="2266"/>
    <x v="2264"/>
    <x v="15"/>
    <n v="4804"/>
    <x v="0"/>
    <s v="US"/>
    <x v="0"/>
    <n v="1461722400"/>
    <x v="2266"/>
    <b v="0"/>
    <x v="441"/>
    <x v="0"/>
    <x v="32"/>
    <x v="6"/>
    <s v="tabletop games"/>
    <x v="2266"/>
    <x v="2"/>
  </r>
  <r>
    <n v="2267"/>
    <x v="2267"/>
    <x v="2265"/>
    <x v="22"/>
    <n v="76105"/>
    <x v="0"/>
    <s v="US"/>
    <x v="0"/>
    <n v="1419123600"/>
    <x v="2267"/>
    <b v="0"/>
    <x v="442"/>
    <x v="0"/>
    <x v="32"/>
    <x v="6"/>
    <s v="tabletop games"/>
    <x v="2267"/>
    <x v="3"/>
  </r>
  <r>
    <n v="2268"/>
    <x v="2268"/>
    <x v="2266"/>
    <x v="89"/>
    <n v="28728"/>
    <x v="0"/>
    <s v="US"/>
    <x v="0"/>
    <n v="1489283915"/>
    <x v="2268"/>
    <b v="0"/>
    <x v="441"/>
    <x v="0"/>
    <x v="32"/>
    <x v="6"/>
    <s v="tabletop games"/>
    <x v="2268"/>
    <x v="1"/>
  </r>
  <r>
    <n v="2269"/>
    <x v="2269"/>
    <x v="2267"/>
    <x v="30"/>
    <n v="45041"/>
    <x v="0"/>
    <s v="US"/>
    <x v="0"/>
    <n v="1488862800"/>
    <x v="2269"/>
    <b v="0"/>
    <x v="443"/>
    <x v="0"/>
    <x v="32"/>
    <x v="6"/>
    <s v="tabletop games"/>
    <x v="2269"/>
    <x v="1"/>
  </r>
  <r>
    <n v="2270"/>
    <x v="2270"/>
    <x v="2268"/>
    <x v="31"/>
    <n v="180062"/>
    <x v="0"/>
    <s v="US"/>
    <x v="0"/>
    <n v="1484085540"/>
    <x v="2270"/>
    <b v="0"/>
    <x v="444"/>
    <x v="0"/>
    <x v="32"/>
    <x v="6"/>
    <s v="tabletop games"/>
    <x v="2270"/>
    <x v="2"/>
  </r>
  <r>
    <n v="2271"/>
    <x v="2271"/>
    <x v="2269"/>
    <x v="22"/>
    <n v="56618"/>
    <x v="0"/>
    <s v="US"/>
    <x v="0"/>
    <n v="1481328004"/>
    <x v="2271"/>
    <b v="0"/>
    <x v="445"/>
    <x v="0"/>
    <x v="32"/>
    <x v="6"/>
    <s v="tabletop games"/>
    <x v="2271"/>
    <x v="2"/>
  </r>
  <r>
    <n v="2272"/>
    <x v="2272"/>
    <x v="2270"/>
    <x v="28"/>
    <n v="13566"/>
    <x v="0"/>
    <s v="US"/>
    <x v="0"/>
    <n v="1449506836"/>
    <x v="2272"/>
    <b v="0"/>
    <x v="446"/>
    <x v="0"/>
    <x v="32"/>
    <x v="6"/>
    <s v="tabletop games"/>
    <x v="2272"/>
    <x v="0"/>
  </r>
  <r>
    <n v="2273"/>
    <x v="2273"/>
    <x v="2271"/>
    <x v="30"/>
    <n v="5509"/>
    <x v="0"/>
    <s v="CA"/>
    <x v="5"/>
    <n v="1489320642"/>
    <x v="2273"/>
    <b v="0"/>
    <x v="206"/>
    <x v="0"/>
    <x v="32"/>
    <x v="6"/>
    <s v="tabletop games"/>
    <x v="2273"/>
    <x v="1"/>
  </r>
  <r>
    <n v="2274"/>
    <x v="2274"/>
    <x v="2272"/>
    <x v="30"/>
    <n v="2990"/>
    <x v="0"/>
    <s v="US"/>
    <x v="0"/>
    <n v="1393156857"/>
    <x v="2274"/>
    <b v="0"/>
    <x v="221"/>
    <x v="0"/>
    <x v="32"/>
    <x v="6"/>
    <s v="tabletop games"/>
    <x v="2274"/>
    <x v="3"/>
  </r>
  <r>
    <n v="2275"/>
    <x v="2275"/>
    <x v="2273"/>
    <x v="81"/>
    <n v="2650.5"/>
    <x v="0"/>
    <s v="GB"/>
    <x v="1"/>
    <n v="1419259679"/>
    <x v="2275"/>
    <b v="0"/>
    <x v="1"/>
    <x v="0"/>
    <x v="32"/>
    <x v="6"/>
    <s v="tabletop games"/>
    <x v="2275"/>
    <x v="3"/>
  </r>
  <r>
    <n v="2276"/>
    <x v="2276"/>
    <x v="2274"/>
    <x v="335"/>
    <n v="4856"/>
    <x v="0"/>
    <s v="US"/>
    <x v="0"/>
    <n v="1388936289"/>
    <x v="2276"/>
    <b v="0"/>
    <x v="11"/>
    <x v="0"/>
    <x v="32"/>
    <x v="6"/>
    <s v="tabletop games"/>
    <x v="2276"/>
    <x v="4"/>
  </r>
  <r>
    <n v="2277"/>
    <x v="2277"/>
    <x v="2275"/>
    <x v="0"/>
    <n v="11992"/>
    <x v="0"/>
    <s v="US"/>
    <x v="0"/>
    <n v="1330359423"/>
    <x v="2277"/>
    <b v="0"/>
    <x v="447"/>
    <x v="0"/>
    <x v="32"/>
    <x v="6"/>
    <s v="tabletop games"/>
    <x v="2277"/>
    <x v="5"/>
  </r>
  <r>
    <n v="2278"/>
    <x v="2278"/>
    <x v="2276"/>
    <x v="13"/>
    <n v="5414"/>
    <x v="0"/>
    <s v="IT"/>
    <x v="3"/>
    <n v="1451861940"/>
    <x v="2278"/>
    <b v="0"/>
    <x v="332"/>
    <x v="0"/>
    <x v="32"/>
    <x v="6"/>
    <s v="tabletop games"/>
    <x v="2278"/>
    <x v="0"/>
  </r>
  <r>
    <n v="2279"/>
    <x v="2279"/>
    <x v="2277"/>
    <x v="28"/>
    <n v="1538"/>
    <x v="0"/>
    <s v="US"/>
    <x v="0"/>
    <n v="1423022400"/>
    <x v="2279"/>
    <b v="0"/>
    <x v="58"/>
    <x v="0"/>
    <x v="32"/>
    <x v="6"/>
    <s v="tabletop games"/>
    <x v="2279"/>
    <x v="0"/>
  </r>
  <r>
    <n v="2280"/>
    <x v="2280"/>
    <x v="2278"/>
    <x v="336"/>
    <n v="39550.5"/>
    <x v="0"/>
    <s v="US"/>
    <x v="0"/>
    <n v="1442501991"/>
    <x v="2280"/>
    <b v="0"/>
    <x v="436"/>
    <x v="0"/>
    <x v="32"/>
    <x v="6"/>
    <s v="tabletop games"/>
    <x v="2280"/>
    <x v="0"/>
  </r>
  <r>
    <n v="2281"/>
    <x v="2281"/>
    <x v="2279"/>
    <x v="43"/>
    <n v="555"/>
    <x v="0"/>
    <s v="US"/>
    <x v="0"/>
    <n v="1311576600"/>
    <x v="2281"/>
    <b v="0"/>
    <x v="202"/>
    <x v="0"/>
    <x v="11"/>
    <x v="4"/>
    <s v="rock"/>
    <x v="2281"/>
    <x v="6"/>
  </r>
  <r>
    <n v="2282"/>
    <x v="2282"/>
    <x v="2280"/>
    <x v="47"/>
    <n v="1390"/>
    <x v="0"/>
    <s v="US"/>
    <x v="0"/>
    <n v="1452744686"/>
    <x v="2282"/>
    <b v="0"/>
    <x v="8"/>
    <x v="0"/>
    <x v="11"/>
    <x v="4"/>
    <s v="rock"/>
    <x v="2282"/>
    <x v="0"/>
  </r>
  <r>
    <n v="2283"/>
    <x v="2283"/>
    <x v="2281"/>
    <x v="9"/>
    <n v="3025.66"/>
    <x v="0"/>
    <s v="US"/>
    <x v="0"/>
    <n v="1336528804"/>
    <x v="2283"/>
    <b v="0"/>
    <x v="53"/>
    <x v="0"/>
    <x v="11"/>
    <x v="4"/>
    <s v="rock"/>
    <x v="2283"/>
    <x v="5"/>
  </r>
  <r>
    <n v="2284"/>
    <x v="2284"/>
    <x v="2282"/>
    <x v="12"/>
    <n v="6373.27"/>
    <x v="0"/>
    <s v="US"/>
    <x v="0"/>
    <n v="1299902400"/>
    <x v="2284"/>
    <b v="0"/>
    <x v="211"/>
    <x v="0"/>
    <x v="11"/>
    <x v="4"/>
    <s v="rock"/>
    <x v="2284"/>
    <x v="6"/>
  </r>
  <r>
    <n v="2285"/>
    <x v="2285"/>
    <x v="2283"/>
    <x v="9"/>
    <n v="3641"/>
    <x v="0"/>
    <s v="US"/>
    <x v="0"/>
    <n v="1340944043"/>
    <x v="2285"/>
    <b v="0"/>
    <x v="1"/>
    <x v="0"/>
    <x v="11"/>
    <x v="4"/>
    <s v="rock"/>
    <x v="2285"/>
    <x v="5"/>
  </r>
  <r>
    <n v="2286"/>
    <x v="2286"/>
    <x v="2284"/>
    <x v="15"/>
    <n v="1501"/>
    <x v="0"/>
    <s v="US"/>
    <x v="0"/>
    <n v="1378439940"/>
    <x v="2286"/>
    <b v="0"/>
    <x v="25"/>
    <x v="0"/>
    <x v="11"/>
    <x v="4"/>
    <s v="rock"/>
    <x v="2286"/>
    <x v="4"/>
  </r>
  <r>
    <n v="2287"/>
    <x v="2287"/>
    <x v="2285"/>
    <x v="37"/>
    <n v="5398.99"/>
    <x v="0"/>
    <s v="US"/>
    <x v="0"/>
    <n v="1403539260"/>
    <x v="2287"/>
    <b v="0"/>
    <x v="448"/>
    <x v="0"/>
    <x v="11"/>
    <x v="4"/>
    <s v="rock"/>
    <x v="2287"/>
    <x v="3"/>
  </r>
  <r>
    <n v="2288"/>
    <x v="2288"/>
    <x v="2286"/>
    <x v="28"/>
    <n v="1001"/>
    <x v="0"/>
    <s v="US"/>
    <x v="0"/>
    <n v="1340733600"/>
    <x v="2288"/>
    <b v="0"/>
    <x v="20"/>
    <x v="0"/>
    <x v="11"/>
    <x v="4"/>
    <s v="rock"/>
    <x v="2288"/>
    <x v="5"/>
  </r>
  <r>
    <n v="2289"/>
    <x v="2289"/>
    <x v="2287"/>
    <x v="15"/>
    <n v="1611"/>
    <x v="0"/>
    <s v="US"/>
    <x v="0"/>
    <n v="1386372120"/>
    <x v="2289"/>
    <b v="0"/>
    <x v="20"/>
    <x v="0"/>
    <x v="11"/>
    <x v="4"/>
    <s v="rock"/>
    <x v="2289"/>
    <x v="4"/>
  </r>
  <r>
    <n v="2290"/>
    <x v="2290"/>
    <x v="2288"/>
    <x v="15"/>
    <n v="1561"/>
    <x v="0"/>
    <s v="US"/>
    <x v="0"/>
    <n v="1259686800"/>
    <x v="2290"/>
    <b v="0"/>
    <x v="60"/>
    <x v="0"/>
    <x v="11"/>
    <x v="4"/>
    <s v="rock"/>
    <x v="2290"/>
    <x v="8"/>
  </r>
  <r>
    <n v="2291"/>
    <x v="2291"/>
    <x v="2289"/>
    <x v="30"/>
    <n v="4320"/>
    <x v="0"/>
    <s v="US"/>
    <x v="0"/>
    <n v="1335153600"/>
    <x v="2291"/>
    <b v="0"/>
    <x v="68"/>
    <x v="0"/>
    <x v="11"/>
    <x v="4"/>
    <s v="rock"/>
    <x v="2291"/>
    <x v="5"/>
  </r>
  <r>
    <n v="2292"/>
    <x v="2292"/>
    <x v="2290"/>
    <x v="13"/>
    <n v="2145.0100000000002"/>
    <x v="0"/>
    <s v="US"/>
    <x v="0"/>
    <n v="1334767476"/>
    <x v="2292"/>
    <b v="0"/>
    <x v="67"/>
    <x v="0"/>
    <x v="11"/>
    <x v="4"/>
    <s v="rock"/>
    <x v="2292"/>
    <x v="5"/>
  </r>
  <r>
    <n v="2293"/>
    <x v="2293"/>
    <x v="2291"/>
    <x v="16"/>
    <n v="920"/>
    <x v="0"/>
    <s v="US"/>
    <x v="0"/>
    <n v="1348545540"/>
    <x v="2293"/>
    <b v="0"/>
    <x v="74"/>
    <x v="0"/>
    <x v="11"/>
    <x v="4"/>
    <s v="rock"/>
    <x v="2293"/>
    <x v="5"/>
  </r>
  <r>
    <n v="2294"/>
    <x v="2294"/>
    <x v="2292"/>
    <x v="10"/>
    <n v="7304.04"/>
    <x v="0"/>
    <s v="US"/>
    <x v="0"/>
    <n v="1358702480"/>
    <x v="2294"/>
    <b v="0"/>
    <x v="300"/>
    <x v="0"/>
    <x v="11"/>
    <x v="4"/>
    <s v="rock"/>
    <x v="2294"/>
    <x v="5"/>
  </r>
  <r>
    <n v="2295"/>
    <x v="2295"/>
    <x v="2293"/>
    <x v="38"/>
    <n v="1503"/>
    <x v="0"/>
    <s v="US"/>
    <x v="0"/>
    <n v="1359240856"/>
    <x v="2295"/>
    <b v="0"/>
    <x v="69"/>
    <x v="0"/>
    <x v="11"/>
    <x v="4"/>
    <s v="rock"/>
    <x v="2295"/>
    <x v="5"/>
  </r>
  <r>
    <n v="2296"/>
    <x v="2296"/>
    <x v="2294"/>
    <x v="39"/>
    <n v="10435"/>
    <x v="0"/>
    <s v="US"/>
    <x v="0"/>
    <n v="1330018426"/>
    <x v="2296"/>
    <b v="0"/>
    <x v="108"/>
    <x v="0"/>
    <x v="11"/>
    <x v="4"/>
    <s v="rock"/>
    <x v="2296"/>
    <x v="5"/>
  </r>
  <r>
    <n v="2297"/>
    <x v="2297"/>
    <x v="2295"/>
    <x v="28"/>
    <n v="1006"/>
    <x v="0"/>
    <s v="US"/>
    <x v="0"/>
    <n v="1331697540"/>
    <x v="2297"/>
    <b v="0"/>
    <x v="10"/>
    <x v="0"/>
    <x v="11"/>
    <x v="4"/>
    <s v="rock"/>
    <x v="2297"/>
    <x v="5"/>
  </r>
  <r>
    <n v="2298"/>
    <x v="2298"/>
    <x v="2296"/>
    <x v="11"/>
    <n v="31522"/>
    <x v="0"/>
    <s v="US"/>
    <x v="0"/>
    <n v="1395861033"/>
    <x v="2298"/>
    <b v="0"/>
    <x v="449"/>
    <x v="0"/>
    <x v="11"/>
    <x v="4"/>
    <s v="rock"/>
    <x v="2298"/>
    <x v="3"/>
  </r>
  <r>
    <n v="2299"/>
    <x v="2299"/>
    <x v="2297"/>
    <x v="43"/>
    <n v="1050.5"/>
    <x v="0"/>
    <s v="US"/>
    <x v="0"/>
    <n v="1296953209"/>
    <x v="2299"/>
    <b v="0"/>
    <x v="25"/>
    <x v="0"/>
    <x v="11"/>
    <x v="4"/>
    <s v="rock"/>
    <x v="2299"/>
    <x v="6"/>
  </r>
  <r>
    <n v="2300"/>
    <x v="2300"/>
    <x v="2298"/>
    <x v="134"/>
    <n v="810"/>
    <x v="0"/>
    <s v="US"/>
    <x v="0"/>
    <n v="1340904416"/>
    <x v="2300"/>
    <b v="0"/>
    <x v="63"/>
    <x v="0"/>
    <x v="11"/>
    <x v="4"/>
    <s v="rock"/>
    <x v="2300"/>
    <x v="5"/>
  </r>
  <r>
    <n v="2301"/>
    <x v="2301"/>
    <x v="2299"/>
    <x v="10"/>
    <n v="6680.22"/>
    <x v="0"/>
    <s v="US"/>
    <x v="0"/>
    <n v="1371785496"/>
    <x v="2301"/>
    <b v="1"/>
    <x v="263"/>
    <x v="0"/>
    <x v="14"/>
    <x v="4"/>
    <s v="indie rock"/>
    <x v="2301"/>
    <x v="4"/>
  </r>
  <r>
    <n v="2302"/>
    <x v="2302"/>
    <x v="2300"/>
    <x v="98"/>
    <n v="3925"/>
    <x v="0"/>
    <s v="US"/>
    <x v="0"/>
    <n v="1388473200"/>
    <x v="2302"/>
    <b v="1"/>
    <x v="268"/>
    <x v="0"/>
    <x v="14"/>
    <x v="4"/>
    <s v="indie rock"/>
    <x v="2302"/>
    <x v="4"/>
  </r>
  <r>
    <n v="2303"/>
    <x v="2303"/>
    <x v="2301"/>
    <x v="337"/>
    <n v="7053.61"/>
    <x v="0"/>
    <s v="US"/>
    <x v="0"/>
    <n v="1323747596"/>
    <x v="2303"/>
    <b v="1"/>
    <x v="273"/>
    <x v="0"/>
    <x v="14"/>
    <x v="4"/>
    <s v="indie rock"/>
    <x v="2303"/>
    <x v="6"/>
  </r>
  <r>
    <n v="2304"/>
    <x v="2304"/>
    <x v="2302"/>
    <x v="12"/>
    <n v="6042.02"/>
    <x v="0"/>
    <s v="US"/>
    <x v="0"/>
    <n v="1293857940"/>
    <x v="2304"/>
    <b v="1"/>
    <x v="116"/>
    <x v="0"/>
    <x v="14"/>
    <x v="4"/>
    <s v="indie rock"/>
    <x v="2304"/>
    <x v="7"/>
  </r>
  <r>
    <n v="2305"/>
    <x v="2305"/>
    <x v="2303"/>
    <x v="102"/>
    <n v="18221"/>
    <x v="0"/>
    <s v="US"/>
    <x v="0"/>
    <n v="1407520800"/>
    <x v="2305"/>
    <b v="1"/>
    <x v="157"/>
    <x v="0"/>
    <x v="14"/>
    <x v="4"/>
    <s v="indie rock"/>
    <x v="2305"/>
    <x v="3"/>
  </r>
  <r>
    <n v="2306"/>
    <x v="2306"/>
    <x v="2304"/>
    <x v="8"/>
    <n v="3736.55"/>
    <x v="0"/>
    <s v="US"/>
    <x v="0"/>
    <n v="1331352129"/>
    <x v="2306"/>
    <b v="1"/>
    <x v="196"/>
    <x v="0"/>
    <x v="14"/>
    <x v="4"/>
    <s v="indie rock"/>
    <x v="2306"/>
    <x v="5"/>
  </r>
  <r>
    <n v="2307"/>
    <x v="2307"/>
    <x v="2305"/>
    <x v="338"/>
    <n v="2095.2600000000002"/>
    <x v="0"/>
    <s v="US"/>
    <x v="0"/>
    <n v="1336245328"/>
    <x v="2307"/>
    <b v="1"/>
    <x v="11"/>
    <x v="0"/>
    <x v="14"/>
    <x v="4"/>
    <s v="indie rock"/>
    <x v="2307"/>
    <x v="5"/>
  </r>
  <r>
    <n v="2308"/>
    <x v="2308"/>
    <x v="2306"/>
    <x v="63"/>
    <n v="50653.11"/>
    <x v="0"/>
    <s v="US"/>
    <x v="0"/>
    <n v="1409274000"/>
    <x v="2308"/>
    <b v="1"/>
    <x v="450"/>
    <x v="0"/>
    <x v="14"/>
    <x v="4"/>
    <s v="indie rock"/>
    <x v="2308"/>
    <x v="3"/>
  </r>
  <r>
    <n v="2309"/>
    <x v="2309"/>
    <x v="2307"/>
    <x v="12"/>
    <n v="6400.47"/>
    <x v="0"/>
    <s v="US"/>
    <x v="0"/>
    <n v="1362872537"/>
    <x v="2309"/>
    <b v="1"/>
    <x v="329"/>
    <x v="0"/>
    <x v="14"/>
    <x v="4"/>
    <s v="indie rock"/>
    <x v="2309"/>
    <x v="4"/>
  </r>
  <r>
    <n v="2310"/>
    <x v="2310"/>
    <x v="2308"/>
    <x v="17"/>
    <n v="79335.360000000001"/>
    <x v="0"/>
    <s v="US"/>
    <x v="0"/>
    <n v="1363889015"/>
    <x v="2310"/>
    <b v="1"/>
    <x v="451"/>
    <x v="0"/>
    <x v="14"/>
    <x v="4"/>
    <s v="indie rock"/>
    <x v="2310"/>
    <x v="4"/>
  </r>
  <r>
    <n v="2311"/>
    <x v="2311"/>
    <x v="2309"/>
    <x v="7"/>
    <n v="9370"/>
    <x v="0"/>
    <s v="US"/>
    <x v="0"/>
    <n v="1399421189"/>
    <x v="2311"/>
    <b v="1"/>
    <x v="201"/>
    <x v="0"/>
    <x v="14"/>
    <x v="4"/>
    <s v="indie rock"/>
    <x v="2311"/>
    <x v="3"/>
  </r>
  <r>
    <n v="2312"/>
    <x v="2312"/>
    <x v="2310"/>
    <x v="9"/>
    <n v="3236"/>
    <x v="0"/>
    <s v="US"/>
    <x v="0"/>
    <n v="1397862000"/>
    <x v="2312"/>
    <b v="1"/>
    <x v="1"/>
    <x v="0"/>
    <x v="14"/>
    <x v="4"/>
    <s v="indie rock"/>
    <x v="2312"/>
    <x v="3"/>
  </r>
  <r>
    <n v="2313"/>
    <x v="2313"/>
    <x v="2311"/>
    <x v="10"/>
    <n v="8792.02"/>
    <x v="0"/>
    <s v="US"/>
    <x v="0"/>
    <n v="1336086026"/>
    <x v="2313"/>
    <b v="1"/>
    <x v="328"/>
    <x v="0"/>
    <x v="14"/>
    <x v="4"/>
    <s v="indie rock"/>
    <x v="2313"/>
    <x v="5"/>
  </r>
  <r>
    <n v="2314"/>
    <x v="2314"/>
    <x v="2312"/>
    <x v="38"/>
    <n v="1883.64"/>
    <x v="0"/>
    <s v="US"/>
    <x v="0"/>
    <n v="1339074857"/>
    <x v="2314"/>
    <b v="1"/>
    <x v="133"/>
    <x v="0"/>
    <x v="14"/>
    <x v="4"/>
    <s v="indie rock"/>
    <x v="2314"/>
    <x v="5"/>
  </r>
  <r>
    <n v="2315"/>
    <x v="2315"/>
    <x v="2313"/>
    <x v="30"/>
    <n v="2565"/>
    <x v="0"/>
    <s v="US"/>
    <x v="0"/>
    <n v="1336238743"/>
    <x v="2315"/>
    <b v="1"/>
    <x v="31"/>
    <x v="0"/>
    <x v="14"/>
    <x v="4"/>
    <s v="indie rock"/>
    <x v="2315"/>
    <x v="5"/>
  </r>
  <r>
    <n v="2316"/>
    <x v="2316"/>
    <x v="2314"/>
    <x v="36"/>
    <n v="15606.4"/>
    <x v="0"/>
    <s v="US"/>
    <x v="0"/>
    <n v="1260383040"/>
    <x v="2316"/>
    <b v="1"/>
    <x v="452"/>
    <x v="0"/>
    <x v="14"/>
    <x v="4"/>
    <s v="indie rock"/>
    <x v="2316"/>
    <x v="8"/>
  </r>
  <r>
    <n v="2317"/>
    <x v="2317"/>
    <x v="2315"/>
    <x v="44"/>
    <n v="416"/>
    <x v="0"/>
    <s v="US"/>
    <x v="0"/>
    <n v="1266210000"/>
    <x v="2317"/>
    <b v="1"/>
    <x v="19"/>
    <x v="0"/>
    <x v="14"/>
    <x v="4"/>
    <s v="indie rock"/>
    <x v="2317"/>
    <x v="7"/>
  </r>
  <r>
    <n v="2318"/>
    <x v="2318"/>
    <x v="2316"/>
    <x v="10"/>
    <n v="6053"/>
    <x v="0"/>
    <s v="US"/>
    <x v="0"/>
    <n v="1253937540"/>
    <x v="2318"/>
    <b v="1"/>
    <x v="430"/>
    <x v="0"/>
    <x v="14"/>
    <x v="4"/>
    <s v="indie rock"/>
    <x v="2318"/>
    <x v="8"/>
  </r>
  <r>
    <n v="2319"/>
    <x v="2319"/>
    <x v="2317"/>
    <x v="9"/>
    <n v="3231"/>
    <x v="0"/>
    <s v="US"/>
    <x v="0"/>
    <n v="1387072685"/>
    <x v="2319"/>
    <b v="1"/>
    <x v="99"/>
    <x v="0"/>
    <x v="14"/>
    <x v="4"/>
    <s v="indie rock"/>
    <x v="2319"/>
    <x v="4"/>
  </r>
  <r>
    <n v="2320"/>
    <x v="2320"/>
    <x v="2318"/>
    <x v="10"/>
    <n v="5433"/>
    <x v="0"/>
    <s v="US"/>
    <x v="0"/>
    <n v="1396463800"/>
    <x v="2320"/>
    <b v="1"/>
    <x v="30"/>
    <x v="0"/>
    <x v="14"/>
    <x v="4"/>
    <s v="indie rock"/>
    <x v="2320"/>
    <x v="3"/>
  </r>
  <r>
    <n v="2321"/>
    <x v="2321"/>
    <x v="2319"/>
    <x v="339"/>
    <n v="4130"/>
    <x v="3"/>
    <s v="AT"/>
    <x v="3"/>
    <n v="1491282901"/>
    <x v="2321"/>
    <b v="0"/>
    <x v="31"/>
    <x v="1"/>
    <x v="33"/>
    <x v="7"/>
    <s v="small batch"/>
    <x v="2321"/>
    <x v="1"/>
  </r>
  <r>
    <n v="2322"/>
    <x v="2322"/>
    <x v="2320"/>
    <x v="200"/>
    <n v="85"/>
    <x v="3"/>
    <s v="US"/>
    <x v="0"/>
    <n v="1491769769"/>
    <x v="2322"/>
    <b v="0"/>
    <x v="80"/>
    <x v="1"/>
    <x v="33"/>
    <x v="7"/>
    <s v="small batch"/>
    <x v="2322"/>
    <x v="1"/>
  </r>
  <r>
    <n v="2323"/>
    <x v="2323"/>
    <x v="2321"/>
    <x v="49"/>
    <n v="120"/>
    <x v="3"/>
    <s v="US"/>
    <x v="0"/>
    <n v="1490033247"/>
    <x v="2323"/>
    <b v="0"/>
    <x v="80"/>
    <x v="1"/>
    <x v="33"/>
    <x v="7"/>
    <s v="small batch"/>
    <x v="2323"/>
    <x v="1"/>
  </r>
  <r>
    <n v="2324"/>
    <x v="2324"/>
    <x v="2322"/>
    <x v="51"/>
    <n v="1555"/>
    <x v="3"/>
    <s v="GB"/>
    <x v="1"/>
    <n v="1490559285"/>
    <x v="2324"/>
    <b v="0"/>
    <x v="42"/>
    <x v="1"/>
    <x v="33"/>
    <x v="7"/>
    <s v="small batch"/>
    <x v="2324"/>
    <x v="1"/>
  </r>
  <r>
    <n v="2325"/>
    <x v="2325"/>
    <x v="2323"/>
    <x v="28"/>
    <n v="80"/>
    <x v="3"/>
    <s v="US"/>
    <x v="0"/>
    <n v="1490830331"/>
    <x v="2325"/>
    <b v="0"/>
    <x v="63"/>
    <x v="1"/>
    <x v="33"/>
    <x v="7"/>
    <s v="small batch"/>
    <x v="2325"/>
    <x v="1"/>
  </r>
  <r>
    <n v="2326"/>
    <x v="2326"/>
    <x v="2324"/>
    <x v="36"/>
    <n v="108"/>
    <x v="3"/>
    <s v="US"/>
    <x v="0"/>
    <n v="1493571600"/>
    <x v="2326"/>
    <b v="0"/>
    <x v="29"/>
    <x v="1"/>
    <x v="33"/>
    <x v="7"/>
    <s v="small batch"/>
    <x v="2326"/>
    <x v="1"/>
  </r>
  <r>
    <n v="2327"/>
    <x v="2327"/>
    <x v="2325"/>
    <x v="19"/>
    <n v="184133.01"/>
    <x v="0"/>
    <s v="US"/>
    <x v="0"/>
    <n v="1409090440"/>
    <x v="2327"/>
    <b v="1"/>
    <x v="453"/>
    <x v="0"/>
    <x v="33"/>
    <x v="7"/>
    <s v="small batch"/>
    <x v="2327"/>
    <x v="3"/>
  </r>
  <r>
    <n v="2328"/>
    <x v="2328"/>
    <x v="2326"/>
    <x v="3"/>
    <n v="25445"/>
    <x v="0"/>
    <s v="US"/>
    <x v="0"/>
    <n v="1434307537"/>
    <x v="2328"/>
    <b v="1"/>
    <x v="416"/>
    <x v="0"/>
    <x v="33"/>
    <x v="7"/>
    <s v="small batch"/>
    <x v="2328"/>
    <x v="0"/>
  </r>
  <r>
    <n v="2329"/>
    <x v="2329"/>
    <x v="2327"/>
    <x v="31"/>
    <n v="26480"/>
    <x v="0"/>
    <s v="US"/>
    <x v="0"/>
    <n v="1405609146"/>
    <x v="2329"/>
    <b v="1"/>
    <x v="207"/>
    <x v="0"/>
    <x v="33"/>
    <x v="7"/>
    <s v="small batch"/>
    <x v="2329"/>
    <x v="3"/>
  </r>
  <r>
    <n v="2330"/>
    <x v="2330"/>
    <x v="2328"/>
    <x v="19"/>
    <n v="35848"/>
    <x v="0"/>
    <s v="US"/>
    <x v="0"/>
    <n v="1451001600"/>
    <x v="2330"/>
    <b v="1"/>
    <x v="430"/>
    <x v="0"/>
    <x v="33"/>
    <x v="7"/>
    <s v="small batch"/>
    <x v="2330"/>
    <x v="0"/>
  </r>
  <r>
    <n v="2331"/>
    <x v="2331"/>
    <x v="2329"/>
    <x v="6"/>
    <n v="11545.1"/>
    <x v="0"/>
    <s v="US"/>
    <x v="0"/>
    <n v="1408320490"/>
    <x v="2331"/>
    <b v="1"/>
    <x v="454"/>
    <x v="0"/>
    <x v="33"/>
    <x v="7"/>
    <s v="small batch"/>
    <x v="2331"/>
    <x v="3"/>
  </r>
  <r>
    <n v="2332"/>
    <x v="2332"/>
    <x v="2330"/>
    <x v="31"/>
    <n v="26577"/>
    <x v="0"/>
    <s v="US"/>
    <x v="0"/>
    <n v="1423235071"/>
    <x v="2332"/>
    <b v="1"/>
    <x v="455"/>
    <x v="0"/>
    <x v="33"/>
    <x v="7"/>
    <s v="small batch"/>
    <x v="2332"/>
    <x v="0"/>
  </r>
  <r>
    <n v="2333"/>
    <x v="2333"/>
    <x v="2331"/>
    <x v="20"/>
    <n v="1273"/>
    <x v="0"/>
    <s v="US"/>
    <x v="0"/>
    <n v="1401385800"/>
    <x v="2333"/>
    <b v="1"/>
    <x v="225"/>
    <x v="0"/>
    <x v="33"/>
    <x v="7"/>
    <s v="small batch"/>
    <x v="2333"/>
    <x v="3"/>
  </r>
  <r>
    <n v="2334"/>
    <x v="2334"/>
    <x v="2332"/>
    <x v="23"/>
    <n v="4078"/>
    <x v="0"/>
    <s v="US"/>
    <x v="0"/>
    <n v="1415208840"/>
    <x v="2334"/>
    <b v="1"/>
    <x v="85"/>
    <x v="0"/>
    <x v="33"/>
    <x v="7"/>
    <s v="small batch"/>
    <x v="2334"/>
    <x v="3"/>
  </r>
  <r>
    <n v="2335"/>
    <x v="2335"/>
    <x v="2333"/>
    <x v="31"/>
    <n v="25568"/>
    <x v="0"/>
    <s v="US"/>
    <x v="0"/>
    <n v="1402494243"/>
    <x v="2335"/>
    <b v="1"/>
    <x v="170"/>
    <x v="0"/>
    <x v="33"/>
    <x v="7"/>
    <s v="small batch"/>
    <x v="2335"/>
    <x v="3"/>
  </r>
  <r>
    <n v="2336"/>
    <x v="2336"/>
    <x v="2334"/>
    <x v="22"/>
    <n v="104146.51"/>
    <x v="0"/>
    <s v="US"/>
    <x v="0"/>
    <n v="1394316695"/>
    <x v="2336"/>
    <b v="1"/>
    <x v="456"/>
    <x v="0"/>
    <x v="33"/>
    <x v="7"/>
    <s v="small batch"/>
    <x v="2336"/>
    <x v="3"/>
  </r>
  <r>
    <n v="2337"/>
    <x v="2337"/>
    <x v="2335"/>
    <x v="14"/>
    <n v="13279"/>
    <x v="0"/>
    <s v="US"/>
    <x v="0"/>
    <n v="1403796143"/>
    <x v="2337"/>
    <b v="1"/>
    <x v="122"/>
    <x v="0"/>
    <x v="33"/>
    <x v="7"/>
    <s v="small batch"/>
    <x v="2337"/>
    <x v="3"/>
  </r>
  <r>
    <n v="2338"/>
    <x v="2338"/>
    <x v="2336"/>
    <x v="36"/>
    <n v="15171.5"/>
    <x v="0"/>
    <s v="US"/>
    <x v="0"/>
    <n v="1404077484"/>
    <x v="2338"/>
    <b v="1"/>
    <x v="252"/>
    <x v="0"/>
    <x v="33"/>
    <x v="7"/>
    <s v="small batch"/>
    <x v="2338"/>
    <x v="3"/>
  </r>
  <r>
    <n v="2339"/>
    <x v="2339"/>
    <x v="2337"/>
    <x v="31"/>
    <n v="73552"/>
    <x v="0"/>
    <s v="US"/>
    <x v="0"/>
    <n v="1482134340"/>
    <x v="2339"/>
    <b v="1"/>
    <x v="457"/>
    <x v="0"/>
    <x v="33"/>
    <x v="7"/>
    <s v="small batch"/>
    <x v="2339"/>
    <x v="2"/>
  </r>
  <r>
    <n v="2340"/>
    <x v="2340"/>
    <x v="2338"/>
    <x v="79"/>
    <n v="42311"/>
    <x v="0"/>
    <s v="US"/>
    <x v="0"/>
    <n v="1477841138"/>
    <x v="2340"/>
    <b v="1"/>
    <x v="458"/>
    <x v="0"/>
    <x v="33"/>
    <x v="7"/>
    <s v="small batch"/>
    <x v="2340"/>
    <x v="2"/>
  </r>
  <r>
    <n v="2341"/>
    <x v="2341"/>
    <x v="2339"/>
    <x v="10"/>
    <n v="0"/>
    <x v="1"/>
    <s v="US"/>
    <x v="0"/>
    <n v="1436729504"/>
    <x v="2341"/>
    <b v="0"/>
    <x v="78"/>
    <x v="1"/>
    <x v="7"/>
    <x v="2"/>
    <s v="web"/>
    <x v="2341"/>
    <x v="0"/>
  </r>
  <r>
    <n v="2342"/>
    <x v="2342"/>
    <x v="2340"/>
    <x v="62"/>
    <n v="0"/>
    <x v="1"/>
    <s v="US"/>
    <x v="0"/>
    <n v="1412571600"/>
    <x v="2342"/>
    <b v="0"/>
    <x v="78"/>
    <x v="1"/>
    <x v="7"/>
    <x v="2"/>
    <s v="web"/>
    <x v="2342"/>
    <x v="3"/>
  </r>
  <r>
    <n v="2343"/>
    <x v="2343"/>
    <x v="2341"/>
    <x v="3"/>
    <n v="300"/>
    <x v="1"/>
    <s v="US"/>
    <x v="0"/>
    <n v="1452282420"/>
    <x v="2343"/>
    <b v="0"/>
    <x v="29"/>
    <x v="1"/>
    <x v="7"/>
    <x v="2"/>
    <s v="web"/>
    <x v="2343"/>
    <x v="0"/>
  </r>
  <r>
    <n v="2344"/>
    <x v="2344"/>
    <x v="2342"/>
    <x v="28"/>
    <n v="1"/>
    <x v="1"/>
    <s v="CA"/>
    <x v="5"/>
    <n v="1466789269"/>
    <x v="2344"/>
    <b v="0"/>
    <x v="29"/>
    <x v="1"/>
    <x v="7"/>
    <x v="2"/>
    <s v="web"/>
    <x v="2344"/>
    <x v="2"/>
  </r>
  <r>
    <n v="2345"/>
    <x v="2345"/>
    <x v="2343"/>
    <x v="9"/>
    <n v="0"/>
    <x v="1"/>
    <s v="US"/>
    <x v="0"/>
    <n v="1427845140"/>
    <x v="2345"/>
    <b v="0"/>
    <x v="78"/>
    <x v="1"/>
    <x v="7"/>
    <x v="2"/>
    <s v="web"/>
    <x v="2345"/>
    <x v="0"/>
  </r>
  <r>
    <n v="2346"/>
    <x v="2346"/>
    <x v="2344"/>
    <x v="127"/>
    <n v="39"/>
    <x v="1"/>
    <s v="US"/>
    <x v="0"/>
    <n v="1476731431"/>
    <x v="2346"/>
    <b v="0"/>
    <x v="83"/>
    <x v="1"/>
    <x v="7"/>
    <x v="2"/>
    <s v="web"/>
    <x v="2346"/>
    <x v="2"/>
  </r>
  <r>
    <n v="2347"/>
    <x v="2347"/>
    <x v="2345"/>
    <x v="28"/>
    <n v="15"/>
    <x v="1"/>
    <s v="US"/>
    <x v="0"/>
    <n v="1472135676"/>
    <x v="2347"/>
    <b v="0"/>
    <x v="29"/>
    <x v="1"/>
    <x v="7"/>
    <x v="2"/>
    <s v="web"/>
    <x v="2347"/>
    <x v="2"/>
  </r>
  <r>
    <n v="2348"/>
    <x v="2348"/>
    <x v="2346"/>
    <x v="54"/>
    <n v="270"/>
    <x v="1"/>
    <s v="US"/>
    <x v="0"/>
    <n v="1456006938"/>
    <x v="2348"/>
    <b v="0"/>
    <x v="81"/>
    <x v="1"/>
    <x v="7"/>
    <x v="2"/>
    <s v="web"/>
    <x v="2348"/>
    <x v="0"/>
  </r>
  <r>
    <n v="2349"/>
    <x v="2349"/>
    <x v="2347"/>
    <x v="340"/>
    <n v="0"/>
    <x v="1"/>
    <s v="SE"/>
    <x v="9"/>
    <n v="1439318228"/>
    <x v="2349"/>
    <b v="0"/>
    <x v="78"/>
    <x v="1"/>
    <x v="7"/>
    <x v="2"/>
    <s v="web"/>
    <x v="2349"/>
    <x v="0"/>
  </r>
  <r>
    <n v="2350"/>
    <x v="2350"/>
    <x v="2348"/>
    <x v="63"/>
    <n v="0"/>
    <x v="1"/>
    <s v="IE"/>
    <x v="3"/>
    <n v="1483474370"/>
    <x v="2350"/>
    <b v="0"/>
    <x v="78"/>
    <x v="1"/>
    <x v="7"/>
    <x v="2"/>
    <s v="web"/>
    <x v="2350"/>
    <x v="2"/>
  </r>
  <r>
    <n v="2351"/>
    <x v="2351"/>
    <x v="2349"/>
    <x v="341"/>
    <n v="108"/>
    <x v="1"/>
    <s v="NZ"/>
    <x v="4"/>
    <n v="1430360739"/>
    <x v="2351"/>
    <b v="0"/>
    <x v="63"/>
    <x v="1"/>
    <x v="7"/>
    <x v="2"/>
    <s v="web"/>
    <x v="2351"/>
    <x v="0"/>
  </r>
  <r>
    <n v="2352"/>
    <x v="2352"/>
    <x v="2350"/>
    <x v="13"/>
    <n v="0"/>
    <x v="1"/>
    <s v="US"/>
    <x v="0"/>
    <n v="1433603552"/>
    <x v="2352"/>
    <b v="0"/>
    <x v="78"/>
    <x v="1"/>
    <x v="7"/>
    <x v="2"/>
    <s v="web"/>
    <x v="2352"/>
    <x v="0"/>
  </r>
  <r>
    <n v="2353"/>
    <x v="2353"/>
    <x v="2351"/>
    <x v="28"/>
    <n v="0"/>
    <x v="1"/>
    <s v="US"/>
    <x v="0"/>
    <n v="1429632822"/>
    <x v="2353"/>
    <b v="0"/>
    <x v="78"/>
    <x v="1"/>
    <x v="7"/>
    <x v="2"/>
    <s v="web"/>
    <x v="2353"/>
    <x v="0"/>
  </r>
  <r>
    <n v="2354"/>
    <x v="2354"/>
    <x v="2352"/>
    <x v="19"/>
    <n v="25"/>
    <x v="1"/>
    <s v="US"/>
    <x v="0"/>
    <n v="1420910460"/>
    <x v="2354"/>
    <b v="0"/>
    <x v="29"/>
    <x v="1"/>
    <x v="7"/>
    <x v="2"/>
    <s v="web"/>
    <x v="2354"/>
    <x v="3"/>
  </r>
  <r>
    <n v="2355"/>
    <x v="2355"/>
    <x v="2353"/>
    <x v="6"/>
    <n v="55"/>
    <x v="1"/>
    <s v="AU"/>
    <x v="2"/>
    <n v="1430604136"/>
    <x v="2355"/>
    <b v="0"/>
    <x v="84"/>
    <x v="1"/>
    <x v="7"/>
    <x v="2"/>
    <s v="web"/>
    <x v="2355"/>
    <x v="0"/>
  </r>
  <r>
    <n v="2356"/>
    <x v="2356"/>
    <x v="2354"/>
    <x v="3"/>
    <n v="0"/>
    <x v="1"/>
    <s v="NL"/>
    <x v="3"/>
    <n v="1433530104"/>
    <x v="2356"/>
    <b v="0"/>
    <x v="78"/>
    <x v="1"/>
    <x v="7"/>
    <x v="2"/>
    <s v="web"/>
    <x v="2356"/>
    <x v="0"/>
  </r>
  <r>
    <n v="2357"/>
    <x v="2357"/>
    <x v="2355"/>
    <x v="100"/>
    <n v="0"/>
    <x v="1"/>
    <s v="GB"/>
    <x v="1"/>
    <n v="1445093578"/>
    <x v="2357"/>
    <b v="0"/>
    <x v="78"/>
    <x v="1"/>
    <x v="7"/>
    <x v="2"/>
    <s v="web"/>
    <x v="2357"/>
    <x v="0"/>
  </r>
  <r>
    <n v="2358"/>
    <x v="2358"/>
    <x v="2356"/>
    <x v="15"/>
    <n v="0"/>
    <x v="1"/>
    <s v="GB"/>
    <x v="1"/>
    <n v="1422664740"/>
    <x v="2358"/>
    <b v="0"/>
    <x v="78"/>
    <x v="1"/>
    <x v="7"/>
    <x v="2"/>
    <s v="web"/>
    <x v="2358"/>
    <x v="3"/>
  </r>
  <r>
    <n v="2359"/>
    <x v="2359"/>
    <x v="2357"/>
    <x v="51"/>
    <n v="1101"/>
    <x v="1"/>
    <s v="US"/>
    <x v="0"/>
    <n v="1438616124"/>
    <x v="2359"/>
    <b v="0"/>
    <x v="83"/>
    <x v="1"/>
    <x v="7"/>
    <x v="2"/>
    <s v="web"/>
    <x v="2359"/>
    <x v="0"/>
  </r>
  <r>
    <n v="2360"/>
    <x v="2360"/>
    <x v="2358"/>
    <x v="10"/>
    <n v="2"/>
    <x v="1"/>
    <s v="CA"/>
    <x v="5"/>
    <n v="1454864280"/>
    <x v="2360"/>
    <b v="0"/>
    <x v="29"/>
    <x v="1"/>
    <x v="7"/>
    <x v="2"/>
    <s v="web"/>
    <x v="2360"/>
    <x v="2"/>
  </r>
  <r>
    <n v="2361"/>
    <x v="2361"/>
    <x v="2359"/>
    <x v="48"/>
    <n v="0"/>
    <x v="1"/>
    <s v="CA"/>
    <x v="5"/>
    <n v="1462053600"/>
    <x v="2361"/>
    <b v="0"/>
    <x v="78"/>
    <x v="1"/>
    <x v="7"/>
    <x v="2"/>
    <s v="web"/>
    <x v="2361"/>
    <x v="2"/>
  </r>
  <r>
    <n v="2362"/>
    <x v="2362"/>
    <x v="2360"/>
    <x v="329"/>
    <n v="120"/>
    <x v="1"/>
    <s v="US"/>
    <x v="0"/>
    <n v="1418315470"/>
    <x v="2362"/>
    <b v="0"/>
    <x v="84"/>
    <x v="1"/>
    <x v="7"/>
    <x v="2"/>
    <s v="web"/>
    <x v="2362"/>
    <x v="3"/>
  </r>
  <r>
    <n v="2363"/>
    <x v="2363"/>
    <x v="2361"/>
    <x v="164"/>
    <n v="0"/>
    <x v="1"/>
    <s v="US"/>
    <x v="0"/>
    <n v="1451348200"/>
    <x v="2363"/>
    <b v="0"/>
    <x v="78"/>
    <x v="1"/>
    <x v="7"/>
    <x v="2"/>
    <s v="web"/>
    <x v="2363"/>
    <x v="0"/>
  </r>
  <r>
    <n v="2364"/>
    <x v="2364"/>
    <x v="2362"/>
    <x v="342"/>
    <n v="0"/>
    <x v="1"/>
    <s v="US"/>
    <x v="0"/>
    <n v="1445898356"/>
    <x v="2364"/>
    <b v="0"/>
    <x v="78"/>
    <x v="1"/>
    <x v="7"/>
    <x v="2"/>
    <s v="web"/>
    <x v="2364"/>
    <x v="0"/>
  </r>
  <r>
    <n v="2365"/>
    <x v="2365"/>
    <x v="2363"/>
    <x v="28"/>
    <n v="0"/>
    <x v="1"/>
    <s v="IT"/>
    <x v="3"/>
    <n v="1453071600"/>
    <x v="2365"/>
    <b v="0"/>
    <x v="78"/>
    <x v="1"/>
    <x v="7"/>
    <x v="2"/>
    <s v="web"/>
    <x v="2365"/>
    <x v="0"/>
  </r>
  <r>
    <n v="2366"/>
    <x v="2366"/>
    <x v="2364"/>
    <x v="31"/>
    <n v="2630"/>
    <x v="1"/>
    <s v="GB"/>
    <x v="1"/>
    <n v="1445431533"/>
    <x v="2366"/>
    <b v="0"/>
    <x v="74"/>
    <x v="1"/>
    <x v="7"/>
    <x v="2"/>
    <s v="web"/>
    <x v="2366"/>
    <x v="0"/>
  </r>
  <r>
    <n v="2367"/>
    <x v="2367"/>
    <x v="2365"/>
    <x v="63"/>
    <n v="670"/>
    <x v="1"/>
    <s v="US"/>
    <x v="0"/>
    <n v="1461622616"/>
    <x v="2367"/>
    <b v="0"/>
    <x v="25"/>
    <x v="1"/>
    <x v="7"/>
    <x v="2"/>
    <s v="web"/>
    <x v="2367"/>
    <x v="2"/>
  </r>
  <r>
    <n v="2368"/>
    <x v="2368"/>
    <x v="2366"/>
    <x v="79"/>
    <n v="100"/>
    <x v="1"/>
    <s v="US"/>
    <x v="0"/>
    <n v="1429028365"/>
    <x v="2368"/>
    <b v="0"/>
    <x v="84"/>
    <x v="1"/>
    <x v="7"/>
    <x v="2"/>
    <s v="web"/>
    <x v="2368"/>
    <x v="0"/>
  </r>
  <r>
    <n v="2369"/>
    <x v="2369"/>
    <x v="2367"/>
    <x v="31"/>
    <n v="0"/>
    <x v="1"/>
    <s v="US"/>
    <x v="0"/>
    <n v="1455132611"/>
    <x v="2369"/>
    <b v="0"/>
    <x v="78"/>
    <x v="1"/>
    <x v="7"/>
    <x v="2"/>
    <s v="web"/>
    <x v="2369"/>
    <x v="2"/>
  </r>
  <r>
    <n v="2370"/>
    <x v="2370"/>
    <x v="2368"/>
    <x v="31"/>
    <n v="82"/>
    <x v="1"/>
    <s v="US"/>
    <x v="0"/>
    <n v="1418877141"/>
    <x v="2370"/>
    <b v="0"/>
    <x v="80"/>
    <x v="1"/>
    <x v="7"/>
    <x v="2"/>
    <s v="web"/>
    <x v="2370"/>
    <x v="3"/>
  </r>
  <r>
    <n v="2371"/>
    <x v="2371"/>
    <x v="2369"/>
    <x v="13"/>
    <n v="0"/>
    <x v="1"/>
    <s v="US"/>
    <x v="0"/>
    <n v="1435257596"/>
    <x v="2371"/>
    <b v="0"/>
    <x v="78"/>
    <x v="1"/>
    <x v="7"/>
    <x v="2"/>
    <s v="web"/>
    <x v="2371"/>
    <x v="0"/>
  </r>
  <r>
    <n v="2372"/>
    <x v="2372"/>
    <x v="2370"/>
    <x v="62"/>
    <n v="180"/>
    <x v="1"/>
    <s v="AU"/>
    <x v="2"/>
    <n v="1429839571"/>
    <x v="2372"/>
    <b v="0"/>
    <x v="79"/>
    <x v="1"/>
    <x v="7"/>
    <x v="2"/>
    <s v="web"/>
    <x v="2372"/>
    <x v="0"/>
  </r>
  <r>
    <n v="2373"/>
    <x v="2373"/>
    <x v="2371"/>
    <x v="343"/>
    <n v="50"/>
    <x v="1"/>
    <s v="SE"/>
    <x v="9"/>
    <n v="1440863624"/>
    <x v="2373"/>
    <b v="0"/>
    <x v="29"/>
    <x v="1"/>
    <x v="7"/>
    <x v="2"/>
    <s v="web"/>
    <x v="2373"/>
    <x v="0"/>
  </r>
  <r>
    <n v="2374"/>
    <x v="2374"/>
    <x v="2372"/>
    <x v="29"/>
    <n v="10"/>
    <x v="1"/>
    <s v="US"/>
    <x v="0"/>
    <n v="1423772060"/>
    <x v="2374"/>
    <b v="0"/>
    <x v="29"/>
    <x v="1"/>
    <x v="7"/>
    <x v="2"/>
    <s v="web"/>
    <x v="2374"/>
    <x v="0"/>
  </r>
  <r>
    <n v="2375"/>
    <x v="2375"/>
    <x v="2373"/>
    <x v="3"/>
    <n v="0"/>
    <x v="1"/>
    <s v="US"/>
    <x v="0"/>
    <n v="1473451437"/>
    <x v="2375"/>
    <b v="0"/>
    <x v="78"/>
    <x v="1"/>
    <x v="7"/>
    <x v="2"/>
    <s v="web"/>
    <x v="2375"/>
    <x v="2"/>
  </r>
  <r>
    <n v="2376"/>
    <x v="2376"/>
    <x v="2374"/>
    <x v="9"/>
    <n v="326.33"/>
    <x v="1"/>
    <s v="US"/>
    <x v="0"/>
    <n v="1449785566"/>
    <x v="2376"/>
    <b v="0"/>
    <x v="80"/>
    <x v="1"/>
    <x v="7"/>
    <x v="2"/>
    <s v="web"/>
    <x v="2376"/>
    <x v="0"/>
  </r>
  <r>
    <n v="2377"/>
    <x v="2377"/>
    <x v="2375"/>
    <x v="30"/>
    <n v="0"/>
    <x v="1"/>
    <s v="CA"/>
    <x v="5"/>
    <n v="1480110783"/>
    <x v="2377"/>
    <b v="0"/>
    <x v="78"/>
    <x v="1"/>
    <x v="7"/>
    <x v="2"/>
    <s v="web"/>
    <x v="2377"/>
    <x v="2"/>
  </r>
  <r>
    <n v="2378"/>
    <x v="2378"/>
    <x v="2376"/>
    <x v="74"/>
    <n v="0"/>
    <x v="1"/>
    <s v="US"/>
    <x v="0"/>
    <n v="1440548330"/>
    <x v="2378"/>
    <b v="0"/>
    <x v="78"/>
    <x v="1"/>
    <x v="7"/>
    <x v="2"/>
    <s v="web"/>
    <x v="2378"/>
    <x v="0"/>
  </r>
  <r>
    <n v="2379"/>
    <x v="2379"/>
    <x v="2377"/>
    <x v="11"/>
    <n v="0"/>
    <x v="1"/>
    <s v="US"/>
    <x v="0"/>
    <n v="1444004616"/>
    <x v="2379"/>
    <b v="0"/>
    <x v="78"/>
    <x v="1"/>
    <x v="7"/>
    <x v="2"/>
    <s v="web"/>
    <x v="2379"/>
    <x v="0"/>
  </r>
  <r>
    <n v="2380"/>
    <x v="2380"/>
    <x v="2378"/>
    <x v="36"/>
    <n v="55"/>
    <x v="1"/>
    <s v="US"/>
    <x v="0"/>
    <n v="1443726142"/>
    <x v="2380"/>
    <b v="0"/>
    <x v="83"/>
    <x v="1"/>
    <x v="7"/>
    <x v="2"/>
    <s v="web"/>
    <x v="2380"/>
    <x v="0"/>
  </r>
  <r>
    <n v="2381"/>
    <x v="2381"/>
    <x v="2379"/>
    <x v="344"/>
    <n v="1571"/>
    <x v="1"/>
    <s v="US"/>
    <x v="0"/>
    <n v="1428704848"/>
    <x v="2381"/>
    <b v="0"/>
    <x v="63"/>
    <x v="1"/>
    <x v="7"/>
    <x v="2"/>
    <s v="web"/>
    <x v="2381"/>
    <x v="0"/>
  </r>
  <r>
    <n v="2382"/>
    <x v="2382"/>
    <x v="2380"/>
    <x v="9"/>
    <n v="75"/>
    <x v="1"/>
    <s v="US"/>
    <x v="0"/>
    <n v="1438662603"/>
    <x v="2382"/>
    <b v="0"/>
    <x v="84"/>
    <x v="1"/>
    <x v="7"/>
    <x v="2"/>
    <s v="web"/>
    <x v="2382"/>
    <x v="0"/>
  </r>
  <r>
    <n v="2383"/>
    <x v="2383"/>
    <x v="2381"/>
    <x v="3"/>
    <n v="435"/>
    <x v="1"/>
    <s v="NZ"/>
    <x v="4"/>
    <n v="1424568107"/>
    <x v="2383"/>
    <b v="0"/>
    <x v="83"/>
    <x v="1"/>
    <x v="7"/>
    <x v="2"/>
    <s v="web"/>
    <x v="2383"/>
    <x v="0"/>
  </r>
  <r>
    <n v="2384"/>
    <x v="2384"/>
    <x v="2382"/>
    <x v="28"/>
    <n v="8"/>
    <x v="1"/>
    <s v="US"/>
    <x v="0"/>
    <n v="1415932643"/>
    <x v="2384"/>
    <b v="0"/>
    <x v="22"/>
    <x v="1"/>
    <x v="7"/>
    <x v="2"/>
    <s v="web"/>
    <x v="2384"/>
    <x v="3"/>
  </r>
  <r>
    <n v="2385"/>
    <x v="2385"/>
    <x v="2383"/>
    <x v="99"/>
    <n v="788"/>
    <x v="1"/>
    <s v="US"/>
    <x v="0"/>
    <n v="1438793432"/>
    <x v="2385"/>
    <b v="0"/>
    <x v="63"/>
    <x v="1"/>
    <x v="7"/>
    <x v="2"/>
    <s v="web"/>
    <x v="2385"/>
    <x v="0"/>
  </r>
  <r>
    <n v="2386"/>
    <x v="2386"/>
    <x v="2384"/>
    <x v="11"/>
    <n v="0"/>
    <x v="1"/>
    <s v="CA"/>
    <x v="5"/>
    <n v="1420920424"/>
    <x v="2386"/>
    <b v="0"/>
    <x v="78"/>
    <x v="1"/>
    <x v="7"/>
    <x v="2"/>
    <s v="web"/>
    <x v="2386"/>
    <x v="3"/>
  </r>
  <r>
    <n v="2387"/>
    <x v="2387"/>
    <x v="2385"/>
    <x v="60"/>
    <n v="1026"/>
    <x v="1"/>
    <s v="US"/>
    <x v="0"/>
    <n v="1469199740"/>
    <x v="2387"/>
    <b v="0"/>
    <x v="83"/>
    <x v="1"/>
    <x v="7"/>
    <x v="2"/>
    <s v="web"/>
    <x v="2387"/>
    <x v="2"/>
  </r>
  <r>
    <n v="2388"/>
    <x v="2388"/>
    <x v="2386"/>
    <x v="258"/>
    <n v="463"/>
    <x v="1"/>
    <s v="US"/>
    <x v="0"/>
    <n v="1421350140"/>
    <x v="2388"/>
    <b v="0"/>
    <x v="22"/>
    <x v="1"/>
    <x v="7"/>
    <x v="2"/>
    <s v="web"/>
    <x v="2388"/>
    <x v="3"/>
  </r>
  <r>
    <n v="2389"/>
    <x v="2389"/>
    <x v="2387"/>
    <x v="194"/>
    <n v="30"/>
    <x v="1"/>
    <s v="FR"/>
    <x v="3"/>
    <n v="1437861540"/>
    <x v="2389"/>
    <b v="0"/>
    <x v="29"/>
    <x v="1"/>
    <x v="7"/>
    <x v="2"/>
    <s v="web"/>
    <x v="2389"/>
    <x v="0"/>
  </r>
  <r>
    <n v="2390"/>
    <x v="2390"/>
    <x v="2388"/>
    <x v="345"/>
    <n v="0"/>
    <x v="1"/>
    <s v="AU"/>
    <x v="2"/>
    <n v="1420352264"/>
    <x v="2390"/>
    <b v="0"/>
    <x v="78"/>
    <x v="1"/>
    <x v="7"/>
    <x v="2"/>
    <s v="web"/>
    <x v="2390"/>
    <x v="3"/>
  </r>
  <r>
    <n v="2391"/>
    <x v="2391"/>
    <x v="2389"/>
    <x v="22"/>
    <n v="25"/>
    <x v="1"/>
    <s v="US"/>
    <x v="0"/>
    <n v="1427825044"/>
    <x v="2391"/>
    <b v="0"/>
    <x v="29"/>
    <x v="1"/>
    <x v="7"/>
    <x v="2"/>
    <s v="web"/>
    <x v="2391"/>
    <x v="0"/>
  </r>
  <r>
    <n v="2392"/>
    <x v="2392"/>
    <x v="2390"/>
    <x v="285"/>
    <n v="0"/>
    <x v="1"/>
    <s v="US"/>
    <x v="0"/>
    <n v="1446087223"/>
    <x v="2392"/>
    <b v="0"/>
    <x v="78"/>
    <x v="1"/>
    <x v="7"/>
    <x v="2"/>
    <s v="web"/>
    <x v="2392"/>
    <x v="0"/>
  </r>
  <r>
    <n v="2393"/>
    <x v="2393"/>
    <x v="2391"/>
    <x v="57"/>
    <n v="50"/>
    <x v="1"/>
    <s v="US"/>
    <x v="0"/>
    <n v="1439048017"/>
    <x v="2393"/>
    <b v="0"/>
    <x v="29"/>
    <x v="1"/>
    <x v="7"/>
    <x v="2"/>
    <s v="web"/>
    <x v="2393"/>
    <x v="0"/>
  </r>
  <r>
    <n v="2394"/>
    <x v="2394"/>
    <x v="2392"/>
    <x v="10"/>
    <n v="3"/>
    <x v="1"/>
    <s v="IE"/>
    <x v="3"/>
    <n v="1424940093"/>
    <x v="2394"/>
    <b v="0"/>
    <x v="84"/>
    <x v="1"/>
    <x v="7"/>
    <x v="2"/>
    <s v="web"/>
    <x v="2394"/>
    <x v="0"/>
  </r>
  <r>
    <n v="2395"/>
    <x v="2395"/>
    <x v="2393"/>
    <x v="287"/>
    <n v="0"/>
    <x v="1"/>
    <s v="US"/>
    <x v="0"/>
    <n v="1484038620"/>
    <x v="2395"/>
    <b v="0"/>
    <x v="78"/>
    <x v="1"/>
    <x v="7"/>
    <x v="2"/>
    <s v="web"/>
    <x v="2395"/>
    <x v="2"/>
  </r>
  <r>
    <n v="2396"/>
    <x v="2396"/>
    <x v="2394"/>
    <x v="10"/>
    <n v="10"/>
    <x v="1"/>
    <s v="CH"/>
    <x v="11"/>
    <n v="1444940558"/>
    <x v="2396"/>
    <b v="0"/>
    <x v="29"/>
    <x v="1"/>
    <x v="7"/>
    <x v="2"/>
    <s v="web"/>
    <x v="2396"/>
    <x v="0"/>
  </r>
  <r>
    <n v="2397"/>
    <x v="2397"/>
    <x v="2395"/>
    <x v="346"/>
    <n v="0"/>
    <x v="1"/>
    <s v="US"/>
    <x v="0"/>
    <n v="1420233256"/>
    <x v="2397"/>
    <b v="0"/>
    <x v="78"/>
    <x v="1"/>
    <x v="7"/>
    <x v="2"/>
    <s v="web"/>
    <x v="2397"/>
    <x v="3"/>
  </r>
  <r>
    <n v="2398"/>
    <x v="2398"/>
    <x v="2396"/>
    <x v="23"/>
    <n v="0"/>
    <x v="1"/>
    <s v="US"/>
    <x v="0"/>
    <n v="1435874384"/>
    <x v="2398"/>
    <b v="0"/>
    <x v="78"/>
    <x v="1"/>
    <x v="7"/>
    <x v="2"/>
    <s v="web"/>
    <x v="2398"/>
    <x v="0"/>
  </r>
  <r>
    <n v="2399"/>
    <x v="2399"/>
    <x v="2397"/>
    <x v="93"/>
    <n v="0"/>
    <x v="1"/>
    <s v="SE"/>
    <x v="9"/>
    <n v="1418934506"/>
    <x v="2399"/>
    <b v="0"/>
    <x v="78"/>
    <x v="1"/>
    <x v="7"/>
    <x v="2"/>
    <s v="web"/>
    <x v="2399"/>
    <x v="3"/>
  </r>
  <r>
    <n v="2400"/>
    <x v="2400"/>
    <x v="2398"/>
    <x v="63"/>
    <n v="0"/>
    <x v="1"/>
    <s v="AU"/>
    <x v="2"/>
    <n v="1460615164"/>
    <x v="2400"/>
    <b v="0"/>
    <x v="78"/>
    <x v="1"/>
    <x v="7"/>
    <x v="2"/>
    <s v="web"/>
    <x v="2400"/>
    <x v="2"/>
  </r>
  <r>
    <n v="2401"/>
    <x v="2401"/>
    <x v="2399"/>
    <x v="89"/>
    <n v="201"/>
    <x v="2"/>
    <s v="US"/>
    <x v="0"/>
    <n v="1457207096"/>
    <x v="2401"/>
    <b v="0"/>
    <x v="82"/>
    <x v="1"/>
    <x v="19"/>
    <x v="7"/>
    <s v="food trucks"/>
    <x v="2401"/>
    <x v="2"/>
  </r>
  <r>
    <n v="2402"/>
    <x v="2402"/>
    <x v="2400"/>
    <x v="14"/>
    <n v="52"/>
    <x v="2"/>
    <s v="US"/>
    <x v="0"/>
    <n v="1431533931"/>
    <x v="2402"/>
    <b v="0"/>
    <x v="29"/>
    <x v="1"/>
    <x v="19"/>
    <x v="7"/>
    <s v="food trucks"/>
    <x v="2402"/>
    <x v="0"/>
  </r>
  <r>
    <n v="2403"/>
    <x v="2403"/>
    <x v="2401"/>
    <x v="38"/>
    <n v="202"/>
    <x v="2"/>
    <s v="GB"/>
    <x v="1"/>
    <n v="1459368658"/>
    <x v="2403"/>
    <b v="0"/>
    <x v="8"/>
    <x v="1"/>
    <x v="19"/>
    <x v="7"/>
    <s v="food trucks"/>
    <x v="2403"/>
    <x v="2"/>
  </r>
  <r>
    <n v="2404"/>
    <x v="2404"/>
    <x v="2402"/>
    <x v="36"/>
    <n v="0"/>
    <x v="2"/>
    <s v="US"/>
    <x v="0"/>
    <n v="1451782607"/>
    <x v="2404"/>
    <b v="0"/>
    <x v="78"/>
    <x v="1"/>
    <x v="19"/>
    <x v="7"/>
    <s v="food trucks"/>
    <x v="2404"/>
    <x v="0"/>
  </r>
  <r>
    <n v="2405"/>
    <x v="2405"/>
    <x v="2403"/>
    <x v="10"/>
    <n v="1126"/>
    <x v="2"/>
    <s v="US"/>
    <x v="0"/>
    <n v="1472911375"/>
    <x v="2405"/>
    <b v="0"/>
    <x v="9"/>
    <x v="1"/>
    <x v="19"/>
    <x v="7"/>
    <s v="food trucks"/>
    <x v="2405"/>
    <x v="2"/>
  </r>
  <r>
    <n v="2406"/>
    <x v="2406"/>
    <x v="2404"/>
    <x v="53"/>
    <n v="1345"/>
    <x v="2"/>
    <s v="US"/>
    <x v="0"/>
    <n v="1421635190"/>
    <x v="2406"/>
    <b v="0"/>
    <x v="38"/>
    <x v="1"/>
    <x v="19"/>
    <x v="7"/>
    <s v="food trucks"/>
    <x v="2406"/>
    <x v="3"/>
  </r>
  <r>
    <n v="2407"/>
    <x v="2407"/>
    <x v="2405"/>
    <x v="29"/>
    <n v="5557"/>
    <x v="2"/>
    <s v="US"/>
    <x v="0"/>
    <n v="1428732000"/>
    <x v="2407"/>
    <b v="0"/>
    <x v="51"/>
    <x v="1"/>
    <x v="19"/>
    <x v="7"/>
    <s v="food trucks"/>
    <x v="2407"/>
    <x v="0"/>
  </r>
  <r>
    <n v="2408"/>
    <x v="2408"/>
    <x v="2406"/>
    <x v="36"/>
    <n v="30"/>
    <x v="2"/>
    <s v="US"/>
    <x v="0"/>
    <n v="1415247757"/>
    <x v="2408"/>
    <b v="0"/>
    <x v="84"/>
    <x v="1"/>
    <x v="19"/>
    <x v="7"/>
    <s v="food trucks"/>
    <x v="2408"/>
    <x v="3"/>
  </r>
  <r>
    <n v="2409"/>
    <x v="2409"/>
    <x v="2407"/>
    <x v="31"/>
    <n v="460"/>
    <x v="2"/>
    <s v="US"/>
    <x v="0"/>
    <n v="1439931675"/>
    <x v="2409"/>
    <b v="0"/>
    <x v="79"/>
    <x v="1"/>
    <x v="19"/>
    <x v="7"/>
    <s v="food trucks"/>
    <x v="2409"/>
    <x v="0"/>
  </r>
  <r>
    <n v="2410"/>
    <x v="2410"/>
    <x v="2408"/>
    <x v="36"/>
    <n v="0"/>
    <x v="2"/>
    <s v="AU"/>
    <x v="2"/>
    <n v="1441619275"/>
    <x v="2410"/>
    <b v="0"/>
    <x v="78"/>
    <x v="1"/>
    <x v="19"/>
    <x v="7"/>
    <s v="food trucks"/>
    <x v="2410"/>
    <x v="0"/>
  </r>
  <r>
    <n v="2411"/>
    <x v="2411"/>
    <x v="2409"/>
    <x v="31"/>
    <n v="151"/>
    <x v="2"/>
    <s v="US"/>
    <x v="0"/>
    <n v="1440524082"/>
    <x v="2411"/>
    <b v="0"/>
    <x v="83"/>
    <x v="1"/>
    <x v="19"/>
    <x v="7"/>
    <s v="food trucks"/>
    <x v="2411"/>
    <x v="0"/>
  </r>
  <r>
    <n v="2412"/>
    <x v="2412"/>
    <x v="2410"/>
    <x v="6"/>
    <n v="0"/>
    <x v="2"/>
    <s v="FR"/>
    <x v="3"/>
    <n v="1480185673"/>
    <x v="2412"/>
    <b v="0"/>
    <x v="78"/>
    <x v="1"/>
    <x v="19"/>
    <x v="7"/>
    <s v="food trucks"/>
    <x v="2412"/>
    <x v="2"/>
  </r>
  <r>
    <n v="2413"/>
    <x v="2413"/>
    <x v="2411"/>
    <x v="9"/>
    <n v="25"/>
    <x v="2"/>
    <s v="US"/>
    <x v="0"/>
    <n v="1401579000"/>
    <x v="2413"/>
    <b v="0"/>
    <x v="83"/>
    <x v="1"/>
    <x v="19"/>
    <x v="7"/>
    <s v="food trucks"/>
    <x v="2413"/>
    <x v="3"/>
  </r>
  <r>
    <n v="2414"/>
    <x v="2414"/>
    <x v="2412"/>
    <x v="36"/>
    <n v="460"/>
    <x v="2"/>
    <s v="US"/>
    <x v="0"/>
    <n v="1440215940"/>
    <x v="2414"/>
    <b v="0"/>
    <x v="62"/>
    <x v="1"/>
    <x v="19"/>
    <x v="7"/>
    <s v="food trucks"/>
    <x v="2414"/>
    <x v="0"/>
  </r>
  <r>
    <n v="2415"/>
    <x v="2415"/>
    <x v="2413"/>
    <x v="127"/>
    <n v="335"/>
    <x v="2"/>
    <s v="US"/>
    <x v="0"/>
    <n v="1468615346"/>
    <x v="2415"/>
    <b v="0"/>
    <x v="79"/>
    <x v="1"/>
    <x v="19"/>
    <x v="7"/>
    <s v="food trucks"/>
    <x v="2415"/>
    <x v="2"/>
  </r>
  <r>
    <n v="2416"/>
    <x v="2416"/>
    <x v="2414"/>
    <x v="22"/>
    <n v="5"/>
    <x v="2"/>
    <s v="US"/>
    <x v="0"/>
    <n v="1426345200"/>
    <x v="2416"/>
    <b v="0"/>
    <x v="29"/>
    <x v="1"/>
    <x v="19"/>
    <x v="7"/>
    <s v="food trucks"/>
    <x v="2416"/>
    <x v="0"/>
  </r>
  <r>
    <n v="2417"/>
    <x v="2417"/>
    <x v="2415"/>
    <x v="28"/>
    <n v="0"/>
    <x v="2"/>
    <s v="US"/>
    <x v="0"/>
    <n v="1407705187"/>
    <x v="2417"/>
    <b v="0"/>
    <x v="78"/>
    <x v="1"/>
    <x v="19"/>
    <x v="7"/>
    <s v="food trucks"/>
    <x v="2417"/>
    <x v="3"/>
  </r>
  <r>
    <n v="2418"/>
    <x v="2418"/>
    <x v="2416"/>
    <x v="31"/>
    <n v="5"/>
    <x v="2"/>
    <s v="US"/>
    <x v="0"/>
    <n v="1427225644"/>
    <x v="2418"/>
    <b v="0"/>
    <x v="81"/>
    <x v="1"/>
    <x v="19"/>
    <x v="7"/>
    <s v="food trucks"/>
    <x v="2418"/>
    <x v="0"/>
  </r>
  <r>
    <n v="2419"/>
    <x v="2419"/>
    <x v="2417"/>
    <x v="9"/>
    <n v="0"/>
    <x v="2"/>
    <s v="US"/>
    <x v="0"/>
    <n v="1424281389"/>
    <x v="2419"/>
    <b v="0"/>
    <x v="78"/>
    <x v="1"/>
    <x v="19"/>
    <x v="7"/>
    <s v="food trucks"/>
    <x v="2419"/>
    <x v="3"/>
  </r>
  <r>
    <n v="2420"/>
    <x v="2420"/>
    <x v="2418"/>
    <x v="347"/>
    <n v="2501"/>
    <x v="2"/>
    <s v="US"/>
    <x v="0"/>
    <n v="1415583695"/>
    <x v="2420"/>
    <b v="0"/>
    <x v="17"/>
    <x v="1"/>
    <x v="19"/>
    <x v="7"/>
    <s v="food trucks"/>
    <x v="2420"/>
    <x v="3"/>
  </r>
  <r>
    <n v="2421"/>
    <x v="2421"/>
    <x v="2419"/>
    <x v="12"/>
    <n v="1"/>
    <x v="2"/>
    <s v="US"/>
    <x v="0"/>
    <n v="1424536196"/>
    <x v="2421"/>
    <b v="0"/>
    <x v="29"/>
    <x v="1"/>
    <x v="19"/>
    <x v="7"/>
    <s v="food trucks"/>
    <x v="2421"/>
    <x v="0"/>
  </r>
  <r>
    <n v="2422"/>
    <x v="2422"/>
    <x v="2420"/>
    <x v="2"/>
    <n v="1"/>
    <x v="2"/>
    <s v="US"/>
    <x v="0"/>
    <n v="1426091036"/>
    <x v="2422"/>
    <b v="0"/>
    <x v="29"/>
    <x v="1"/>
    <x v="19"/>
    <x v="7"/>
    <s v="food trucks"/>
    <x v="2422"/>
    <x v="0"/>
  </r>
  <r>
    <n v="2423"/>
    <x v="2423"/>
    <x v="2421"/>
    <x v="127"/>
    <n v="8"/>
    <x v="2"/>
    <s v="US"/>
    <x v="0"/>
    <n v="1420044890"/>
    <x v="2423"/>
    <b v="0"/>
    <x v="29"/>
    <x v="1"/>
    <x v="19"/>
    <x v="7"/>
    <s v="food trucks"/>
    <x v="2423"/>
    <x v="3"/>
  </r>
  <r>
    <n v="2424"/>
    <x v="2424"/>
    <x v="2422"/>
    <x v="31"/>
    <n v="310"/>
    <x v="2"/>
    <s v="US"/>
    <x v="0"/>
    <n v="1414445108"/>
    <x v="2424"/>
    <b v="0"/>
    <x v="82"/>
    <x v="1"/>
    <x v="19"/>
    <x v="7"/>
    <s v="food trucks"/>
    <x v="2424"/>
    <x v="3"/>
  </r>
  <r>
    <n v="2425"/>
    <x v="2425"/>
    <x v="2423"/>
    <x v="8"/>
    <n v="1"/>
    <x v="2"/>
    <s v="US"/>
    <x v="0"/>
    <n v="1464386640"/>
    <x v="2425"/>
    <b v="0"/>
    <x v="29"/>
    <x v="1"/>
    <x v="19"/>
    <x v="7"/>
    <s v="food trucks"/>
    <x v="2425"/>
    <x v="2"/>
  </r>
  <r>
    <n v="2426"/>
    <x v="2426"/>
    <x v="2424"/>
    <x v="22"/>
    <n v="0"/>
    <x v="2"/>
    <s v="US"/>
    <x v="0"/>
    <n v="1439006692"/>
    <x v="2426"/>
    <b v="0"/>
    <x v="78"/>
    <x v="1"/>
    <x v="19"/>
    <x v="7"/>
    <s v="food trucks"/>
    <x v="2426"/>
    <x v="0"/>
  </r>
  <r>
    <n v="2427"/>
    <x v="2427"/>
    <x v="2425"/>
    <x v="63"/>
    <n v="1"/>
    <x v="2"/>
    <s v="US"/>
    <x v="0"/>
    <n v="1458715133"/>
    <x v="2427"/>
    <b v="0"/>
    <x v="29"/>
    <x v="1"/>
    <x v="19"/>
    <x v="7"/>
    <s v="food trucks"/>
    <x v="2427"/>
    <x v="2"/>
  </r>
  <r>
    <n v="2428"/>
    <x v="2428"/>
    <x v="2426"/>
    <x v="19"/>
    <n v="1"/>
    <x v="2"/>
    <s v="US"/>
    <x v="0"/>
    <n v="1426182551"/>
    <x v="2428"/>
    <b v="0"/>
    <x v="29"/>
    <x v="1"/>
    <x v="19"/>
    <x v="7"/>
    <s v="food trucks"/>
    <x v="2428"/>
    <x v="0"/>
  </r>
  <r>
    <n v="2429"/>
    <x v="2429"/>
    <x v="2427"/>
    <x v="348"/>
    <n v="2005"/>
    <x v="2"/>
    <s v="NO"/>
    <x v="8"/>
    <n v="1486313040"/>
    <x v="2429"/>
    <b v="0"/>
    <x v="80"/>
    <x v="1"/>
    <x v="19"/>
    <x v="7"/>
    <s v="food trucks"/>
    <x v="2429"/>
    <x v="2"/>
  </r>
  <r>
    <n v="2430"/>
    <x v="2430"/>
    <x v="2428"/>
    <x v="9"/>
    <n v="21"/>
    <x v="2"/>
    <s v="US"/>
    <x v="0"/>
    <n v="1455246504"/>
    <x v="2430"/>
    <b v="0"/>
    <x v="84"/>
    <x v="1"/>
    <x v="19"/>
    <x v="7"/>
    <s v="food trucks"/>
    <x v="2430"/>
    <x v="2"/>
  </r>
  <r>
    <n v="2431"/>
    <x v="2431"/>
    <x v="2429"/>
    <x v="57"/>
    <n v="2"/>
    <x v="2"/>
    <s v="US"/>
    <x v="0"/>
    <n v="1467080613"/>
    <x v="2431"/>
    <b v="0"/>
    <x v="84"/>
    <x v="1"/>
    <x v="19"/>
    <x v="7"/>
    <s v="food trucks"/>
    <x v="2431"/>
    <x v="2"/>
  </r>
  <r>
    <n v="2432"/>
    <x v="2432"/>
    <x v="2430"/>
    <x v="32"/>
    <n v="2"/>
    <x v="2"/>
    <s v="US"/>
    <x v="0"/>
    <n v="1425791697"/>
    <x v="2432"/>
    <b v="0"/>
    <x v="84"/>
    <x v="1"/>
    <x v="19"/>
    <x v="7"/>
    <s v="food trucks"/>
    <x v="2432"/>
    <x v="0"/>
  </r>
  <r>
    <n v="2433"/>
    <x v="2433"/>
    <x v="2431"/>
    <x v="3"/>
    <n v="0"/>
    <x v="2"/>
    <s v="US"/>
    <x v="0"/>
    <n v="1456608943"/>
    <x v="2433"/>
    <b v="0"/>
    <x v="78"/>
    <x v="1"/>
    <x v="19"/>
    <x v="7"/>
    <s v="food trucks"/>
    <x v="2433"/>
    <x v="2"/>
  </r>
  <r>
    <n v="2434"/>
    <x v="2434"/>
    <x v="2432"/>
    <x v="22"/>
    <n v="26"/>
    <x v="2"/>
    <s v="US"/>
    <x v="0"/>
    <n v="1438662474"/>
    <x v="2434"/>
    <b v="0"/>
    <x v="84"/>
    <x v="1"/>
    <x v="19"/>
    <x v="7"/>
    <s v="food trucks"/>
    <x v="2434"/>
    <x v="0"/>
  </r>
  <r>
    <n v="2435"/>
    <x v="2435"/>
    <x v="2433"/>
    <x v="65"/>
    <n v="1224"/>
    <x v="2"/>
    <s v="SE"/>
    <x v="9"/>
    <n v="1444027186"/>
    <x v="2435"/>
    <b v="0"/>
    <x v="80"/>
    <x v="1"/>
    <x v="19"/>
    <x v="7"/>
    <s v="food trucks"/>
    <x v="2435"/>
    <x v="0"/>
  </r>
  <r>
    <n v="2436"/>
    <x v="2436"/>
    <x v="2434"/>
    <x v="349"/>
    <n v="45"/>
    <x v="2"/>
    <s v="CA"/>
    <x v="5"/>
    <n v="1454078770"/>
    <x v="2436"/>
    <b v="0"/>
    <x v="84"/>
    <x v="1"/>
    <x v="19"/>
    <x v="7"/>
    <s v="food trucks"/>
    <x v="2436"/>
    <x v="0"/>
  </r>
  <r>
    <n v="2437"/>
    <x v="2437"/>
    <x v="2435"/>
    <x v="6"/>
    <n v="0"/>
    <x v="2"/>
    <s v="US"/>
    <x v="0"/>
    <n v="1426615200"/>
    <x v="2437"/>
    <b v="0"/>
    <x v="78"/>
    <x v="1"/>
    <x v="19"/>
    <x v="7"/>
    <s v="food trucks"/>
    <x v="2437"/>
    <x v="0"/>
  </r>
  <r>
    <n v="2438"/>
    <x v="2438"/>
    <x v="2436"/>
    <x v="36"/>
    <n v="50"/>
    <x v="2"/>
    <s v="US"/>
    <x v="0"/>
    <n v="1449529062"/>
    <x v="2438"/>
    <b v="0"/>
    <x v="29"/>
    <x v="1"/>
    <x v="19"/>
    <x v="7"/>
    <s v="food trucks"/>
    <x v="2438"/>
    <x v="0"/>
  </r>
  <r>
    <n v="2439"/>
    <x v="2439"/>
    <x v="2437"/>
    <x v="3"/>
    <n v="0"/>
    <x v="2"/>
    <s v="US"/>
    <x v="0"/>
    <n v="1445197129"/>
    <x v="2439"/>
    <b v="0"/>
    <x v="78"/>
    <x v="1"/>
    <x v="19"/>
    <x v="7"/>
    <s v="food trucks"/>
    <x v="2439"/>
    <x v="0"/>
  </r>
  <r>
    <n v="2440"/>
    <x v="2440"/>
    <x v="2438"/>
    <x v="10"/>
    <n v="10"/>
    <x v="2"/>
    <s v="BE"/>
    <x v="3"/>
    <n v="1455399313"/>
    <x v="2440"/>
    <b v="0"/>
    <x v="84"/>
    <x v="1"/>
    <x v="19"/>
    <x v="7"/>
    <s v="food trucks"/>
    <x v="2440"/>
    <x v="2"/>
  </r>
  <r>
    <n v="2441"/>
    <x v="2441"/>
    <x v="2439"/>
    <x v="51"/>
    <n v="8091"/>
    <x v="0"/>
    <s v="US"/>
    <x v="0"/>
    <n v="1437627540"/>
    <x v="2441"/>
    <b v="0"/>
    <x v="280"/>
    <x v="0"/>
    <x v="33"/>
    <x v="7"/>
    <s v="small batch"/>
    <x v="2441"/>
    <x v="0"/>
  </r>
  <r>
    <n v="2442"/>
    <x v="2442"/>
    <x v="2440"/>
    <x v="95"/>
    <n v="30226"/>
    <x v="0"/>
    <s v="US"/>
    <x v="0"/>
    <n v="1426777228"/>
    <x v="2442"/>
    <b v="0"/>
    <x v="459"/>
    <x v="0"/>
    <x v="33"/>
    <x v="7"/>
    <s v="small batch"/>
    <x v="2442"/>
    <x v="0"/>
  </r>
  <r>
    <n v="2443"/>
    <x v="2443"/>
    <x v="2441"/>
    <x v="22"/>
    <n v="40502.99"/>
    <x v="0"/>
    <s v="US"/>
    <x v="0"/>
    <n v="1408114822"/>
    <x v="2443"/>
    <b v="0"/>
    <x v="409"/>
    <x v="0"/>
    <x v="33"/>
    <x v="7"/>
    <s v="small batch"/>
    <x v="2443"/>
    <x v="3"/>
  </r>
  <r>
    <n v="2444"/>
    <x v="2444"/>
    <x v="2442"/>
    <x v="9"/>
    <n v="3258"/>
    <x v="0"/>
    <s v="US"/>
    <x v="0"/>
    <n v="1464199591"/>
    <x v="2444"/>
    <b v="0"/>
    <x v="42"/>
    <x v="0"/>
    <x v="33"/>
    <x v="7"/>
    <s v="small batch"/>
    <x v="2444"/>
    <x v="2"/>
  </r>
  <r>
    <n v="2445"/>
    <x v="2445"/>
    <x v="2443"/>
    <x v="10"/>
    <n v="8640"/>
    <x v="0"/>
    <s v="US"/>
    <x v="0"/>
    <n v="1443242021"/>
    <x v="2445"/>
    <b v="0"/>
    <x v="248"/>
    <x v="0"/>
    <x v="33"/>
    <x v="7"/>
    <s v="small batch"/>
    <x v="2445"/>
    <x v="0"/>
  </r>
  <r>
    <n v="2446"/>
    <x v="2446"/>
    <x v="2444"/>
    <x v="10"/>
    <n v="8399"/>
    <x v="0"/>
    <s v="US"/>
    <x v="0"/>
    <n v="1480174071"/>
    <x v="2446"/>
    <b v="0"/>
    <x v="112"/>
    <x v="0"/>
    <x v="33"/>
    <x v="7"/>
    <s v="small batch"/>
    <x v="2446"/>
    <x v="2"/>
  </r>
  <r>
    <n v="2447"/>
    <x v="2447"/>
    <x v="2445"/>
    <x v="30"/>
    <n v="10680"/>
    <x v="0"/>
    <s v="US"/>
    <x v="0"/>
    <n v="1478923200"/>
    <x v="2447"/>
    <b v="0"/>
    <x v="152"/>
    <x v="0"/>
    <x v="33"/>
    <x v="7"/>
    <s v="small batch"/>
    <x v="2447"/>
    <x v="2"/>
  </r>
  <r>
    <n v="2448"/>
    <x v="2448"/>
    <x v="2446"/>
    <x v="44"/>
    <n v="430"/>
    <x v="0"/>
    <s v="US"/>
    <x v="0"/>
    <n v="1472621760"/>
    <x v="2448"/>
    <b v="0"/>
    <x v="82"/>
    <x v="0"/>
    <x v="33"/>
    <x v="7"/>
    <s v="small batch"/>
    <x v="2448"/>
    <x v="2"/>
  </r>
  <r>
    <n v="2449"/>
    <x v="2449"/>
    <x v="2447"/>
    <x v="3"/>
    <n v="10800"/>
    <x v="0"/>
    <s v="US"/>
    <x v="0"/>
    <n v="1417321515"/>
    <x v="2449"/>
    <b v="0"/>
    <x v="148"/>
    <x v="0"/>
    <x v="33"/>
    <x v="7"/>
    <s v="small batch"/>
    <x v="2449"/>
    <x v="3"/>
  </r>
  <r>
    <n v="2450"/>
    <x v="2450"/>
    <x v="2448"/>
    <x v="36"/>
    <n v="15230.03"/>
    <x v="0"/>
    <s v="US"/>
    <x v="0"/>
    <n v="1414465860"/>
    <x v="2450"/>
    <b v="0"/>
    <x v="332"/>
    <x v="0"/>
    <x v="33"/>
    <x v="7"/>
    <s v="small batch"/>
    <x v="2450"/>
    <x v="3"/>
  </r>
  <r>
    <n v="2451"/>
    <x v="2451"/>
    <x v="2449"/>
    <x v="3"/>
    <n v="11545"/>
    <x v="0"/>
    <s v="US"/>
    <x v="0"/>
    <n v="1488750490"/>
    <x v="2451"/>
    <b v="0"/>
    <x v="153"/>
    <x v="0"/>
    <x v="33"/>
    <x v="7"/>
    <s v="small batch"/>
    <x v="2451"/>
    <x v="1"/>
  </r>
  <r>
    <n v="2452"/>
    <x v="2452"/>
    <x v="2450"/>
    <x v="20"/>
    <n v="801"/>
    <x v="0"/>
    <s v="US"/>
    <x v="0"/>
    <n v="1451430000"/>
    <x v="2452"/>
    <b v="0"/>
    <x v="41"/>
    <x v="0"/>
    <x v="33"/>
    <x v="7"/>
    <s v="small batch"/>
    <x v="2452"/>
    <x v="0"/>
  </r>
  <r>
    <n v="2453"/>
    <x v="2453"/>
    <x v="2451"/>
    <x v="9"/>
    <n v="4641"/>
    <x v="0"/>
    <s v="US"/>
    <x v="0"/>
    <n v="1486053409"/>
    <x v="2453"/>
    <b v="0"/>
    <x v="85"/>
    <x v="0"/>
    <x v="33"/>
    <x v="7"/>
    <s v="small batch"/>
    <x v="2453"/>
    <x v="1"/>
  </r>
  <r>
    <n v="2454"/>
    <x v="2454"/>
    <x v="2452"/>
    <x v="19"/>
    <n v="35296"/>
    <x v="0"/>
    <s v="US"/>
    <x v="0"/>
    <n v="1489207808"/>
    <x v="2454"/>
    <b v="0"/>
    <x v="208"/>
    <x v="0"/>
    <x v="33"/>
    <x v="7"/>
    <s v="small batch"/>
    <x v="2454"/>
    <x v="1"/>
  </r>
  <r>
    <n v="2455"/>
    <x v="2455"/>
    <x v="2453"/>
    <x v="43"/>
    <n v="546"/>
    <x v="0"/>
    <s v="US"/>
    <x v="0"/>
    <n v="1461177950"/>
    <x v="2455"/>
    <b v="0"/>
    <x v="38"/>
    <x v="0"/>
    <x v="33"/>
    <x v="7"/>
    <s v="small batch"/>
    <x v="2455"/>
    <x v="2"/>
  </r>
  <r>
    <n v="2456"/>
    <x v="2456"/>
    <x v="2454"/>
    <x v="15"/>
    <n v="2713"/>
    <x v="0"/>
    <s v="US"/>
    <x v="0"/>
    <n v="1488063839"/>
    <x v="2456"/>
    <b v="0"/>
    <x v="85"/>
    <x v="0"/>
    <x v="33"/>
    <x v="7"/>
    <s v="small batch"/>
    <x v="2456"/>
    <x v="1"/>
  </r>
  <r>
    <n v="2457"/>
    <x v="2457"/>
    <x v="2455"/>
    <x v="165"/>
    <n v="23530"/>
    <x v="0"/>
    <s v="US"/>
    <x v="0"/>
    <n v="1458826056"/>
    <x v="2457"/>
    <b v="0"/>
    <x v="204"/>
    <x v="0"/>
    <x v="33"/>
    <x v="7"/>
    <s v="small batch"/>
    <x v="2457"/>
    <x v="2"/>
  </r>
  <r>
    <n v="2458"/>
    <x v="2458"/>
    <x v="2456"/>
    <x v="10"/>
    <n v="5509"/>
    <x v="0"/>
    <s v="US"/>
    <x v="0"/>
    <n v="1465498800"/>
    <x v="2458"/>
    <b v="0"/>
    <x v="144"/>
    <x v="0"/>
    <x v="33"/>
    <x v="7"/>
    <s v="small batch"/>
    <x v="2458"/>
    <x v="2"/>
  </r>
  <r>
    <n v="2459"/>
    <x v="2459"/>
    <x v="2457"/>
    <x v="11"/>
    <n v="30675"/>
    <x v="0"/>
    <s v="US"/>
    <x v="0"/>
    <n v="1458742685"/>
    <x v="2459"/>
    <b v="0"/>
    <x v="460"/>
    <x v="0"/>
    <x v="33"/>
    <x v="7"/>
    <s v="small batch"/>
    <x v="2459"/>
    <x v="2"/>
  </r>
  <r>
    <n v="2460"/>
    <x v="2460"/>
    <x v="2458"/>
    <x v="0"/>
    <n v="8567"/>
    <x v="0"/>
    <s v="US"/>
    <x v="0"/>
    <n v="1483417020"/>
    <x v="2460"/>
    <b v="0"/>
    <x v="32"/>
    <x v="0"/>
    <x v="33"/>
    <x v="7"/>
    <s v="small batch"/>
    <x v="2460"/>
    <x v="2"/>
  </r>
  <r>
    <n v="2461"/>
    <x v="2461"/>
    <x v="2459"/>
    <x v="51"/>
    <n v="7785"/>
    <x v="0"/>
    <s v="US"/>
    <x v="0"/>
    <n v="1317438000"/>
    <x v="2461"/>
    <b v="0"/>
    <x v="48"/>
    <x v="0"/>
    <x v="14"/>
    <x v="4"/>
    <s v="indie rock"/>
    <x v="2461"/>
    <x v="6"/>
  </r>
  <r>
    <n v="2462"/>
    <x v="2462"/>
    <x v="2460"/>
    <x v="9"/>
    <n v="3321.25"/>
    <x v="0"/>
    <s v="US"/>
    <x v="0"/>
    <n v="1342672096"/>
    <x v="2462"/>
    <b v="0"/>
    <x v="248"/>
    <x v="0"/>
    <x v="14"/>
    <x v="4"/>
    <s v="indie rock"/>
    <x v="2462"/>
    <x v="5"/>
  </r>
  <r>
    <n v="2463"/>
    <x v="2463"/>
    <x v="2461"/>
    <x v="13"/>
    <n v="2325"/>
    <x v="0"/>
    <s v="US"/>
    <x v="0"/>
    <n v="1366138800"/>
    <x v="2463"/>
    <b v="0"/>
    <x v="11"/>
    <x v="0"/>
    <x v="14"/>
    <x v="4"/>
    <s v="indie rock"/>
    <x v="2463"/>
    <x v="4"/>
  </r>
  <r>
    <n v="2464"/>
    <x v="2464"/>
    <x v="2462"/>
    <x v="13"/>
    <n v="2222"/>
    <x v="0"/>
    <s v="CA"/>
    <x v="5"/>
    <n v="1443641340"/>
    <x v="2464"/>
    <b v="0"/>
    <x v="68"/>
    <x v="0"/>
    <x v="14"/>
    <x v="4"/>
    <s v="indie rock"/>
    <x v="2464"/>
    <x v="0"/>
  </r>
  <r>
    <n v="2465"/>
    <x v="2465"/>
    <x v="2463"/>
    <x v="176"/>
    <n v="1261"/>
    <x v="0"/>
    <s v="US"/>
    <x v="0"/>
    <n v="1348420548"/>
    <x v="2465"/>
    <b v="0"/>
    <x v="53"/>
    <x v="0"/>
    <x v="14"/>
    <x v="4"/>
    <s v="indie rock"/>
    <x v="2465"/>
    <x v="5"/>
  </r>
  <r>
    <n v="2466"/>
    <x v="2466"/>
    <x v="2464"/>
    <x v="30"/>
    <n v="2500"/>
    <x v="0"/>
    <s v="US"/>
    <x v="0"/>
    <n v="1368066453"/>
    <x v="2466"/>
    <b v="0"/>
    <x v="47"/>
    <x v="0"/>
    <x v="14"/>
    <x v="4"/>
    <s v="indie rock"/>
    <x v="2466"/>
    <x v="4"/>
  </r>
  <r>
    <n v="2467"/>
    <x v="2467"/>
    <x v="2465"/>
    <x v="28"/>
    <n v="1185"/>
    <x v="0"/>
    <s v="US"/>
    <x v="0"/>
    <n v="1336669200"/>
    <x v="2467"/>
    <b v="0"/>
    <x v="68"/>
    <x v="0"/>
    <x v="14"/>
    <x v="4"/>
    <s v="indie rock"/>
    <x v="2467"/>
    <x v="5"/>
  </r>
  <r>
    <n v="2468"/>
    <x v="2468"/>
    <x v="2466"/>
    <x v="13"/>
    <n v="2144.34"/>
    <x v="0"/>
    <s v="US"/>
    <x v="0"/>
    <n v="1351400400"/>
    <x v="2468"/>
    <b v="0"/>
    <x v="6"/>
    <x v="0"/>
    <x v="14"/>
    <x v="4"/>
    <s v="indie rock"/>
    <x v="2468"/>
    <x v="5"/>
  </r>
  <r>
    <n v="2469"/>
    <x v="2469"/>
    <x v="2467"/>
    <x v="38"/>
    <n v="1364"/>
    <x v="0"/>
    <s v="US"/>
    <x v="0"/>
    <n v="1297160329"/>
    <x v="2469"/>
    <b v="0"/>
    <x v="5"/>
    <x v="0"/>
    <x v="14"/>
    <x v="4"/>
    <s v="indie rock"/>
    <x v="2469"/>
    <x v="6"/>
  </r>
  <r>
    <n v="2470"/>
    <x v="2470"/>
    <x v="2468"/>
    <x v="28"/>
    <n v="1031.6400000000001"/>
    <x v="0"/>
    <s v="US"/>
    <x v="0"/>
    <n v="1337824055"/>
    <x v="2470"/>
    <b v="0"/>
    <x v="17"/>
    <x v="0"/>
    <x v="14"/>
    <x v="4"/>
    <s v="indie rock"/>
    <x v="2470"/>
    <x v="5"/>
  </r>
  <r>
    <n v="2471"/>
    <x v="2471"/>
    <x v="2469"/>
    <x v="2"/>
    <n v="640"/>
    <x v="0"/>
    <s v="US"/>
    <x v="0"/>
    <n v="1327535392"/>
    <x v="2471"/>
    <b v="0"/>
    <x v="57"/>
    <x v="0"/>
    <x v="14"/>
    <x v="4"/>
    <s v="indie rock"/>
    <x v="2471"/>
    <x v="6"/>
  </r>
  <r>
    <n v="2472"/>
    <x v="2472"/>
    <x v="2470"/>
    <x v="51"/>
    <n v="10182.02"/>
    <x v="0"/>
    <s v="US"/>
    <x v="0"/>
    <n v="1283562180"/>
    <x v="2472"/>
    <b v="0"/>
    <x v="201"/>
    <x v="0"/>
    <x v="14"/>
    <x v="4"/>
    <s v="indie rock"/>
    <x v="2472"/>
    <x v="7"/>
  </r>
  <r>
    <n v="2473"/>
    <x v="2473"/>
    <x v="2471"/>
    <x v="13"/>
    <n v="2000"/>
    <x v="0"/>
    <s v="US"/>
    <x v="0"/>
    <n v="1352573869"/>
    <x v="2473"/>
    <b v="0"/>
    <x v="5"/>
    <x v="0"/>
    <x v="14"/>
    <x v="4"/>
    <s v="indie rock"/>
    <x v="2473"/>
    <x v="5"/>
  </r>
  <r>
    <n v="2474"/>
    <x v="2474"/>
    <x v="2472"/>
    <x v="10"/>
    <n v="5000.18"/>
    <x v="0"/>
    <s v="US"/>
    <x v="0"/>
    <n v="1286756176"/>
    <x v="2474"/>
    <b v="0"/>
    <x v="44"/>
    <x v="0"/>
    <x v="14"/>
    <x v="4"/>
    <s v="indie rock"/>
    <x v="2474"/>
    <x v="7"/>
  </r>
  <r>
    <n v="2475"/>
    <x v="2475"/>
    <x v="2473"/>
    <x v="30"/>
    <n v="2618"/>
    <x v="0"/>
    <s v="US"/>
    <x v="0"/>
    <n v="1278799200"/>
    <x v="2475"/>
    <b v="0"/>
    <x v="75"/>
    <x v="0"/>
    <x v="14"/>
    <x v="4"/>
    <s v="indie rock"/>
    <x v="2475"/>
    <x v="7"/>
  </r>
  <r>
    <n v="2476"/>
    <x v="2476"/>
    <x v="2474"/>
    <x v="50"/>
    <n v="3360.72"/>
    <x v="0"/>
    <s v="US"/>
    <x v="0"/>
    <n v="1415004770"/>
    <x v="2476"/>
    <b v="0"/>
    <x v="165"/>
    <x v="0"/>
    <x v="14"/>
    <x v="4"/>
    <s v="indie rock"/>
    <x v="2476"/>
    <x v="3"/>
  </r>
  <r>
    <n v="2477"/>
    <x v="823"/>
    <x v="2475"/>
    <x v="47"/>
    <n v="1285"/>
    <x v="0"/>
    <s v="US"/>
    <x v="0"/>
    <n v="1344789345"/>
    <x v="2477"/>
    <b v="0"/>
    <x v="14"/>
    <x v="0"/>
    <x v="14"/>
    <x v="4"/>
    <s v="indie rock"/>
    <x v="2477"/>
    <x v="5"/>
  </r>
  <r>
    <n v="2478"/>
    <x v="2477"/>
    <x v="2476"/>
    <x v="6"/>
    <n v="10200"/>
    <x v="0"/>
    <s v="US"/>
    <x v="0"/>
    <n v="1358117313"/>
    <x v="2478"/>
    <b v="0"/>
    <x v="1"/>
    <x v="0"/>
    <x v="14"/>
    <x v="4"/>
    <s v="indie rock"/>
    <x v="2478"/>
    <x v="5"/>
  </r>
  <r>
    <n v="2479"/>
    <x v="2478"/>
    <x v="2477"/>
    <x v="43"/>
    <n v="400.33"/>
    <x v="0"/>
    <s v="US"/>
    <x v="0"/>
    <n v="1343440800"/>
    <x v="2479"/>
    <b v="0"/>
    <x v="38"/>
    <x v="0"/>
    <x v="14"/>
    <x v="4"/>
    <s v="indie rock"/>
    <x v="2479"/>
    <x v="5"/>
  </r>
  <r>
    <n v="2480"/>
    <x v="2479"/>
    <x v="2478"/>
    <x v="13"/>
    <n v="2000"/>
    <x v="0"/>
    <s v="US"/>
    <x v="0"/>
    <n v="1444516084"/>
    <x v="2480"/>
    <b v="0"/>
    <x v="22"/>
    <x v="0"/>
    <x v="14"/>
    <x v="4"/>
    <s v="indie rock"/>
    <x v="2480"/>
    <x v="0"/>
  </r>
  <r>
    <n v="2481"/>
    <x v="2480"/>
    <x v="2479"/>
    <x v="23"/>
    <n v="4516.4399999999996"/>
    <x v="0"/>
    <s v="US"/>
    <x v="0"/>
    <n v="1335799808"/>
    <x v="2481"/>
    <b v="0"/>
    <x v="195"/>
    <x v="0"/>
    <x v="14"/>
    <x v="4"/>
    <s v="indie rock"/>
    <x v="2481"/>
    <x v="5"/>
  </r>
  <r>
    <n v="2482"/>
    <x v="2481"/>
    <x v="2480"/>
    <x v="28"/>
    <n v="1001"/>
    <x v="0"/>
    <s v="US"/>
    <x v="0"/>
    <n v="1312224383"/>
    <x v="2482"/>
    <b v="0"/>
    <x v="20"/>
    <x v="0"/>
    <x v="14"/>
    <x v="4"/>
    <s v="indie rock"/>
    <x v="2482"/>
    <x v="6"/>
  </r>
  <r>
    <n v="2483"/>
    <x v="2482"/>
    <x v="2481"/>
    <x v="184"/>
    <n v="1251"/>
    <x v="0"/>
    <s v="US"/>
    <x v="0"/>
    <n v="1335891603"/>
    <x v="2483"/>
    <b v="0"/>
    <x v="10"/>
    <x v="0"/>
    <x v="14"/>
    <x v="4"/>
    <s v="indie rock"/>
    <x v="2483"/>
    <x v="5"/>
  </r>
  <r>
    <n v="2484"/>
    <x v="2483"/>
    <x v="2482"/>
    <x v="8"/>
    <n v="4176.1099999999997"/>
    <x v="0"/>
    <s v="US"/>
    <x v="0"/>
    <n v="1316124003"/>
    <x v="2484"/>
    <b v="0"/>
    <x v="240"/>
    <x v="0"/>
    <x v="14"/>
    <x v="4"/>
    <s v="indie rock"/>
    <x v="2484"/>
    <x v="6"/>
  </r>
  <r>
    <n v="2485"/>
    <x v="2484"/>
    <x v="2483"/>
    <x v="13"/>
    <n v="2065"/>
    <x v="0"/>
    <s v="US"/>
    <x v="0"/>
    <n v="1318463879"/>
    <x v="2485"/>
    <b v="0"/>
    <x v="14"/>
    <x v="0"/>
    <x v="14"/>
    <x v="4"/>
    <s v="indie rock"/>
    <x v="2485"/>
    <x v="6"/>
  </r>
  <r>
    <n v="2486"/>
    <x v="2485"/>
    <x v="2484"/>
    <x v="43"/>
    <n v="797"/>
    <x v="0"/>
    <s v="US"/>
    <x v="0"/>
    <n v="1335113976"/>
    <x v="2486"/>
    <b v="0"/>
    <x v="209"/>
    <x v="0"/>
    <x v="14"/>
    <x v="4"/>
    <s v="indie rock"/>
    <x v="2486"/>
    <x v="5"/>
  </r>
  <r>
    <n v="2487"/>
    <x v="2486"/>
    <x v="2485"/>
    <x v="15"/>
    <n v="1500.76"/>
    <x v="0"/>
    <s v="US"/>
    <x v="0"/>
    <n v="1338083997"/>
    <x v="2487"/>
    <b v="0"/>
    <x v="44"/>
    <x v="0"/>
    <x v="14"/>
    <x v="4"/>
    <s v="indie rock"/>
    <x v="2487"/>
    <x v="5"/>
  </r>
  <r>
    <n v="2488"/>
    <x v="2487"/>
    <x v="2486"/>
    <x v="9"/>
    <n v="3201"/>
    <x v="0"/>
    <s v="US"/>
    <x v="0"/>
    <n v="1321459908"/>
    <x v="2488"/>
    <b v="0"/>
    <x v="71"/>
    <x v="0"/>
    <x v="14"/>
    <x v="4"/>
    <s v="indie rock"/>
    <x v="2488"/>
    <x v="6"/>
  </r>
  <r>
    <n v="2489"/>
    <x v="2488"/>
    <x v="2487"/>
    <x v="8"/>
    <n v="4678.5"/>
    <x v="0"/>
    <s v="US"/>
    <x v="0"/>
    <n v="1368117239"/>
    <x v="2489"/>
    <b v="0"/>
    <x v="11"/>
    <x v="0"/>
    <x v="14"/>
    <x v="4"/>
    <s v="indie rock"/>
    <x v="2489"/>
    <x v="4"/>
  </r>
  <r>
    <n v="2490"/>
    <x v="2489"/>
    <x v="2488"/>
    <x v="2"/>
    <n v="607"/>
    <x v="0"/>
    <s v="US"/>
    <x v="0"/>
    <n v="1340429276"/>
    <x v="2490"/>
    <b v="0"/>
    <x v="38"/>
    <x v="0"/>
    <x v="14"/>
    <x v="4"/>
    <s v="indie rock"/>
    <x v="2490"/>
    <x v="5"/>
  </r>
  <r>
    <n v="2491"/>
    <x v="2490"/>
    <x v="2489"/>
    <x v="2"/>
    <n v="516"/>
    <x v="0"/>
    <s v="US"/>
    <x v="0"/>
    <n v="1295142660"/>
    <x v="2491"/>
    <b v="0"/>
    <x v="73"/>
    <x v="0"/>
    <x v="14"/>
    <x v="4"/>
    <s v="indie rock"/>
    <x v="2491"/>
    <x v="7"/>
  </r>
  <r>
    <n v="2492"/>
    <x v="2491"/>
    <x v="2490"/>
    <x v="20"/>
    <n v="750"/>
    <x v="0"/>
    <s v="US"/>
    <x v="0"/>
    <n v="1339840740"/>
    <x v="2492"/>
    <b v="0"/>
    <x v="74"/>
    <x v="0"/>
    <x v="14"/>
    <x v="4"/>
    <s v="indie rock"/>
    <x v="2492"/>
    <x v="5"/>
  </r>
  <r>
    <n v="2493"/>
    <x v="2492"/>
    <x v="2491"/>
    <x v="22"/>
    <n v="25740"/>
    <x v="0"/>
    <s v="US"/>
    <x v="0"/>
    <n v="1367208140"/>
    <x v="2493"/>
    <b v="0"/>
    <x v="461"/>
    <x v="0"/>
    <x v="14"/>
    <x v="4"/>
    <s v="indie rock"/>
    <x v="2493"/>
    <x v="4"/>
  </r>
  <r>
    <n v="2494"/>
    <x v="2493"/>
    <x v="2492"/>
    <x v="15"/>
    <n v="1515.08"/>
    <x v="0"/>
    <s v="US"/>
    <x v="0"/>
    <n v="1337786944"/>
    <x v="2494"/>
    <b v="0"/>
    <x v="70"/>
    <x v="0"/>
    <x v="14"/>
    <x v="4"/>
    <s v="indie rock"/>
    <x v="2494"/>
    <x v="5"/>
  </r>
  <r>
    <n v="2495"/>
    <x v="2494"/>
    <x v="2493"/>
    <x v="15"/>
    <n v="1913.05"/>
    <x v="0"/>
    <s v="US"/>
    <x v="0"/>
    <n v="1339022575"/>
    <x v="2495"/>
    <b v="0"/>
    <x v="288"/>
    <x v="0"/>
    <x v="14"/>
    <x v="4"/>
    <s v="indie rock"/>
    <x v="2495"/>
    <x v="5"/>
  </r>
  <r>
    <n v="2496"/>
    <x v="2495"/>
    <x v="2494"/>
    <x v="12"/>
    <n v="6000"/>
    <x v="0"/>
    <s v="US"/>
    <x v="0"/>
    <n v="1364597692"/>
    <x v="2496"/>
    <b v="0"/>
    <x v="73"/>
    <x v="0"/>
    <x v="14"/>
    <x v="4"/>
    <s v="indie rock"/>
    <x v="2496"/>
    <x v="4"/>
  </r>
  <r>
    <n v="2497"/>
    <x v="2496"/>
    <x v="2495"/>
    <x v="23"/>
    <n v="4510.8599999999997"/>
    <x v="0"/>
    <s v="US"/>
    <x v="0"/>
    <n v="1312578338"/>
    <x v="2497"/>
    <b v="0"/>
    <x v="66"/>
    <x v="0"/>
    <x v="14"/>
    <x v="4"/>
    <s v="indie rock"/>
    <x v="2497"/>
    <x v="6"/>
  </r>
  <r>
    <n v="2498"/>
    <x v="2497"/>
    <x v="2496"/>
    <x v="28"/>
    <n v="1056"/>
    <x v="0"/>
    <s v="US"/>
    <x v="0"/>
    <n v="1422400387"/>
    <x v="2498"/>
    <b v="0"/>
    <x v="9"/>
    <x v="0"/>
    <x v="14"/>
    <x v="4"/>
    <s v="indie rock"/>
    <x v="2498"/>
    <x v="0"/>
  </r>
  <r>
    <n v="2499"/>
    <x v="2498"/>
    <x v="2497"/>
    <x v="23"/>
    <n v="8105"/>
    <x v="0"/>
    <s v="US"/>
    <x v="0"/>
    <n v="1356976800"/>
    <x v="2499"/>
    <b v="0"/>
    <x v="203"/>
    <x v="0"/>
    <x v="14"/>
    <x v="4"/>
    <s v="indie rock"/>
    <x v="2499"/>
    <x v="5"/>
  </r>
  <r>
    <n v="2500"/>
    <x v="2499"/>
    <x v="2498"/>
    <x v="20"/>
    <n v="680"/>
    <x v="0"/>
    <s v="US"/>
    <x v="0"/>
    <n v="1340476375"/>
    <x v="2500"/>
    <b v="0"/>
    <x v="60"/>
    <x v="0"/>
    <x v="14"/>
    <x v="4"/>
    <s v="indie rock"/>
    <x v="2500"/>
    <x v="5"/>
  </r>
  <r>
    <n v="2501"/>
    <x v="2500"/>
    <x v="2499"/>
    <x v="34"/>
    <n v="281"/>
    <x v="2"/>
    <s v="CA"/>
    <x v="5"/>
    <n v="1443379104"/>
    <x v="2501"/>
    <b v="0"/>
    <x v="63"/>
    <x v="1"/>
    <x v="34"/>
    <x v="7"/>
    <s v="restaurants"/>
    <x v="2501"/>
    <x v="0"/>
  </r>
  <r>
    <n v="2502"/>
    <x v="2501"/>
    <x v="2500"/>
    <x v="74"/>
    <n v="86"/>
    <x v="2"/>
    <s v="US"/>
    <x v="0"/>
    <n v="1411328918"/>
    <x v="2502"/>
    <b v="0"/>
    <x v="81"/>
    <x v="1"/>
    <x v="34"/>
    <x v="7"/>
    <s v="restaurants"/>
    <x v="2502"/>
    <x v="3"/>
  </r>
  <r>
    <n v="2503"/>
    <x v="2502"/>
    <x v="2501"/>
    <x v="3"/>
    <n v="0"/>
    <x v="2"/>
    <s v="US"/>
    <x v="0"/>
    <n v="1465333560"/>
    <x v="2503"/>
    <b v="0"/>
    <x v="78"/>
    <x v="1"/>
    <x v="34"/>
    <x v="7"/>
    <s v="restaurants"/>
    <x v="2503"/>
    <x v="2"/>
  </r>
  <r>
    <n v="2504"/>
    <x v="2503"/>
    <x v="2502"/>
    <x v="19"/>
    <n v="0"/>
    <x v="2"/>
    <s v="US"/>
    <x v="0"/>
    <n v="1416014534"/>
    <x v="2504"/>
    <b v="0"/>
    <x v="78"/>
    <x v="1"/>
    <x v="34"/>
    <x v="7"/>
    <s v="restaurants"/>
    <x v="2504"/>
    <x v="3"/>
  </r>
  <r>
    <n v="2505"/>
    <x v="2504"/>
    <x v="2503"/>
    <x v="39"/>
    <n v="0"/>
    <x v="2"/>
    <s v="US"/>
    <x v="0"/>
    <n v="1426292416"/>
    <x v="2505"/>
    <b v="0"/>
    <x v="78"/>
    <x v="1"/>
    <x v="34"/>
    <x v="7"/>
    <s v="restaurants"/>
    <x v="2505"/>
    <x v="0"/>
  </r>
  <r>
    <n v="2506"/>
    <x v="2505"/>
    <x v="2504"/>
    <x v="10"/>
    <n v="30"/>
    <x v="2"/>
    <s v="GB"/>
    <x v="1"/>
    <n v="1443906000"/>
    <x v="2506"/>
    <b v="0"/>
    <x v="84"/>
    <x v="1"/>
    <x v="34"/>
    <x v="7"/>
    <s v="restaurants"/>
    <x v="2506"/>
    <x v="0"/>
  </r>
  <r>
    <n v="2507"/>
    <x v="2506"/>
    <x v="2505"/>
    <x v="350"/>
    <n v="0"/>
    <x v="2"/>
    <s v="US"/>
    <x v="0"/>
    <n v="1431308704"/>
    <x v="2507"/>
    <b v="0"/>
    <x v="78"/>
    <x v="1"/>
    <x v="34"/>
    <x v="7"/>
    <s v="restaurants"/>
    <x v="2507"/>
    <x v="0"/>
  </r>
  <r>
    <n v="2508"/>
    <x v="2507"/>
    <x v="2506"/>
    <x v="22"/>
    <n v="0"/>
    <x v="2"/>
    <s v="US"/>
    <x v="0"/>
    <n v="1408056634"/>
    <x v="2508"/>
    <b v="0"/>
    <x v="78"/>
    <x v="1"/>
    <x v="34"/>
    <x v="7"/>
    <s v="restaurants"/>
    <x v="2508"/>
    <x v="3"/>
  </r>
  <r>
    <n v="2509"/>
    <x v="2508"/>
    <x v="2507"/>
    <x v="75"/>
    <n v="1000"/>
    <x v="2"/>
    <s v="GB"/>
    <x v="1"/>
    <n v="1429554349"/>
    <x v="2509"/>
    <b v="0"/>
    <x v="33"/>
    <x v="1"/>
    <x v="34"/>
    <x v="7"/>
    <s v="restaurants"/>
    <x v="2509"/>
    <x v="0"/>
  </r>
  <r>
    <n v="2510"/>
    <x v="2509"/>
    <x v="2508"/>
    <x v="63"/>
    <n v="75"/>
    <x v="2"/>
    <s v="US"/>
    <x v="0"/>
    <n v="1431647772"/>
    <x v="2510"/>
    <b v="0"/>
    <x v="84"/>
    <x v="1"/>
    <x v="34"/>
    <x v="7"/>
    <s v="restaurants"/>
    <x v="2510"/>
    <x v="0"/>
  </r>
  <r>
    <n v="2511"/>
    <x v="2510"/>
    <x v="2509"/>
    <x v="57"/>
    <n v="0"/>
    <x v="2"/>
    <s v="GB"/>
    <x v="1"/>
    <n v="1454323413"/>
    <x v="2511"/>
    <b v="0"/>
    <x v="78"/>
    <x v="1"/>
    <x v="34"/>
    <x v="7"/>
    <s v="restaurants"/>
    <x v="2511"/>
    <x v="2"/>
  </r>
  <r>
    <n v="2512"/>
    <x v="2511"/>
    <x v="2510"/>
    <x v="146"/>
    <n v="0"/>
    <x v="2"/>
    <s v="US"/>
    <x v="0"/>
    <n v="1418504561"/>
    <x v="2512"/>
    <b v="0"/>
    <x v="78"/>
    <x v="1"/>
    <x v="34"/>
    <x v="7"/>
    <s v="restaurants"/>
    <x v="2512"/>
    <x v="3"/>
  </r>
  <r>
    <n v="2513"/>
    <x v="2512"/>
    <x v="2511"/>
    <x v="237"/>
    <n v="0"/>
    <x v="2"/>
    <s v="DE"/>
    <x v="3"/>
    <n v="1488067789"/>
    <x v="2513"/>
    <b v="0"/>
    <x v="78"/>
    <x v="1"/>
    <x v="34"/>
    <x v="7"/>
    <s v="restaurants"/>
    <x v="2513"/>
    <x v="2"/>
  </r>
  <r>
    <n v="2514"/>
    <x v="2513"/>
    <x v="2512"/>
    <x v="14"/>
    <n v="210"/>
    <x v="2"/>
    <s v="US"/>
    <x v="0"/>
    <n v="1408526477"/>
    <x v="2514"/>
    <b v="0"/>
    <x v="80"/>
    <x v="1"/>
    <x v="34"/>
    <x v="7"/>
    <s v="restaurants"/>
    <x v="2514"/>
    <x v="3"/>
  </r>
  <r>
    <n v="2515"/>
    <x v="2514"/>
    <x v="2513"/>
    <x v="10"/>
    <n v="930"/>
    <x v="2"/>
    <s v="US"/>
    <x v="0"/>
    <n v="1424635753"/>
    <x v="2515"/>
    <b v="0"/>
    <x v="8"/>
    <x v="1"/>
    <x v="34"/>
    <x v="7"/>
    <s v="restaurants"/>
    <x v="2515"/>
    <x v="0"/>
  </r>
  <r>
    <n v="2516"/>
    <x v="2515"/>
    <x v="2514"/>
    <x v="29"/>
    <n v="0"/>
    <x v="2"/>
    <s v="US"/>
    <x v="0"/>
    <n v="1417279252"/>
    <x v="2516"/>
    <b v="0"/>
    <x v="78"/>
    <x v="1"/>
    <x v="34"/>
    <x v="7"/>
    <s v="restaurants"/>
    <x v="2516"/>
    <x v="3"/>
  </r>
  <r>
    <n v="2517"/>
    <x v="2516"/>
    <x v="2515"/>
    <x v="102"/>
    <n v="1767"/>
    <x v="2"/>
    <s v="CA"/>
    <x v="5"/>
    <n v="1426788930"/>
    <x v="2517"/>
    <b v="0"/>
    <x v="51"/>
    <x v="1"/>
    <x v="34"/>
    <x v="7"/>
    <s v="restaurants"/>
    <x v="2517"/>
    <x v="0"/>
  </r>
  <r>
    <n v="2518"/>
    <x v="2517"/>
    <x v="2516"/>
    <x v="10"/>
    <n v="0"/>
    <x v="2"/>
    <s v="US"/>
    <x v="0"/>
    <n v="1415899228"/>
    <x v="2518"/>
    <b v="0"/>
    <x v="78"/>
    <x v="1"/>
    <x v="34"/>
    <x v="7"/>
    <s v="restaurants"/>
    <x v="2518"/>
    <x v="3"/>
  </r>
  <r>
    <n v="2519"/>
    <x v="2518"/>
    <x v="2517"/>
    <x v="60"/>
    <n v="65"/>
    <x v="2"/>
    <s v="US"/>
    <x v="0"/>
    <n v="1405741404"/>
    <x v="2519"/>
    <b v="0"/>
    <x v="80"/>
    <x v="1"/>
    <x v="34"/>
    <x v="7"/>
    <s v="restaurants"/>
    <x v="2519"/>
    <x v="3"/>
  </r>
  <r>
    <n v="2520"/>
    <x v="2519"/>
    <x v="2518"/>
    <x v="57"/>
    <n v="0"/>
    <x v="2"/>
    <s v="US"/>
    <x v="0"/>
    <n v="1476559260"/>
    <x v="2520"/>
    <b v="0"/>
    <x v="78"/>
    <x v="1"/>
    <x v="34"/>
    <x v="7"/>
    <s v="restaurants"/>
    <x v="2520"/>
    <x v="2"/>
  </r>
  <r>
    <n v="2521"/>
    <x v="2520"/>
    <x v="2519"/>
    <x v="78"/>
    <n v="13685.99"/>
    <x v="0"/>
    <s v="US"/>
    <x v="0"/>
    <n v="1444778021"/>
    <x v="2521"/>
    <b v="0"/>
    <x v="462"/>
    <x v="0"/>
    <x v="35"/>
    <x v="4"/>
    <s v="classical music"/>
    <x v="2521"/>
    <x v="0"/>
  </r>
  <r>
    <n v="2522"/>
    <x v="2521"/>
    <x v="2520"/>
    <x v="10"/>
    <n v="5000"/>
    <x v="0"/>
    <s v="US"/>
    <x v="0"/>
    <n v="1461336720"/>
    <x v="2522"/>
    <b v="0"/>
    <x v="74"/>
    <x v="0"/>
    <x v="35"/>
    <x v="4"/>
    <s v="classical music"/>
    <x v="2522"/>
    <x v="2"/>
  </r>
  <r>
    <n v="2523"/>
    <x v="2522"/>
    <x v="2521"/>
    <x v="42"/>
    <n v="1408"/>
    <x v="0"/>
    <s v="US"/>
    <x v="0"/>
    <n v="1416270292"/>
    <x v="2523"/>
    <b v="0"/>
    <x v="55"/>
    <x v="0"/>
    <x v="35"/>
    <x v="4"/>
    <s v="classical music"/>
    <x v="2523"/>
    <x v="3"/>
  </r>
  <r>
    <n v="2524"/>
    <x v="2523"/>
    <x v="2522"/>
    <x v="51"/>
    <n v="7620"/>
    <x v="0"/>
    <s v="US"/>
    <x v="0"/>
    <n v="1419136200"/>
    <x v="2524"/>
    <b v="0"/>
    <x v="68"/>
    <x v="0"/>
    <x v="35"/>
    <x v="4"/>
    <s v="classical music"/>
    <x v="2524"/>
    <x v="3"/>
  </r>
  <r>
    <n v="2525"/>
    <x v="2524"/>
    <x v="2523"/>
    <x v="6"/>
    <n v="8026"/>
    <x v="0"/>
    <s v="US"/>
    <x v="0"/>
    <n v="1340914571"/>
    <x v="2525"/>
    <b v="0"/>
    <x v="144"/>
    <x v="0"/>
    <x v="35"/>
    <x v="4"/>
    <s v="classical music"/>
    <x v="2525"/>
    <x v="5"/>
  </r>
  <r>
    <n v="2526"/>
    <x v="2525"/>
    <x v="2524"/>
    <x v="23"/>
    <n v="4518"/>
    <x v="0"/>
    <s v="US"/>
    <x v="0"/>
    <n v="1418014740"/>
    <x v="2526"/>
    <b v="0"/>
    <x v="51"/>
    <x v="0"/>
    <x v="35"/>
    <x v="4"/>
    <s v="classical music"/>
    <x v="2526"/>
    <x v="3"/>
  </r>
  <r>
    <n v="2527"/>
    <x v="2526"/>
    <x v="2525"/>
    <x v="23"/>
    <n v="4085"/>
    <x v="0"/>
    <s v="US"/>
    <x v="0"/>
    <n v="1382068740"/>
    <x v="2527"/>
    <b v="0"/>
    <x v="26"/>
    <x v="0"/>
    <x v="35"/>
    <x v="4"/>
    <s v="classical music"/>
    <x v="2527"/>
    <x v="4"/>
  </r>
  <r>
    <n v="2528"/>
    <x v="2527"/>
    <x v="2526"/>
    <x v="23"/>
    <n v="4289.99"/>
    <x v="0"/>
    <s v="GB"/>
    <x v="1"/>
    <n v="1440068400"/>
    <x v="2528"/>
    <b v="0"/>
    <x v="75"/>
    <x v="0"/>
    <x v="35"/>
    <x v="4"/>
    <s v="classical music"/>
    <x v="2528"/>
    <x v="0"/>
  </r>
  <r>
    <n v="2529"/>
    <x v="2528"/>
    <x v="2527"/>
    <x v="12"/>
    <n v="6257"/>
    <x v="0"/>
    <s v="US"/>
    <x v="0"/>
    <n v="1332636975"/>
    <x v="2529"/>
    <b v="0"/>
    <x v="88"/>
    <x v="0"/>
    <x v="35"/>
    <x v="4"/>
    <s v="classical music"/>
    <x v="2529"/>
    <x v="5"/>
  </r>
  <r>
    <n v="2530"/>
    <x v="2529"/>
    <x v="2528"/>
    <x v="115"/>
    <n v="6500"/>
    <x v="0"/>
    <s v="US"/>
    <x v="0"/>
    <n v="1429505400"/>
    <x v="2530"/>
    <b v="0"/>
    <x v="53"/>
    <x v="0"/>
    <x v="35"/>
    <x v="4"/>
    <s v="classical music"/>
    <x v="2530"/>
    <x v="0"/>
  </r>
  <r>
    <n v="2531"/>
    <x v="2530"/>
    <x v="2529"/>
    <x v="37"/>
    <n v="4518"/>
    <x v="0"/>
    <s v="US"/>
    <x v="0"/>
    <n v="1439611140"/>
    <x v="2531"/>
    <b v="0"/>
    <x v="42"/>
    <x v="0"/>
    <x v="35"/>
    <x v="4"/>
    <s v="classical music"/>
    <x v="2531"/>
    <x v="0"/>
  </r>
  <r>
    <n v="2532"/>
    <x v="2531"/>
    <x v="2530"/>
    <x v="23"/>
    <n v="5045"/>
    <x v="0"/>
    <s v="US"/>
    <x v="0"/>
    <n v="1345148566"/>
    <x v="2532"/>
    <b v="0"/>
    <x v="65"/>
    <x v="0"/>
    <x v="35"/>
    <x v="4"/>
    <s v="classical music"/>
    <x v="2532"/>
    <x v="5"/>
  </r>
  <r>
    <n v="2533"/>
    <x v="2532"/>
    <x v="2531"/>
    <x v="51"/>
    <n v="8300"/>
    <x v="0"/>
    <s v="US"/>
    <x v="0"/>
    <n v="1362160868"/>
    <x v="2533"/>
    <b v="0"/>
    <x v="327"/>
    <x v="0"/>
    <x v="35"/>
    <x v="4"/>
    <s v="classical music"/>
    <x v="2533"/>
    <x v="4"/>
  </r>
  <r>
    <n v="2534"/>
    <x v="2533"/>
    <x v="2532"/>
    <x v="13"/>
    <n v="2100"/>
    <x v="0"/>
    <s v="US"/>
    <x v="0"/>
    <n v="1262325600"/>
    <x v="2534"/>
    <b v="0"/>
    <x v="25"/>
    <x v="0"/>
    <x v="35"/>
    <x v="4"/>
    <s v="classical music"/>
    <x v="2534"/>
    <x v="8"/>
  </r>
  <r>
    <n v="2535"/>
    <x v="2534"/>
    <x v="2533"/>
    <x v="22"/>
    <n v="20755"/>
    <x v="0"/>
    <s v="US"/>
    <x v="0"/>
    <n v="1417463945"/>
    <x v="2535"/>
    <b v="0"/>
    <x v="76"/>
    <x v="0"/>
    <x v="35"/>
    <x v="4"/>
    <s v="classical music"/>
    <x v="2535"/>
    <x v="3"/>
  </r>
  <r>
    <n v="2536"/>
    <x v="2535"/>
    <x v="2534"/>
    <x v="251"/>
    <n v="29"/>
    <x v="0"/>
    <s v="US"/>
    <x v="0"/>
    <n v="1375151566"/>
    <x v="2536"/>
    <b v="0"/>
    <x v="80"/>
    <x v="0"/>
    <x v="35"/>
    <x v="4"/>
    <s v="classical music"/>
    <x v="2536"/>
    <x v="4"/>
  </r>
  <r>
    <n v="2537"/>
    <x v="2536"/>
    <x v="2535"/>
    <x v="28"/>
    <n v="1100"/>
    <x v="0"/>
    <s v="US"/>
    <x v="0"/>
    <n v="1312212855"/>
    <x v="2537"/>
    <b v="0"/>
    <x v="202"/>
    <x v="0"/>
    <x v="35"/>
    <x v="4"/>
    <s v="classical music"/>
    <x v="2537"/>
    <x v="6"/>
  </r>
  <r>
    <n v="2538"/>
    <x v="2537"/>
    <x v="2536"/>
    <x v="102"/>
    <n v="20343.169999999998"/>
    <x v="0"/>
    <s v="US"/>
    <x v="0"/>
    <n v="1361681940"/>
    <x v="2538"/>
    <b v="0"/>
    <x v="333"/>
    <x v="0"/>
    <x v="35"/>
    <x v="4"/>
    <s v="classical music"/>
    <x v="2538"/>
    <x v="4"/>
  </r>
  <r>
    <n v="2539"/>
    <x v="2538"/>
    <x v="2537"/>
    <x v="3"/>
    <n v="10025"/>
    <x v="0"/>
    <s v="US"/>
    <x v="0"/>
    <n v="1422913152"/>
    <x v="2539"/>
    <b v="0"/>
    <x v="211"/>
    <x v="0"/>
    <x v="35"/>
    <x v="4"/>
    <s v="classical music"/>
    <x v="2539"/>
    <x v="3"/>
  </r>
  <r>
    <n v="2540"/>
    <x v="2539"/>
    <x v="2538"/>
    <x v="30"/>
    <n v="2585"/>
    <x v="0"/>
    <s v="US"/>
    <x v="0"/>
    <n v="1319904721"/>
    <x v="2540"/>
    <b v="0"/>
    <x v="74"/>
    <x v="0"/>
    <x v="35"/>
    <x v="4"/>
    <s v="classical music"/>
    <x v="2540"/>
    <x v="6"/>
  </r>
  <r>
    <n v="2541"/>
    <x v="2540"/>
    <x v="2539"/>
    <x v="8"/>
    <n v="3746"/>
    <x v="0"/>
    <s v="GB"/>
    <x v="1"/>
    <n v="1380192418"/>
    <x v="2541"/>
    <b v="0"/>
    <x v="287"/>
    <x v="0"/>
    <x v="35"/>
    <x v="4"/>
    <s v="classical music"/>
    <x v="2541"/>
    <x v="4"/>
  </r>
  <r>
    <n v="2542"/>
    <x v="2541"/>
    <x v="2540"/>
    <x v="176"/>
    <n v="725"/>
    <x v="0"/>
    <s v="US"/>
    <x v="0"/>
    <n v="1380599940"/>
    <x v="2542"/>
    <b v="0"/>
    <x v="62"/>
    <x v="0"/>
    <x v="35"/>
    <x v="4"/>
    <s v="classical music"/>
    <x v="2542"/>
    <x v="4"/>
  </r>
  <r>
    <n v="2543"/>
    <x v="2542"/>
    <x v="2541"/>
    <x v="49"/>
    <n v="391"/>
    <x v="0"/>
    <s v="US"/>
    <x v="0"/>
    <n v="1293937200"/>
    <x v="2543"/>
    <b v="0"/>
    <x v="62"/>
    <x v="0"/>
    <x v="35"/>
    <x v="4"/>
    <s v="classical music"/>
    <x v="2543"/>
    <x v="7"/>
  </r>
  <r>
    <n v="2544"/>
    <x v="2543"/>
    <x v="2542"/>
    <x v="10"/>
    <n v="5041"/>
    <x v="0"/>
    <s v="US"/>
    <x v="0"/>
    <n v="1341750569"/>
    <x v="2544"/>
    <b v="0"/>
    <x v="7"/>
    <x v="0"/>
    <x v="35"/>
    <x v="4"/>
    <s v="classical music"/>
    <x v="2544"/>
    <x v="5"/>
  </r>
  <r>
    <n v="2545"/>
    <x v="2544"/>
    <x v="2543"/>
    <x v="13"/>
    <n v="3906"/>
    <x v="0"/>
    <s v="US"/>
    <x v="0"/>
    <n v="1424997000"/>
    <x v="2545"/>
    <b v="0"/>
    <x v="42"/>
    <x v="0"/>
    <x v="35"/>
    <x v="4"/>
    <s v="classical music"/>
    <x v="2545"/>
    <x v="0"/>
  </r>
  <r>
    <n v="2546"/>
    <x v="2545"/>
    <x v="2544"/>
    <x v="8"/>
    <n v="3910"/>
    <x v="0"/>
    <s v="US"/>
    <x v="0"/>
    <n v="1380949200"/>
    <x v="2546"/>
    <b v="0"/>
    <x v="71"/>
    <x v="0"/>
    <x v="35"/>
    <x v="4"/>
    <s v="classical music"/>
    <x v="2546"/>
    <x v="4"/>
  </r>
  <r>
    <n v="2547"/>
    <x v="2546"/>
    <x v="2545"/>
    <x v="62"/>
    <n v="6592"/>
    <x v="0"/>
    <s v="US"/>
    <x v="0"/>
    <n v="1333560803"/>
    <x v="2547"/>
    <b v="0"/>
    <x v="179"/>
    <x v="0"/>
    <x v="35"/>
    <x v="4"/>
    <s v="classical music"/>
    <x v="2547"/>
    <x v="5"/>
  </r>
  <r>
    <n v="2548"/>
    <x v="2547"/>
    <x v="2546"/>
    <x v="12"/>
    <n v="6111"/>
    <x v="0"/>
    <s v="FR"/>
    <x v="3"/>
    <n v="1475209620"/>
    <x v="2548"/>
    <b v="0"/>
    <x v="77"/>
    <x v="0"/>
    <x v="35"/>
    <x v="4"/>
    <s v="classical music"/>
    <x v="2548"/>
    <x v="2"/>
  </r>
  <r>
    <n v="2549"/>
    <x v="2548"/>
    <x v="2547"/>
    <x v="351"/>
    <n v="1614"/>
    <x v="0"/>
    <s v="GB"/>
    <x v="1"/>
    <n v="1370019600"/>
    <x v="2549"/>
    <b v="0"/>
    <x v="77"/>
    <x v="0"/>
    <x v="35"/>
    <x v="4"/>
    <s v="classical music"/>
    <x v="2549"/>
    <x v="4"/>
  </r>
  <r>
    <n v="2550"/>
    <x v="2549"/>
    <x v="2548"/>
    <x v="115"/>
    <n v="6555"/>
    <x v="0"/>
    <s v="US"/>
    <x v="0"/>
    <n v="1444276740"/>
    <x v="2550"/>
    <b v="0"/>
    <x v="3"/>
    <x v="0"/>
    <x v="35"/>
    <x v="4"/>
    <s v="classical music"/>
    <x v="2550"/>
    <x v="0"/>
  </r>
  <r>
    <n v="2551"/>
    <x v="2550"/>
    <x v="2549"/>
    <x v="352"/>
    <n v="3775.5"/>
    <x v="0"/>
    <s v="US"/>
    <x v="0"/>
    <n v="1332362880"/>
    <x v="2551"/>
    <b v="0"/>
    <x v="66"/>
    <x v="0"/>
    <x v="35"/>
    <x v="4"/>
    <s v="classical music"/>
    <x v="2551"/>
    <x v="5"/>
  </r>
  <r>
    <n v="2552"/>
    <x v="2551"/>
    <x v="2550"/>
    <x v="9"/>
    <n v="3195"/>
    <x v="0"/>
    <s v="US"/>
    <x v="0"/>
    <n v="1488741981"/>
    <x v="2552"/>
    <b v="0"/>
    <x v="59"/>
    <x v="0"/>
    <x v="35"/>
    <x v="4"/>
    <s v="classical music"/>
    <x v="2552"/>
    <x v="1"/>
  </r>
  <r>
    <n v="2553"/>
    <x v="2552"/>
    <x v="2551"/>
    <x v="15"/>
    <n v="2333"/>
    <x v="0"/>
    <s v="US"/>
    <x v="0"/>
    <n v="1348202807"/>
    <x v="2553"/>
    <b v="0"/>
    <x v="65"/>
    <x v="0"/>
    <x v="35"/>
    <x v="4"/>
    <s v="classical music"/>
    <x v="2553"/>
    <x v="5"/>
  </r>
  <r>
    <n v="2554"/>
    <x v="2553"/>
    <x v="2552"/>
    <x v="9"/>
    <n v="3684"/>
    <x v="0"/>
    <s v="US"/>
    <x v="0"/>
    <n v="1433131140"/>
    <x v="2554"/>
    <b v="0"/>
    <x v="85"/>
    <x v="0"/>
    <x v="35"/>
    <x v="4"/>
    <s v="classical music"/>
    <x v="2554"/>
    <x v="0"/>
  </r>
  <r>
    <n v="2555"/>
    <x v="2554"/>
    <x v="2553"/>
    <x v="13"/>
    <n v="2147"/>
    <x v="0"/>
    <s v="US"/>
    <x v="0"/>
    <n v="1338219793"/>
    <x v="2555"/>
    <b v="0"/>
    <x v="2"/>
    <x v="0"/>
    <x v="35"/>
    <x v="4"/>
    <s v="classical music"/>
    <x v="2555"/>
    <x v="5"/>
  </r>
  <r>
    <n v="2556"/>
    <x v="2555"/>
    <x v="2554"/>
    <x v="353"/>
    <n v="786"/>
    <x v="0"/>
    <s v="US"/>
    <x v="0"/>
    <n v="1356392857"/>
    <x v="2556"/>
    <b v="0"/>
    <x v="69"/>
    <x v="0"/>
    <x v="35"/>
    <x v="4"/>
    <s v="classical music"/>
    <x v="2556"/>
    <x v="5"/>
  </r>
  <r>
    <n v="2557"/>
    <x v="2556"/>
    <x v="2555"/>
    <x v="42"/>
    <n v="1066"/>
    <x v="0"/>
    <s v="GB"/>
    <x v="1"/>
    <n v="1400176386"/>
    <x v="2557"/>
    <b v="0"/>
    <x v="17"/>
    <x v="0"/>
    <x v="35"/>
    <x v="4"/>
    <s v="classical music"/>
    <x v="2557"/>
    <x v="3"/>
  </r>
  <r>
    <n v="2558"/>
    <x v="2557"/>
    <x v="2556"/>
    <x v="21"/>
    <n v="1361"/>
    <x v="0"/>
    <s v="AU"/>
    <x v="2"/>
    <n v="1430488740"/>
    <x v="2558"/>
    <b v="0"/>
    <x v="59"/>
    <x v="0"/>
    <x v="35"/>
    <x v="4"/>
    <s v="classical music"/>
    <x v="2558"/>
    <x v="0"/>
  </r>
  <r>
    <n v="2559"/>
    <x v="2558"/>
    <x v="2557"/>
    <x v="134"/>
    <n v="890"/>
    <x v="0"/>
    <s v="US"/>
    <x v="0"/>
    <n v="1321385820"/>
    <x v="2559"/>
    <b v="0"/>
    <x v="20"/>
    <x v="0"/>
    <x v="35"/>
    <x v="4"/>
    <s v="classical music"/>
    <x v="2559"/>
    <x v="6"/>
  </r>
  <r>
    <n v="2560"/>
    <x v="2559"/>
    <x v="2558"/>
    <x v="9"/>
    <n v="3003"/>
    <x v="0"/>
    <s v="GB"/>
    <x v="1"/>
    <n v="1425682174"/>
    <x v="2560"/>
    <b v="0"/>
    <x v="64"/>
    <x v="0"/>
    <x v="35"/>
    <x v="4"/>
    <s v="classical music"/>
    <x v="2560"/>
    <x v="0"/>
  </r>
  <r>
    <n v="2561"/>
    <x v="2560"/>
    <x v="2559"/>
    <x v="57"/>
    <n v="0"/>
    <x v="1"/>
    <s v="CA"/>
    <x v="5"/>
    <n v="1444740089"/>
    <x v="2561"/>
    <b v="0"/>
    <x v="78"/>
    <x v="1"/>
    <x v="19"/>
    <x v="7"/>
    <s v="food trucks"/>
    <x v="2561"/>
    <x v="0"/>
  </r>
  <r>
    <n v="2562"/>
    <x v="2561"/>
    <x v="2560"/>
    <x v="3"/>
    <n v="75"/>
    <x v="1"/>
    <s v="DE"/>
    <x v="3"/>
    <n v="1476189339"/>
    <x v="2562"/>
    <b v="0"/>
    <x v="83"/>
    <x v="1"/>
    <x v="19"/>
    <x v="7"/>
    <s v="food trucks"/>
    <x v="2562"/>
    <x v="2"/>
  </r>
  <r>
    <n v="2563"/>
    <x v="2562"/>
    <x v="2561"/>
    <x v="22"/>
    <n v="0"/>
    <x v="1"/>
    <s v="US"/>
    <x v="0"/>
    <n v="1438226451"/>
    <x v="2563"/>
    <b v="0"/>
    <x v="78"/>
    <x v="1"/>
    <x v="19"/>
    <x v="7"/>
    <s v="food trucks"/>
    <x v="2563"/>
    <x v="0"/>
  </r>
  <r>
    <n v="2564"/>
    <x v="2563"/>
    <x v="2562"/>
    <x v="79"/>
    <n v="0"/>
    <x v="1"/>
    <s v="CA"/>
    <x v="5"/>
    <n v="1406854699"/>
    <x v="2564"/>
    <b v="0"/>
    <x v="78"/>
    <x v="1"/>
    <x v="19"/>
    <x v="7"/>
    <s v="food trucks"/>
    <x v="2564"/>
    <x v="3"/>
  </r>
  <r>
    <n v="2565"/>
    <x v="2564"/>
    <x v="2563"/>
    <x v="3"/>
    <n v="100"/>
    <x v="1"/>
    <s v="US"/>
    <x v="0"/>
    <n v="1462827000"/>
    <x v="2565"/>
    <b v="0"/>
    <x v="29"/>
    <x v="1"/>
    <x v="19"/>
    <x v="7"/>
    <s v="food trucks"/>
    <x v="2565"/>
    <x v="2"/>
  </r>
  <r>
    <n v="2566"/>
    <x v="2565"/>
    <x v="2564"/>
    <x v="19"/>
    <n v="0"/>
    <x v="1"/>
    <s v="US"/>
    <x v="0"/>
    <n v="1408663948"/>
    <x v="2566"/>
    <b v="0"/>
    <x v="78"/>
    <x v="1"/>
    <x v="19"/>
    <x v="7"/>
    <s v="food trucks"/>
    <x v="2566"/>
    <x v="3"/>
  </r>
  <r>
    <n v="2567"/>
    <x v="2566"/>
    <x v="2565"/>
    <x v="101"/>
    <n v="120"/>
    <x v="1"/>
    <s v="US"/>
    <x v="0"/>
    <n v="1429823138"/>
    <x v="2567"/>
    <b v="0"/>
    <x v="84"/>
    <x v="1"/>
    <x v="19"/>
    <x v="7"/>
    <s v="food trucks"/>
    <x v="2567"/>
    <x v="0"/>
  </r>
  <r>
    <n v="2568"/>
    <x v="2567"/>
    <x v="2566"/>
    <x v="3"/>
    <n v="50"/>
    <x v="1"/>
    <s v="GB"/>
    <x v="1"/>
    <n v="1472745594"/>
    <x v="2568"/>
    <b v="0"/>
    <x v="29"/>
    <x v="1"/>
    <x v="19"/>
    <x v="7"/>
    <s v="food trucks"/>
    <x v="2568"/>
    <x v="2"/>
  </r>
  <r>
    <n v="2569"/>
    <x v="2568"/>
    <x v="2567"/>
    <x v="115"/>
    <n v="145"/>
    <x v="1"/>
    <s v="US"/>
    <x v="0"/>
    <n v="1442457112"/>
    <x v="2569"/>
    <b v="0"/>
    <x v="84"/>
    <x v="1"/>
    <x v="19"/>
    <x v="7"/>
    <s v="food trucks"/>
    <x v="2569"/>
    <x v="0"/>
  </r>
  <r>
    <n v="2570"/>
    <x v="2569"/>
    <x v="2568"/>
    <x v="39"/>
    <n v="59"/>
    <x v="1"/>
    <s v="US"/>
    <x v="0"/>
    <n v="1486590035"/>
    <x v="2570"/>
    <b v="0"/>
    <x v="84"/>
    <x v="1"/>
    <x v="19"/>
    <x v="7"/>
    <s v="food trucks"/>
    <x v="2570"/>
    <x v="1"/>
  </r>
  <r>
    <n v="2571"/>
    <x v="2570"/>
    <x v="2569"/>
    <x v="57"/>
    <n v="250"/>
    <x v="1"/>
    <s v="AU"/>
    <x v="2"/>
    <n v="1463645521"/>
    <x v="2571"/>
    <b v="0"/>
    <x v="80"/>
    <x v="1"/>
    <x v="19"/>
    <x v="7"/>
    <s v="food trucks"/>
    <x v="2571"/>
    <x v="2"/>
  </r>
  <r>
    <n v="2572"/>
    <x v="2571"/>
    <x v="2570"/>
    <x v="11"/>
    <n v="0"/>
    <x v="1"/>
    <s v="US"/>
    <x v="0"/>
    <n v="1428893517"/>
    <x v="2572"/>
    <b v="0"/>
    <x v="78"/>
    <x v="1"/>
    <x v="19"/>
    <x v="7"/>
    <s v="food trucks"/>
    <x v="2572"/>
    <x v="0"/>
  </r>
  <r>
    <n v="2573"/>
    <x v="2572"/>
    <x v="2571"/>
    <x v="6"/>
    <n v="0"/>
    <x v="1"/>
    <s v="US"/>
    <x v="0"/>
    <n v="1408803149"/>
    <x v="2573"/>
    <b v="0"/>
    <x v="78"/>
    <x v="1"/>
    <x v="19"/>
    <x v="7"/>
    <s v="food trucks"/>
    <x v="2573"/>
    <x v="3"/>
  </r>
  <r>
    <n v="2574"/>
    <x v="2573"/>
    <x v="2572"/>
    <x v="3"/>
    <n v="0"/>
    <x v="1"/>
    <s v="US"/>
    <x v="0"/>
    <n v="1463600945"/>
    <x v="2574"/>
    <b v="0"/>
    <x v="78"/>
    <x v="1"/>
    <x v="19"/>
    <x v="7"/>
    <s v="food trucks"/>
    <x v="2574"/>
    <x v="2"/>
  </r>
  <r>
    <n v="2575"/>
    <x v="2574"/>
    <x v="2573"/>
    <x v="94"/>
    <n v="0"/>
    <x v="1"/>
    <s v="US"/>
    <x v="0"/>
    <n v="1421030194"/>
    <x v="2575"/>
    <b v="0"/>
    <x v="78"/>
    <x v="1"/>
    <x v="19"/>
    <x v="7"/>
    <s v="food trucks"/>
    <x v="2575"/>
    <x v="3"/>
  </r>
  <r>
    <n v="2576"/>
    <x v="2575"/>
    <x v="2574"/>
    <x v="3"/>
    <n v="0"/>
    <x v="1"/>
    <s v="US"/>
    <x v="0"/>
    <n v="1428707647"/>
    <x v="2576"/>
    <b v="0"/>
    <x v="78"/>
    <x v="1"/>
    <x v="19"/>
    <x v="7"/>
    <s v="food trucks"/>
    <x v="2576"/>
    <x v="0"/>
  </r>
  <r>
    <n v="2577"/>
    <x v="2576"/>
    <x v="2575"/>
    <x v="36"/>
    <n v="0"/>
    <x v="1"/>
    <s v="US"/>
    <x v="0"/>
    <n v="1407181297"/>
    <x v="2577"/>
    <b v="0"/>
    <x v="78"/>
    <x v="1"/>
    <x v="19"/>
    <x v="7"/>
    <s v="food trucks"/>
    <x v="2577"/>
    <x v="3"/>
  </r>
  <r>
    <n v="2578"/>
    <x v="2577"/>
    <x v="2576"/>
    <x v="12"/>
    <n v="0"/>
    <x v="1"/>
    <s v="US"/>
    <x v="0"/>
    <n v="1444410000"/>
    <x v="2578"/>
    <b v="0"/>
    <x v="78"/>
    <x v="1"/>
    <x v="19"/>
    <x v="7"/>
    <s v="food trucks"/>
    <x v="2578"/>
    <x v="0"/>
  </r>
  <r>
    <n v="2579"/>
    <x v="2578"/>
    <x v="2577"/>
    <x v="61"/>
    <n v="277"/>
    <x v="1"/>
    <s v="US"/>
    <x v="0"/>
    <n v="1410810903"/>
    <x v="2579"/>
    <b v="0"/>
    <x v="8"/>
    <x v="1"/>
    <x v="19"/>
    <x v="7"/>
    <s v="food trucks"/>
    <x v="2579"/>
    <x v="3"/>
  </r>
  <r>
    <n v="2580"/>
    <x v="2579"/>
    <x v="2578"/>
    <x v="0"/>
    <n v="51"/>
    <x v="1"/>
    <s v="US"/>
    <x v="0"/>
    <n v="1431745200"/>
    <x v="2580"/>
    <b v="0"/>
    <x v="84"/>
    <x v="1"/>
    <x v="19"/>
    <x v="7"/>
    <s v="food trucks"/>
    <x v="2580"/>
    <x v="0"/>
  </r>
  <r>
    <n v="2581"/>
    <x v="2580"/>
    <x v="2579"/>
    <x v="10"/>
    <n v="530"/>
    <x v="2"/>
    <s v="US"/>
    <x v="0"/>
    <n v="1447689898"/>
    <x v="2581"/>
    <b v="0"/>
    <x v="202"/>
    <x v="1"/>
    <x v="19"/>
    <x v="7"/>
    <s v="food trucks"/>
    <x v="2581"/>
    <x v="0"/>
  </r>
  <r>
    <n v="2582"/>
    <x v="2581"/>
    <x v="2580"/>
    <x v="161"/>
    <n v="1"/>
    <x v="2"/>
    <s v="US"/>
    <x v="0"/>
    <n v="1477784634"/>
    <x v="2582"/>
    <b v="0"/>
    <x v="29"/>
    <x v="1"/>
    <x v="19"/>
    <x v="7"/>
    <s v="food trucks"/>
    <x v="2582"/>
    <x v="2"/>
  </r>
  <r>
    <n v="2583"/>
    <x v="2582"/>
    <x v="2581"/>
    <x v="28"/>
    <n v="5"/>
    <x v="2"/>
    <s v="US"/>
    <x v="0"/>
    <n v="1426526880"/>
    <x v="2583"/>
    <b v="0"/>
    <x v="81"/>
    <x v="1"/>
    <x v="19"/>
    <x v="7"/>
    <s v="food trucks"/>
    <x v="2583"/>
    <x v="0"/>
  </r>
  <r>
    <n v="2584"/>
    <x v="2583"/>
    <x v="2582"/>
    <x v="3"/>
    <n v="0"/>
    <x v="2"/>
    <s v="US"/>
    <x v="0"/>
    <n v="1434341369"/>
    <x v="2584"/>
    <b v="0"/>
    <x v="78"/>
    <x v="1"/>
    <x v="19"/>
    <x v="7"/>
    <s v="food trucks"/>
    <x v="2584"/>
    <x v="0"/>
  </r>
  <r>
    <n v="2585"/>
    <x v="2584"/>
    <x v="2583"/>
    <x v="11"/>
    <n v="50"/>
    <x v="2"/>
    <s v="US"/>
    <x v="0"/>
    <n v="1404601632"/>
    <x v="2585"/>
    <b v="0"/>
    <x v="29"/>
    <x v="1"/>
    <x v="19"/>
    <x v="7"/>
    <s v="food trucks"/>
    <x v="2585"/>
    <x v="3"/>
  </r>
  <r>
    <n v="2586"/>
    <x v="2585"/>
    <x v="2584"/>
    <x v="9"/>
    <n v="5"/>
    <x v="2"/>
    <s v="GB"/>
    <x v="1"/>
    <n v="1451030136"/>
    <x v="2586"/>
    <b v="0"/>
    <x v="29"/>
    <x v="1"/>
    <x v="19"/>
    <x v="7"/>
    <s v="food trucks"/>
    <x v="2586"/>
    <x v="0"/>
  </r>
  <r>
    <n v="2587"/>
    <x v="2586"/>
    <x v="2585"/>
    <x v="63"/>
    <n v="1217"/>
    <x v="2"/>
    <s v="US"/>
    <x v="0"/>
    <n v="1451491953"/>
    <x v="2587"/>
    <b v="0"/>
    <x v="79"/>
    <x v="1"/>
    <x v="19"/>
    <x v="7"/>
    <s v="food trucks"/>
    <x v="2587"/>
    <x v="0"/>
  </r>
  <r>
    <n v="2588"/>
    <x v="2587"/>
    <x v="2586"/>
    <x v="12"/>
    <n v="233"/>
    <x v="2"/>
    <s v="US"/>
    <x v="0"/>
    <n v="1427807640"/>
    <x v="2588"/>
    <b v="0"/>
    <x v="22"/>
    <x v="1"/>
    <x v="19"/>
    <x v="7"/>
    <s v="food trucks"/>
    <x v="2588"/>
    <x v="0"/>
  </r>
  <r>
    <n v="2589"/>
    <x v="2588"/>
    <x v="2587"/>
    <x v="63"/>
    <n v="5"/>
    <x v="2"/>
    <s v="DK"/>
    <x v="7"/>
    <n v="1458733927"/>
    <x v="2589"/>
    <b v="0"/>
    <x v="29"/>
    <x v="1"/>
    <x v="19"/>
    <x v="7"/>
    <s v="food trucks"/>
    <x v="2589"/>
    <x v="2"/>
  </r>
  <r>
    <n v="2590"/>
    <x v="2589"/>
    <x v="2588"/>
    <x v="9"/>
    <n v="0"/>
    <x v="2"/>
    <s v="AU"/>
    <x v="2"/>
    <n v="1453817297"/>
    <x v="2590"/>
    <b v="0"/>
    <x v="78"/>
    <x v="1"/>
    <x v="19"/>
    <x v="7"/>
    <s v="food trucks"/>
    <x v="2590"/>
    <x v="2"/>
  </r>
  <r>
    <n v="2591"/>
    <x v="2590"/>
    <x v="2589"/>
    <x v="15"/>
    <n v="26"/>
    <x v="2"/>
    <s v="US"/>
    <x v="0"/>
    <n v="1457901924"/>
    <x v="2591"/>
    <b v="0"/>
    <x v="84"/>
    <x v="1"/>
    <x v="19"/>
    <x v="7"/>
    <s v="food trucks"/>
    <x v="2591"/>
    <x v="2"/>
  </r>
  <r>
    <n v="2592"/>
    <x v="2591"/>
    <x v="2590"/>
    <x v="11"/>
    <n v="50"/>
    <x v="2"/>
    <s v="US"/>
    <x v="0"/>
    <n v="1412536421"/>
    <x v="2592"/>
    <b v="0"/>
    <x v="29"/>
    <x v="1"/>
    <x v="19"/>
    <x v="7"/>
    <s v="food trucks"/>
    <x v="2592"/>
    <x v="3"/>
  </r>
  <r>
    <n v="2593"/>
    <x v="2592"/>
    <x v="2591"/>
    <x v="3"/>
    <n v="0"/>
    <x v="2"/>
    <s v="US"/>
    <x v="0"/>
    <n v="1429993026"/>
    <x v="2593"/>
    <b v="0"/>
    <x v="78"/>
    <x v="1"/>
    <x v="19"/>
    <x v="7"/>
    <s v="food trucks"/>
    <x v="2593"/>
    <x v="0"/>
  </r>
  <r>
    <n v="2594"/>
    <x v="2593"/>
    <x v="2592"/>
    <x v="58"/>
    <n v="1"/>
    <x v="2"/>
    <s v="US"/>
    <x v="0"/>
    <n v="1407453228"/>
    <x v="2594"/>
    <b v="0"/>
    <x v="29"/>
    <x v="1"/>
    <x v="19"/>
    <x v="7"/>
    <s v="food trucks"/>
    <x v="2594"/>
    <x v="3"/>
  </r>
  <r>
    <n v="2595"/>
    <x v="2594"/>
    <x v="2593"/>
    <x v="36"/>
    <n v="1825"/>
    <x v="2"/>
    <s v="US"/>
    <x v="0"/>
    <n v="1487915500"/>
    <x v="2595"/>
    <b v="0"/>
    <x v="10"/>
    <x v="1"/>
    <x v="19"/>
    <x v="7"/>
    <s v="food trucks"/>
    <x v="2595"/>
    <x v="1"/>
  </r>
  <r>
    <n v="2596"/>
    <x v="2595"/>
    <x v="2594"/>
    <x v="19"/>
    <n v="8256"/>
    <x v="2"/>
    <s v="CA"/>
    <x v="5"/>
    <n v="1407427009"/>
    <x v="2596"/>
    <b v="0"/>
    <x v="74"/>
    <x v="1"/>
    <x v="19"/>
    <x v="7"/>
    <s v="food trucks"/>
    <x v="2596"/>
    <x v="3"/>
  </r>
  <r>
    <n v="2597"/>
    <x v="2596"/>
    <x v="2595"/>
    <x v="15"/>
    <n v="85"/>
    <x v="2"/>
    <s v="GB"/>
    <x v="1"/>
    <n v="1466323917"/>
    <x v="2597"/>
    <b v="0"/>
    <x v="63"/>
    <x v="1"/>
    <x v="19"/>
    <x v="7"/>
    <s v="food trucks"/>
    <x v="2597"/>
    <x v="2"/>
  </r>
  <r>
    <n v="2598"/>
    <x v="2597"/>
    <x v="2596"/>
    <x v="9"/>
    <n v="1170"/>
    <x v="2"/>
    <s v="US"/>
    <x v="0"/>
    <n v="1443039001"/>
    <x v="2598"/>
    <b v="0"/>
    <x v="25"/>
    <x v="1"/>
    <x v="19"/>
    <x v="7"/>
    <s v="food trucks"/>
    <x v="2598"/>
    <x v="0"/>
  </r>
  <r>
    <n v="2599"/>
    <x v="2598"/>
    <x v="2597"/>
    <x v="354"/>
    <n v="90"/>
    <x v="2"/>
    <s v="US"/>
    <x v="0"/>
    <n v="1407089147"/>
    <x v="2599"/>
    <b v="0"/>
    <x v="81"/>
    <x v="1"/>
    <x v="19"/>
    <x v="7"/>
    <s v="food trucks"/>
    <x v="2599"/>
    <x v="3"/>
  </r>
  <r>
    <n v="2600"/>
    <x v="2599"/>
    <x v="2598"/>
    <x v="63"/>
    <n v="3466"/>
    <x v="2"/>
    <s v="US"/>
    <x v="0"/>
    <n v="1458938200"/>
    <x v="2600"/>
    <b v="0"/>
    <x v="209"/>
    <x v="1"/>
    <x v="19"/>
    <x v="7"/>
    <s v="food trucks"/>
    <x v="2600"/>
    <x v="2"/>
  </r>
  <r>
    <n v="2601"/>
    <x v="2600"/>
    <x v="2599"/>
    <x v="2"/>
    <n v="3307"/>
    <x v="0"/>
    <s v="US"/>
    <x v="0"/>
    <n v="1347508740"/>
    <x v="2601"/>
    <b v="1"/>
    <x v="299"/>
    <x v="0"/>
    <x v="36"/>
    <x v="2"/>
    <s v="space exploration"/>
    <x v="2601"/>
    <x v="5"/>
  </r>
  <r>
    <n v="2602"/>
    <x v="2601"/>
    <x v="2600"/>
    <x v="14"/>
    <n v="39131"/>
    <x v="0"/>
    <s v="US"/>
    <x v="0"/>
    <n v="1415827200"/>
    <x v="2602"/>
    <b v="1"/>
    <x v="463"/>
    <x v="0"/>
    <x v="36"/>
    <x v="2"/>
    <s v="space exploration"/>
    <x v="2602"/>
    <x v="3"/>
  </r>
  <r>
    <n v="2603"/>
    <x v="2602"/>
    <x v="2601"/>
    <x v="257"/>
    <n v="1776"/>
    <x v="0"/>
    <s v="US"/>
    <x v="0"/>
    <n v="1387835654"/>
    <x v="2603"/>
    <b v="1"/>
    <x v="133"/>
    <x v="0"/>
    <x v="36"/>
    <x v="2"/>
    <s v="space exploration"/>
    <x v="2603"/>
    <x v="4"/>
  </r>
  <r>
    <n v="2604"/>
    <x v="2603"/>
    <x v="2602"/>
    <x v="22"/>
    <n v="20843.599999999999"/>
    <x v="0"/>
    <s v="US"/>
    <x v="0"/>
    <n v="1335662023"/>
    <x v="2604"/>
    <b v="1"/>
    <x v="306"/>
    <x v="0"/>
    <x v="36"/>
    <x v="2"/>
    <s v="space exploration"/>
    <x v="2604"/>
    <x v="5"/>
  </r>
  <r>
    <n v="2605"/>
    <x v="2604"/>
    <x v="2603"/>
    <x v="57"/>
    <n v="107421.57"/>
    <x v="0"/>
    <s v="US"/>
    <x v="0"/>
    <n v="1466168390"/>
    <x v="2605"/>
    <b v="1"/>
    <x v="464"/>
    <x v="0"/>
    <x v="36"/>
    <x v="2"/>
    <s v="space exploration"/>
    <x v="2605"/>
    <x v="2"/>
  </r>
  <r>
    <n v="2606"/>
    <x v="2605"/>
    <x v="2604"/>
    <x v="34"/>
    <n v="12106"/>
    <x v="0"/>
    <s v="US"/>
    <x v="0"/>
    <n v="1398791182"/>
    <x v="2606"/>
    <b v="1"/>
    <x v="465"/>
    <x v="0"/>
    <x v="36"/>
    <x v="2"/>
    <s v="space exploration"/>
    <x v="2606"/>
    <x v="3"/>
  </r>
  <r>
    <n v="2607"/>
    <x v="2606"/>
    <x v="2605"/>
    <x v="6"/>
    <n v="32616"/>
    <x v="0"/>
    <s v="US"/>
    <x v="0"/>
    <n v="1439344800"/>
    <x v="2607"/>
    <b v="1"/>
    <x v="367"/>
    <x v="0"/>
    <x v="36"/>
    <x v="2"/>
    <s v="space exploration"/>
    <x v="2607"/>
    <x v="0"/>
  </r>
  <r>
    <n v="2608"/>
    <x v="2607"/>
    <x v="2606"/>
    <x v="6"/>
    <n v="17914"/>
    <x v="0"/>
    <s v="US"/>
    <x v="0"/>
    <n v="1489536000"/>
    <x v="2608"/>
    <b v="1"/>
    <x v="466"/>
    <x v="0"/>
    <x v="36"/>
    <x v="2"/>
    <s v="space exploration"/>
    <x v="2608"/>
    <x v="1"/>
  </r>
  <r>
    <n v="2609"/>
    <x v="2608"/>
    <x v="2607"/>
    <x v="19"/>
    <n v="106330.39"/>
    <x v="0"/>
    <s v="US"/>
    <x v="0"/>
    <n v="1342330951"/>
    <x v="2609"/>
    <b v="1"/>
    <x v="467"/>
    <x v="0"/>
    <x v="36"/>
    <x v="2"/>
    <s v="space exploration"/>
    <x v="2609"/>
    <x v="5"/>
  </r>
  <r>
    <n v="2610"/>
    <x v="2609"/>
    <x v="2608"/>
    <x v="355"/>
    <n v="32172.66"/>
    <x v="0"/>
    <s v="US"/>
    <x v="0"/>
    <n v="1471849140"/>
    <x v="2610"/>
    <b v="1"/>
    <x v="468"/>
    <x v="0"/>
    <x v="36"/>
    <x v="2"/>
    <s v="space exploration"/>
    <x v="2610"/>
    <x v="2"/>
  </r>
  <r>
    <n v="2611"/>
    <x v="2610"/>
    <x v="2609"/>
    <x v="34"/>
    <n v="306970"/>
    <x v="0"/>
    <s v="DE"/>
    <x v="3"/>
    <n v="1483397940"/>
    <x v="2611"/>
    <b v="1"/>
    <x v="469"/>
    <x v="0"/>
    <x v="36"/>
    <x v="2"/>
    <s v="space exploration"/>
    <x v="2611"/>
    <x v="2"/>
  </r>
  <r>
    <n v="2612"/>
    <x v="2611"/>
    <x v="2610"/>
    <x v="3"/>
    <n v="17176.13"/>
    <x v="0"/>
    <s v="US"/>
    <x v="0"/>
    <n v="1420773970"/>
    <x v="2612"/>
    <b v="1"/>
    <x v="324"/>
    <x v="0"/>
    <x v="36"/>
    <x v="2"/>
    <s v="space exploration"/>
    <x v="2612"/>
    <x v="3"/>
  </r>
  <r>
    <n v="2613"/>
    <x v="2612"/>
    <x v="2611"/>
    <x v="51"/>
    <n v="7576"/>
    <x v="0"/>
    <s v="US"/>
    <x v="0"/>
    <n v="1348256294"/>
    <x v="2613"/>
    <b v="1"/>
    <x v="33"/>
    <x v="0"/>
    <x v="36"/>
    <x v="2"/>
    <s v="space exploration"/>
    <x v="2613"/>
    <x v="5"/>
  </r>
  <r>
    <n v="2614"/>
    <x v="2613"/>
    <x v="2612"/>
    <x v="124"/>
    <n v="10710"/>
    <x v="0"/>
    <s v="US"/>
    <x v="0"/>
    <n v="1398834000"/>
    <x v="2614"/>
    <b v="1"/>
    <x v="61"/>
    <x v="0"/>
    <x v="36"/>
    <x v="2"/>
    <s v="space exploration"/>
    <x v="2614"/>
    <x v="3"/>
  </r>
  <r>
    <n v="2615"/>
    <x v="2614"/>
    <x v="2613"/>
    <x v="356"/>
    <n v="3397"/>
    <x v="0"/>
    <s v="GB"/>
    <x v="1"/>
    <n v="1462017600"/>
    <x v="2615"/>
    <b v="0"/>
    <x v="250"/>
    <x v="0"/>
    <x v="36"/>
    <x v="2"/>
    <s v="space exploration"/>
    <x v="2615"/>
    <x v="2"/>
  </r>
  <r>
    <n v="2616"/>
    <x v="2615"/>
    <x v="2614"/>
    <x v="31"/>
    <n v="28633.5"/>
    <x v="0"/>
    <s v="US"/>
    <x v="0"/>
    <n v="1440546729"/>
    <x v="2616"/>
    <b v="1"/>
    <x v="146"/>
    <x v="0"/>
    <x v="36"/>
    <x v="2"/>
    <s v="space exploration"/>
    <x v="2616"/>
    <x v="0"/>
  </r>
  <r>
    <n v="2617"/>
    <x v="2616"/>
    <x v="2615"/>
    <x v="2"/>
    <n v="4388"/>
    <x v="0"/>
    <s v="US"/>
    <x v="0"/>
    <n v="1413838751"/>
    <x v="2617"/>
    <b v="1"/>
    <x v="180"/>
    <x v="0"/>
    <x v="36"/>
    <x v="2"/>
    <s v="space exploration"/>
    <x v="2617"/>
    <x v="3"/>
  </r>
  <r>
    <n v="2618"/>
    <x v="2617"/>
    <x v="2616"/>
    <x v="36"/>
    <n v="15808"/>
    <x v="0"/>
    <s v="US"/>
    <x v="0"/>
    <n v="1449000061"/>
    <x v="2618"/>
    <b v="1"/>
    <x v="99"/>
    <x v="0"/>
    <x v="36"/>
    <x v="2"/>
    <s v="space exploration"/>
    <x v="2618"/>
    <x v="0"/>
  </r>
  <r>
    <n v="2619"/>
    <x v="2618"/>
    <x v="2617"/>
    <x v="28"/>
    <n v="1884"/>
    <x v="0"/>
    <s v="US"/>
    <x v="0"/>
    <n v="1445598000"/>
    <x v="2619"/>
    <b v="1"/>
    <x v="28"/>
    <x v="0"/>
    <x v="36"/>
    <x v="2"/>
    <s v="space exploration"/>
    <x v="2619"/>
    <x v="0"/>
  </r>
  <r>
    <n v="2620"/>
    <x v="2619"/>
    <x v="2618"/>
    <x v="99"/>
    <n v="93374"/>
    <x v="0"/>
    <s v="AU"/>
    <x v="2"/>
    <n v="1444525200"/>
    <x v="2620"/>
    <b v="1"/>
    <x v="470"/>
    <x v="0"/>
    <x v="36"/>
    <x v="2"/>
    <s v="space exploration"/>
    <x v="2620"/>
    <x v="0"/>
  </r>
  <r>
    <n v="2621"/>
    <x v="2620"/>
    <x v="2619"/>
    <x v="36"/>
    <n v="21882"/>
    <x v="0"/>
    <s v="US"/>
    <x v="0"/>
    <n v="1432230988"/>
    <x v="2621"/>
    <b v="1"/>
    <x v="471"/>
    <x v="0"/>
    <x v="36"/>
    <x v="2"/>
    <s v="space exploration"/>
    <x v="2621"/>
    <x v="0"/>
  </r>
  <r>
    <n v="2622"/>
    <x v="2621"/>
    <x v="2620"/>
    <x v="15"/>
    <n v="1967.76"/>
    <x v="0"/>
    <s v="IT"/>
    <x v="3"/>
    <n v="1483120216"/>
    <x v="2622"/>
    <b v="0"/>
    <x v="142"/>
    <x v="0"/>
    <x v="36"/>
    <x v="2"/>
    <s v="space exploration"/>
    <x v="2622"/>
    <x v="2"/>
  </r>
  <r>
    <n v="2623"/>
    <x v="2622"/>
    <x v="2621"/>
    <x v="13"/>
    <n v="2280"/>
    <x v="0"/>
    <s v="US"/>
    <x v="0"/>
    <n v="1480658966"/>
    <x v="2623"/>
    <b v="0"/>
    <x v="95"/>
    <x v="0"/>
    <x v="36"/>
    <x v="2"/>
    <s v="space exploration"/>
    <x v="2623"/>
    <x v="2"/>
  </r>
  <r>
    <n v="2624"/>
    <x v="2623"/>
    <x v="2622"/>
    <x v="6"/>
    <n v="110353.65"/>
    <x v="0"/>
    <s v="US"/>
    <x v="0"/>
    <n v="1347530822"/>
    <x v="2624"/>
    <b v="0"/>
    <x v="472"/>
    <x v="0"/>
    <x v="36"/>
    <x v="2"/>
    <s v="space exploration"/>
    <x v="2624"/>
    <x v="5"/>
  </r>
  <r>
    <n v="2625"/>
    <x v="2624"/>
    <x v="2623"/>
    <x v="325"/>
    <n v="1434"/>
    <x v="0"/>
    <s v="DE"/>
    <x v="3"/>
    <n v="1478723208"/>
    <x v="2625"/>
    <b v="0"/>
    <x v="47"/>
    <x v="0"/>
    <x v="36"/>
    <x v="2"/>
    <s v="space exploration"/>
    <x v="2625"/>
    <x v="2"/>
  </r>
  <r>
    <n v="2626"/>
    <x v="2625"/>
    <x v="2624"/>
    <x v="30"/>
    <n v="2800"/>
    <x v="0"/>
    <s v="US"/>
    <x v="0"/>
    <n v="1433343869"/>
    <x v="2626"/>
    <b v="0"/>
    <x v="133"/>
    <x v="0"/>
    <x v="36"/>
    <x v="2"/>
    <s v="space exploration"/>
    <x v="2626"/>
    <x v="0"/>
  </r>
  <r>
    <n v="2627"/>
    <x v="2626"/>
    <x v="2625"/>
    <x v="325"/>
    <n v="970"/>
    <x v="0"/>
    <s v="US"/>
    <x v="0"/>
    <n v="1448571261"/>
    <x v="2627"/>
    <b v="0"/>
    <x v="43"/>
    <x v="0"/>
    <x v="36"/>
    <x v="2"/>
    <s v="space exploration"/>
    <x v="2627"/>
    <x v="0"/>
  </r>
  <r>
    <n v="2628"/>
    <x v="2627"/>
    <x v="2626"/>
    <x v="357"/>
    <n v="926"/>
    <x v="0"/>
    <s v="US"/>
    <x v="0"/>
    <n v="1417389067"/>
    <x v="2628"/>
    <b v="0"/>
    <x v="64"/>
    <x v="0"/>
    <x v="36"/>
    <x v="2"/>
    <s v="space exploration"/>
    <x v="2628"/>
    <x v="3"/>
  </r>
  <r>
    <n v="2629"/>
    <x v="2628"/>
    <x v="2627"/>
    <x v="10"/>
    <n v="6387"/>
    <x v="0"/>
    <s v="GB"/>
    <x v="1"/>
    <n v="1431608122"/>
    <x v="2629"/>
    <b v="0"/>
    <x v="61"/>
    <x v="0"/>
    <x v="36"/>
    <x v="2"/>
    <s v="space exploration"/>
    <x v="2629"/>
    <x v="0"/>
  </r>
  <r>
    <n v="2630"/>
    <x v="2629"/>
    <x v="2628"/>
    <x v="13"/>
    <n v="3158"/>
    <x v="0"/>
    <s v="AU"/>
    <x v="2"/>
    <n v="1467280800"/>
    <x v="2630"/>
    <b v="0"/>
    <x v="75"/>
    <x v="0"/>
    <x v="36"/>
    <x v="2"/>
    <s v="space exploration"/>
    <x v="2630"/>
    <x v="2"/>
  </r>
  <r>
    <n v="2631"/>
    <x v="2630"/>
    <x v="2629"/>
    <x v="22"/>
    <n v="22933.05"/>
    <x v="0"/>
    <s v="US"/>
    <x v="0"/>
    <n v="1440907427"/>
    <x v="2631"/>
    <b v="0"/>
    <x v="172"/>
    <x v="0"/>
    <x v="36"/>
    <x v="2"/>
    <s v="space exploration"/>
    <x v="2631"/>
    <x v="0"/>
  </r>
  <r>
    <n v="2632"/>
    <x v="2631"/>
    <x v="2630"/>
    <x v="358"/>
    <n v="1466"/>
    <x v="0"/>
    <s v="US"/>
    <x v="0"/>
    <n v="1464485339"/>
    <x v="2632"/>
    <b v="0"/>
    <x v="288"/>
    <x v="0"/>
    <x v="36"/>
    <x v="2"/>
    <s v="space exploration"/>
    <x v="2632"/>
    <x v="2"/>
  </r>
  <r>
    <n v="2633"/>
    <x v="2632"/>
    <x v="2631"/>
    <x v="10"/>
    <n v="17731"/>
    <x v="0"/>
    <s v="US"/>
    <x v="0"/>
    <n v="1393542000"/>
    <x v="2633"/>
    <b v="0"/>
    <x v="473"/>
    <x v="0"/>
    <x v="36"/>
    <x v="2"/>
    <s v="space exploration"/>
    <x v="2633"/>
    <x v="3"/>
  </r>
  <r>
    <n v="2634"/>
    <x v="2633"/>
    <x v="2632"/>
    <x v="359"/>
    <n v="986"/>
    <x v="0"/>
    <s v="US"/>
    <x v="0"/>
    <n v="1475163921"/>
    <x v="2634"/>
    <b v="0"/>
    <x v="20"/>
    <x v="0"/>
    <x v="36"/>
    <x v="2"/>
    <s v="space exploration"/>
    <x v="2634"/>
    <x v="2"/>
  </r>
  <r>
    <n v="2635"/>
    <x v="2634"/>
    <x v="2633"/>
    <x v="236"/>
    <n v="11500"/>
    <x v="0"/>
    <s v="CA"/>
    <x v="5"/>
    <n v="1425937761"/>
    <x v="2635"/>
    <b v="0"/>
    <x v="87"/>
    <x v="0"/>
    <x v="36"/>
    <x v="2"/>
    <s v="space exploration"/>
    <x v="2635"/>
    <x v="0"/>
  </r>
  <r>
    <n v="2636"/>
    <x v="2635"/>
    <x v="2634"/>
    <x v="28"/>
    <n v="1873"/>
    <x v="0"/>
    <s v="US"/>
    <x v="0"/>
    <n v="1476579600"/>
    <x v="2636"/>
    <b v="0"/>
    <x v="133"/>
    <x v="0"/>
    <x v="36"/>
    <x v="2"/>
    <s v="space exploration"/>
    <x v="2636"/>
    <x v="2"/>
  </r>
  <r>
    <n v="2637"/>
    <x v="2636"/>
    <x v="2635"/>
    <x v="2"/>
    <n v="831"/>
    <x v="0"/>
    <s v="US"/>
    <x v="0"/>
    <n v="1476277875"/>
    <x v="2637"/>
    <b v="0"/>
    <x v="55"/>
    <x v="0"/>
    <x v="36"/>
    <x v="2"/>
    <s v="space exploration"/>
    <x v="2637"/>
    <x v="2"/>
  </r>
  <r>
    <n v="2638"/>
    <x v="2637"/>
    <x v="2636"/>
    <x v="360"/>
    <n v="353"/>
    <x v="0"/>
    <s v="US"/>
    <x v="0"/>
    <n v="1421358895"/>
    <x v="2638"/>
    <b v="0"/>
    <x v="25"/>
    <x v="0"/>
    <x v="36"/>
    <x v="2"/>
    <s v="space exploration"/>
    <x v="2638"/>
    <x v="3"/>
  </r>
  <r>
    <n v="2639"/>
    <x v="2638"/>
    <x v="2637"/>
    <x v="43"/>
    <n v="492"/>
    <x v="0"/>
    <s v="GB"/>
    <x v="1"/>
    <n v="1424378748"/>
    <x v="2639"/>
    <b v="0"/>
    <x v="72"/>
    <x v="0"/>
    <x v="36"/>
    <x v="2"/>
    <s v="space exploration"/>
    <x v="2639"/>
    <x v="0"/>
  </r>
  <r>
    <n v="2640"/>
    <x v="2639"/>
    <x v="2638"/>
    <x v="9"/>
    <n v="3170"/>
    <x v="0"/>
    <s v="US"/>
    <x v="0"/>
    <n v="1433735474"/>
    <x v="2640"/>
    <b v="0"/>
    <x v="50"/>
    <x v="0"/>
    <x v="36"/>
    <x v="2"/>
    <s v="space exploration"/>
    <x v="2640"/>
    <x v="0"/>
  </r>
  <r>
    <n v="2641"/>
    <x v="2640"/>
    <x v="2639"/>
    <x v="15"/>
    <n v="15"/>
    <x v="2"/>
    <s v="US"/>
    <x v="0"/>
    <n v="1410811740"/>
    <x v="2641"/>
    <b v="0"/>
    <x v="29"/>
    <x v="1"/>
    <x v="36"/>
    <x v="2"/>
    <s v="space exploration"/>
    <x v="2641"/>
    <x v="3"/>
  </r>
  <r>
    <n v="2642"/>
    <x v="2641"/>
    <x v="2640"/>
    <x v="69"/>
    <n v="0"/>
    <x v="2"/>
    <s v="DE"/>
    <x v="3"/>
    <n v="1468565820"/>
    <x v="2642"/>
    <b v="0"/>
    <x v="78"/>
    <x v="1"/>
    <x v="36"/>
    <x v="2"/>
    <s v="space exploration"/>
    <x v="2642"/>
    <x v="2"/>
  </r>
  <r>
    <n v="2643"/>
    <x v="2642"/>
    <x v="2641"/>
    <x v="80"/>
    <n v="335597.31"/>
    <x v="1"/>
    <s v="US"/>
    <x v="0"/>
    <n v="1482307140"/>
    <x v="2643"/>
    <b v="1"/>
    <x v="474"/>
    <x v="1"/>
    <x v="36"/>
    <x v="2"/>
    <s v="space exploration"/>
    <x v="2643"/>
    <x v="2"/>
  </r>
  <r>
    <n v="2644"/>
    <x v="2643"/>
    <x v="2642"/>
    <x v="57"/>
    <n v="2053"/>
    <x v="1"/>
    <s v="US"/>
    <x v="0"/>
    <n v="1489172435"/>
    <x v="2644"/>
    <b v="1"/>
    <x v="47"/>
    <x v="1"/>
    <x v="36"/>
    <x v="2"/>
    <s v="space exploration"/>
    <x v="2644"/>
    <x v="1"/>
  </r>
  <r>
    <n v="2645"/>
    <x v="2644"/>
    <x v="2643"/>
    <x v="22"/>
    <n v="2100"/>
    <x v="1"/>
    <s v="AU"/>
    <x v="2"/>
    <n v="1415481203"/>
    <x v="2645"/>
    <b v="1"/>
    <x v="23"/>
    <x v="1"/>
    <x v="36"/>
    <x v="2"/>
    <s v="space exploration"/>
    <x v="2645"/>
    <x v="3"/>
  </r>
  <r>
    <n v="2646"/>
    <x v="2645"/>
    <x v="2644"/>
    <x v="69"/>
    <n v="42086.42"/>
    <x v="1"/>
    <s v="US"/>
    <x v="0"/>
    <n v="1441783869"/>
    <x v="2646"/>
    <b v="1"/>
    <x v="475"/>
    <x v="1"/>
    <x v="36"/>
    <x v="2"/>
    <s v="space exploration"/>
    <x v="2646"/>
    <x v="0"/>
  </r>
  <r>
    <n v="2647"/>
    <x v="2646"/>
    <x v="2645"/>
    <x v="30"/>
    <n v="36"/>
    <x v="1"/>
    <s v="CA"/>
    <x v="5"/>
    <n v="1439533019"/>
    <x v="2647"/>
    <b v="0"/>
    <x v="83"/>
    <x v="1"/>
    <x v="36"/>
    <x v="2"/>
    <s v="space exploration"/>
    <x v="2647"/>
    <x v="0"/>
  </r>
  <r>
    <n v="2648"/>
    <x v="2647"/>
    <x v="2646"/>
    <x v="14"/>
    <n v="106"/>
    <x v="1"/>
    <s v="US"/>
    <x v="0"/>
    <n v="1457543360"/>
    <x v="2648"/>
    <b v="0"/>
    <x v="79"/>
    <x v="1"/>
    <x v="36"/>
    <x v="2"/>
    <s v="space exploration"/>
    <x v="2648"/>
    <x v="2"/>
  </r>
  <r>
    <n v="2649"/>
    <x v="2648"/>
    <x v="2647"/>
    <x v="152"/>
    <n v="124"/>
    <x v="1"/>
    <s v="US"/>
    <x v="0"/>
    <n v="1454370941"/>
    <x v="2649"/>
    <b v="0"/>
    <x v="83"/>
    <x v="1"/>
    <x v="36"/>
    <x v="2"/>
    <s v="space exploration"/>
    <x v="2649"/>
    <x v="0"/>
  </r>
  <r>
    <n v="2650"/>
    <x v="2649"/>
    <x v="2648"/>
    <x v="127"/>
    <n v="358"/>
    <x v="1"/>
    <s v="US"/>
    <x v="0"/>
    <n v="1482332343"/>
    <x v="2650"/>
    <b v="0"/>
    <x v="81"/>
    <x v="1"/>
    <x v="36"/>
    <x v="2"/>
    <s v="space exploration"/>
    <x v="2650"/>
    <x v="2"/>
  </r>
  <r>
    <n v="2651"/>
    <x v="2650"/>
    <x v="2649"/>
    <x v="361"/>
    <n v="5233"/>
    <x v="1"/>
    <s v="US"/>
    <x v="0"/>
    <n v="1450380009"/>
    <x v="2651"/>
    <b v="0"/>
    <x v="57"/>
    <x v="1"/>
    <x v="36"/>
    <x v="2"/>
    <s v="space exploration"/>
    <x v="2651"/>
    <x v="0"/>
  </r>
  <r>
    <n v="2652"/>
    <x v="2651"/>
    <x v="2650"/>
    <x v="57"/>
    <n v="885"/>
    <x v="1"/>
    <s v="AU"/>
    <x v="2"/>
    <n v="1418183325"/>
    <x v="2652"/>
    <b v="0"/>
    <x v="202"/>
    <x v="1"/>
    <x v="36"/>
    <x v="2"/>
    <s v="space exploration"/>
    <x v="2652"/>
    <x v="3"/>
  </r>
  <r>
    <n v="2653"/>
    <x v="2652"/>
    <x v="2651"/>
    <x v="362"/>
    <n v="5876"/>
    <x v="1"/>
    <s v="US"/>
    <x v="0"/>
    <n v="1402632000"/>
    <x v="2653"/>
    <b v="0"/>
    <x v="16"/>
    <x v="1"/>
    <x v="36"/>
    <x v="2"/>
    <s v="space exploration"/>
    <x v="2653"/>
    <x v="3"/>
  </r>
  <r>
    <n v="2654"/>
    <x v="2653"/>
    <x v="2652"/>
    <x v="57"/>
    <n v="51"/>
    <x v="1"/>
    <s v="US"/>
    <x v="0"/>
    <n v="1429622726"/>
    <x v="2654"/>
    <b v="0"/>
    <x v="79"/>
    <x v="1"/>
    <x v="36"/>
    <x v="2"/>
    <s v="space exploration"/>
    <x v="2654"/>
    <x v="0"/>
  </r>
  <r>
    <n v="2655"/>
    <x v="2654"/>
    <x v="2653"/>
    <x v="36"/>
    <n v="3155"/>
    <x v="1"/>
    <s v="US"/>
    <x v="0"/>
    <n v="1455048000"/>
    <x v="2655"/>
    <b v="0"/>
    <x v="68"/>
    <x v="1"/>
    <x v="36"/>
    <x v="2"/>
    <s v="space exploration"/>
    <x v="2655"/>
    <x v="2"/>
  </r>
  <r>
    <n v="2656"/>
    <x v="2655"/>
    <x v="2654"/>
    <x v="60"/>
    <n v="17155"/>
    <x v="1"/>
    <s v="US"/>
    <x v="0"/>
    <n v="1489345200"/>
    <x v="2656"/>
    <b v="0"/>
    <x v="215"/>
    <x v="1"/>
    <x v="36"/>
    <x v="2"/>
    <s v="space exploration"/>
    <x v="2656"/>
    <x v="1"/>
  </r>
  <r>
    <n v="2657"/>
    <x v="2656"/>
    <x v="2655"/>
    <x v="11"/>
    <n v="5621.38"/>
    <x v="1"/>
    <s v="US"/>
    <x v="0"/>
    <n v="1470187800"/>
    <x v="2657"/>
    <b v="0"/>
    <x v="211"/>
    <x v="1"/>
    <x v="36"/>
    <x v="2"/>
    <s v="space exploration"/>
    <x v="2657"/>
    <x v="2"/>
  </r>
  <r>
    <n v="2658"/>
    <x v="2657"/>
    <x v="2656"/>
    <x v="316"/>
    <n v="91"/>
    <x v="1"/>
    <s v="US"/>
    <x v="0"/>
    <n v="1469913194"/>
    <x v="2658"/>
    <b v="0"/>
    <x v="80"/>
    <x v="1"/>
    <x v="36"/>
    <x v="2"/>
    <s v="space exploration"/>
    <x v="2658"/>
    <x v="2"/>
  </r>
  <r>
    <n v="2659"/>
    <x v="2658"/>
    <x v="2657"/>
    <x v="197"/>
    <n v="1333"/>
    <x v="1"/>
    <s v="US"/>
    <x v="0"/>
    <n v="1429321210"/>
    <x v="2659"/>
    <b v="0"/>
    <x v="73"/>
    <x v="1"/>
    <x v="36"/>
    <x v="2"/>
    <s v="space exploration"/>
    <x v="2659"/>
    <x v="0"/>
  </r>
  <r>
    <n v="2660"/>
    <x v="2659"/>
    <x v="2658"/>
    <x v="22"/>
    <n v="19"/>
    <x v="1"/>
    <s v="US"/>
    <x v="0"/>
    <n v="1448388418"/>
    <x v="2660"/>
    <b v="0"/>
    <x v="81"/>
    <x v="1"/>
    <x v="36"/>
    <x v="2"/>
    <s v="space exploration"/>
    <x v="2660"/>
    <x v="0"/>
  </r>
  <r>
    <n v="2661"/>
    <x v="2660"/>
    <x v="2659"/>
    <x v="10"/>
    <n v="5145"/>
    <x v="0"/>
    <s v="US"/>
    <x v="0"/>
    <n v="1382742010"/>
    <x v="2661"/>
    <b v="0"/>
    <x v="65"/>
    <x v="0"/>
    <x v="37"/>
    <x v="2"/>
    <s v="makerspaces"/>
    <x v="2661"/>
    <x v="4"/>
  </r>
  <r>
    <n v="2662"/>
    <x v="2661"/>
    <x v="2660"/>
    <x v="22"/>
    <n v="21360"/>
    <x v="0"/>
    <s v="US"/>
    <x v="0"/>
    <n v="1440179713"/>
    <x v="2662"/>
    <b v="0"/>
    <x v="144"/>
    <x v="0"/>
    <x v="37"/>
    <x v="2"/>
    <s v="makerspaces"/>
    <x v="2662"/>
    <x v="0"/>
  </r>
  <r>
    <n v="2663"/>
    <x v="2662"/>
    <x v="2661"/>
    <x v="22"/>
    <n v="20919.25"/>
    <x v="0"/>
    <s v="CA"/>
    <x v="5"/>
    <n v="1441378800"/>
    <x v="2663"/>
    <b v="0"/>
    <x v="66"/>
    <x v="0"/>
    <x v="37"/>
    <x v="2"/>
    <s v="makerspaces"/>
    <x v="2663"/>
    <x v="0"/>
  </r>
  <r>
    <n v="2664"/>
    <x v="2663"/>
    <x v="2662"/>
    <x v="178"/>
    <n v="18100"/>
    <x v="0"/>
    <s v="US"/>
    <x v="0"/>
    <n v="1449644340"/>
    <x v="2664"/>
    <b v="0"/>
    <x v="201"/>
    <x v="0"/>
    <x v="37"/>
    <x v="2"/>
    <s v="makerspaces"/>
    <x v="2664"/>
    <x v="0"/>
  </r>
  <r>
    <n v="2665"/>
    <x v="2664"/>
    <x v="2663"/>
    <x v="8"/>
    <n v="4310"/>
    <x v="0"/>
    <s v="US"/>
    <x v="0"/>
    <n v="1430774974"/>
    <x v="2665"/>
    <b v="0"/>
    <x v="67"/>
    <x v="0"/>
    <x v="37"/>
    <x v="2"/>
    <s v="makerspaces"/>
    <x v="2665"/>
    <x v="0"/>
  </r>
  <r>
    <n v="2666"/>
    <x v="2665"/>
    <x v="2664"/>
    <x v="3"/>
    <n v="15929.51"/>
    <x v="0"/>
    <s v="US"/>
    <x v="0"/>
    <n v="1443214800"/>
    <x v="2666"/>
    <b v="0"/>
    <x v="190"/>
    <x v="0"/>
    <x v="37"/>
    <x v="2"/>
    <s v="makerspaces"/>
    <x v="2666"/>
    <x v="0"/>
  </r>
  <r>
    <n v="2667"/>
    <x v="2666"/>
    <x v="2665"/>
    <x v="15"/>
    <n v="1660"/>
    <x v="0"/>
    <s v="US"/>
    <x v="0"/>
    <n v="1455142416"/>
    <x v="2667"/>
    <b v="0"/>
    <x v="59"/>
    <x v="0"/>
    <x v="37"/>
    <x v="2"/>
    <s v="makerspaces"/>
    <x v="2667"/>
    <x v="2"/>
  </r>
  <r>
    <n v="2668"/>
    <x v="2667"/>
    <x v="2666"/>
    <x v="28"/>
    <n v="1707"/>
    <x v="0"/>
    <s v="CA"/>
    <x v="5"/>
    <n v="1447079520"/>
    <x v="2668"/>
    <b v="0"/>
    <x v="33"/>
    <x v="0"/>
    <x v="37"/>
    <x v="2"/>
    <s v="makerspaces"/>
    <x v="2668"/>
    <x v="0"/>
  </r>
  <r>
    <n v="2669"/>
    <x v="2668"/>
    <x v="2667"/>
    <x v="134"/>
    <n v="1001"/>
    <x v="0"/>
    <s v="US"/>
    <x v="0"/>
    <n v="1452387096"/>
    <x v="2669"/>
    <b v="0"/>
    <x v="202"/>
    <x v="0"/>
    <x v="37"/>
    <x v="2"/>
    <s v="makerspaces"/>
    <x v="2669"/>
    <x v="0"/>
  </r>
  <r>
    <n v="2670"/>
    <x v="2669"/>
    <x v="2668"/>
    <x v="363"/>
    <n v="2495"/>
    <x v="2"/>
    <s v="AU"/>
    <x v="2"/>
    <n v="1406593780"/>
    <x v="2670"/>
    <b v="1"/>
    <x v="65"/>
    <x v="1"/>
    <x v="37"/>
    <x v="2"/>
    <s v="makerspaces"/>
    <x v="2670"/>
    <x v="3"/>
  </r>
  <r>
    <n v="2671"/>
    <x v="2670"/>
    <x v="2669"/>
    <x v="31"/>
    <n v="2836"/>
    <x v="2"/>
    <s v="US"/>
    <x v="0"/>
    <n v="1419017880"/>
    <x v="2671"/>
    <b v="1"/>
    <x v="87"/>
    <x v="1"/>
    <x v="37"/>
    <x v="2"/>
    <s v="makerspaces"/>
    <x v="2671"/>
    <x v="3"/>
  </r>
  <r>
    <n v="2672"/>
    <x v="2671"/>
    <x v="2670"/>
    <x v="3"/>
    <n v="3319"/>
    <x v="2"/>
    <s v="US"/>
    <x v="0"/>
    <n v="1451282400"/>
    <x v="2672"/>
    <b v="1"/>
    <x v="5"/>
    <x v="1"/>
    <x v="37"/>
    <x v="2"/>
    <s v="makerspaces"/>
    <x v="2672"/>
    <x v="0"/>
  </r>
  <r>
    <n v="2673"/>
    <x v="2672"/>
    <x v="2671"/>
    <x v="79"/>
    <n v="11032"/>
    <x v="2"/>
    <s v="US"/>
    <x v="0"/>
    <n v="1414622700"/>
    <x v="2673"/>
    <b v="1"/>
    <x v="36"/>
    <x v="1"/>
    <x v="37"/>
    <x v="2"/>
    <s v="makerspaces"/>
    <x v="2673"/>
    <x v="3"/>
  </r>
  <r>
    <n v="2674"/>
    <x v="2673"/>
    <x v="2672"/>
    <x v="19"/>
    <n v="21994"/>
    <x v="2"/>
    <s v="US"/>
    <x v="0"/>
    <n v="1467694740"/>
    <x v="2674"/>
    <b v="1"/>
    <x v="199"/>
    <x v="1"/>
    <x v="37"/>
    <x v="2"/>
    <s v="makerspaces"/>
    <x v="2674"/>
    <x v="2"/>
  </r>
  <r>
    <n v="2675"/>
    <x v="2674"/>
    <x v="2673"/>
    <x v="31"/>
    <n v="1897"/>
    <x v="2"/>
    <s v="US"/>
    <x v="0"/>
    <n v="1415655289"/>
    <x v="2675"/>
    <b v="1"/>
    <x v="60"/>
    <x v="1"/>
    <x v="37"/>
    <x v="2"/>
    <s v="makerspaces"/>
    <x v="2675"/>
    <x v="3"/>
  </r>
  <r>
    <n v="2676"/>
    <x v="2675"/>
    <x v="2674"/>
    <x v="190"/>
    <n v="1058"/>
    <x v="2"/>
    <s v="CA"/>
    <x v="5"/>
    <n v="1463929174"/>
    <x v="2676"/>
    <b v="0"/>
    <x v="82"/>
    <x v="1"/>
    <x v="37"/>
    <x v="2"/>
    <s v="makerspaces"/>
    <x v="2676"/>
    <x v="2"/>
  </r>
  <r>
    <n v="2677"/>
    <x v="2676"/>
    <x v="2675"/>
    <x v="330"/>
    <n v="3415"/>
    <x v="2"/>
    <s v="US"/>
    <x v="0"/>
    <n v="1404348143"/>
    <x v="2677"/>
    <b v="0"/>
    <x v="74"/>
    <x v="1"/>
    <x v="37"/>
    <x v="2"/>
    <s v="makerspaces"/>
    <x v="2677"/>
    <x v="3"/>
  </r>
  <r>
    <n v="2678"/>
    <x v="2677"/>
    <x v="2676"/>
    <x v="364"/>
    <n v="1100"/>
    <x v="2"/>
    <s v="ES"/>
    <x v="3"/>
    <n v="1443121765"/>
    <x v="2678"/>
    <b v="0"/>
    <x v="84"/>
    <x v="1"/>
    <x v="37"/>
    <x v="2"/>
    <s v="makerspaces"/>
    <x v="2678"/>
    <x v="0"/>
  </r>
  <r>
    <n v="2679"/>
    <x v="2678"/>
    <x v="2677"/>
    <x v="79"/>
    <n v="132"/>
    <x v="2"/>
    <s v="US"/>
    <x v="0"/>
    <n v="1425081694"/>
    <x v="2679"/>
    <b v="0"/>
    <x v="83"/>
    <x v="1"/>
    <x v="37"/>
    <x v="2"/>
    <s v="makerspaces"/>
    <x v="2679"/>
    <x v="0"/>
  </r>
  <r>
    <n v="2680"/>
    <x v="2679"/>
    <x v="2678"/>
    <x v="261"/>
    <n v="276"/>
    <x v="2"/>
    <s v="ES"/>
    <x v="3"/>
    <n v="1459915491"/>
    <x v="2680"/>
    <b v="0"/>
    <x v="80"/>
    <x v="1"/>
    <x v="37"/>
    <x v="2"/>
    <s v="makerspaces"/>
    <x v="2680"/>
    <x v="2"/>
  </r>
  <r>
    <n v="2681"/>
    <x v="2680"/>
    <x v="2679"/>
    <x v="6"/>
    <n v="55"/>
    <x v="2"/>
    <s v="US"/>
    <x v="0"/>
    <n v="1405027750"/>
    <x v="2681"/>
    <b v="0"/>
    <x v="84"/>
    <x v="1"/>
    <x v="19"/>
    <x v="7"/>
    <s v="food trucks"/>
    <x v="2681"/>
    <x v="3"/>
  </r>
  <r>
    <n v="2682"/>
    <x v="2681"/>
    <x v="2680"/>
    <x v="12"/>
    <n v="1698"/>
    <x v="2"/>
    <s v="US"/>
    <x v="0"/>
    <n v="1416635940"/>
    <x v="2682"/>
    <b v="0"/>
    <x v="9"/>
    <x v="1"/>
    <x v="19"/>
    <x v="7"/>
    <s v="food trucks"/>
    <x v="2682"/>
    <x v="3"/>
  </r>
  <r>
    <n v="2683"/>
    <x v="2682"/>
    <x v="2681"/>
    <x v="36"/>
    <n v="36"/>
    <x v="2"/>
    <s v="US"/>
    <x v="0"/>
    <n v="1425233240"/>
    <x v="2683"/>
    <b v="0"/>
    <x v="83"/>
    <x v="1"/>
    <x v="19"/>
    <x v="7"/>
    <s v="food trucks"/>
    <x v="2683"/>
    <x v="0"/>
  </r>
  <r>
    <n v="2684"/>
    <x v="2683"/>
    <x v="2682"/>
    <x v="54"/>
    <n v="800"/>
    <x v="2"/>
    <s v="US"/>
    <x v="0"/>
    <n v="1407621425"/>
    <x v="2684"/>
    <b v="0"/>
    <x v="80"/>
    <x v="1"/>
    <x v="19"/>
    <x v="7"/>
    <s v="food trucks"/>
    <x v="2684"/>
    <x v="3"/>
  </r>
  <r>
    <n v="2685"/>
    <x v="2684"/>
    <x v="2683"/>
    <x v="63"/>
    <n v="10"/>
    <x v="2"/>
    <s v="US"/>
    <x v="0"/>
    <n v="1430149330"/>
    <x v="2685"/>
    <b v="0"/>
    <x v="29"/>
    <x v="1"/>
    <x v="19"/>
    <x v="7"/>
    <s v="food trucks"/>
    <x v="2685"/>
    <x v="0"/>
  </r>
  <r>
    <n v="2686"/>
    <x v="2685"/>
    <x v="2684"/>
    <x v="11"/>
    <n v="0"/>
    <x v="2"/>
    <s v="US"/>
    <x v="0"/>
    <n v="1412119423"/>
    <x v="2686"/>
    <b v="0"/>
    <x v="78"/>
    <x v="1"/>
    <x v="19"/>
    <x v="7"/>
    <s v="food trucks"/>
    <x v="2686"/>
    <x v="3"/>
  </r>
  <r>
    <n v="2687"/>
    <x v="2686"/>
    <x v="2685"/>
    <x v="36"/>
    <n v="0"/>
    <x v="2"/>
    <s v="US"/>
    <x v="0"/>
    <n v="1435591318"/>
    <x v="2687"/>
    <b v="0"/>
    <x v="78"/>
    <x v="1"/>
    <x v="19"/>
    <x v="7"/>
    <s v="food trucks"/>
    <x v="2687"/>
    <x v="0"/>
  </r>
  <r>
    <n v="2688"/>
    <x v="2687"/>
    <x v="2686"/>
    <x v="63"/>
    <n v="74"/>
    <x v="2"/>
    <s v="US"/>
    <x v="0"/>
    <n v="1424746800"/>
    <x v="2688"/>
    <b v="0"/>
    <x v="25"/>
    <x v="1"/>
    <x v="19"/>
    <x v="7"/>
    <s v="food trucks"/>
    <x v="2688"/>
    <x v="0"/>
  </r>
  <r>
    <n v="2689"/>
    <x v="2688"/>
    <x v="2687"/>
    <x v="19"/>
    <n v="1"/>
    <x v="2"/>
    <s v="US"/>
    <x v="0"/>
    <n v="1469919890"/>
    <x v="2689"/>
    <b v="0"/>
    <x v="29"/>
    <x v="1"/>
    <x v="19"/>
    <x v="7"/>
    <s v="food trucks"/>
    <x v="2689"/>
    <x v="2"/>
  </r>
  <r>
    <n v="2690"/>
    <x v="2689"/>
    <x v="2688"/>
    <x v="58"/>
    <n v="8586"/>
    <x v="2"/>
    <s v="US"/>
    <x v="0"/>
    <n v="1433298676"/>
    <x v="2690"/>
    <b v="0"/>
    <x v="115"/>
    <x v="1"/>
    <x v="19"/>
    <x v="7"/>
    <s v="food trucks"/>
    <x v="2690"/>
    <x v="0"/>
  </r>
  <r>
    <n v="2691"/>
    <x v="2690"/>
    <x v="2689"/>
    <x v="99"/>
    <n v="35"/>
    <x v="2"/>
    <s v="CA"/>
    <x v="5"/>
    <n v="1431278557"/>
    <x v="2691"/>
    <b v="0"/>
    <x v="84"/>
    <x v="1"/>
    <x v="19"/>
    <x v="7"/>
    <s v="food trucks"/>
    <x v="2691"/>
    <x v="0"/>
  </r>
  <r>
    <n v="2692"/>
    <x v="2691"/>
    <x v="2690"/>
    <x v="8"/>
    <n v="25"/>
    <x v="2"/>
    <s v="US"/>
    <x v="0"/>
    <n v="1427266860"/>
    <x v="2692"/>
    <b v="0"/>
    <x v="29"/>
    <x v="1"/>
    <x v="19"/>
    <x v="7"/>
    <s v="food trucks"/>
    <x v="2692"/>
    <x v="0"/>
  </r>
  <r>
    <n v="2693"/>
    <x v="2692"/>
    <x v="2691"/>
    <x v="10"/>
    <n v="40"/>
    <x v="2"/>
    <s v="US"/>
    <x v="0"/>
    <n v="1407899966"/>
    <x v="2693"/>
    <b v="0"/>
    <x v="83"/>
    <x v="1"/>
    <x v="19"/>
    <x v="7"/>
    <s v="food trucks"/>
    <x v="2693"/>
    <x v="3"/>
  </r>
  <r>
    <n v="2694"/>
    <x v="2693"/>
    <x v="2692"/>
    <x v="11"/>
    <n v="1"/>
    <x v="2"/>
    <s v="US"/>
    <x v="0"/>
    <n v="1411701739"/>
    <x v="2694"/>
    <b v="0"/>
    <x v="29"/>
    <x v="1"/>
    <x v="19"/>
    <x v="7"/>
    <s v="food trucks"/>
    <x v="2694"/>
    <x v="3"/>
  </r>
  <r>
    <n v="2695"/>
    <x v="2694"/>
    <x v="2693"/>
    <x v="36"/>
    <n v="71"/>
    <x v="2"/>
    <s v="US"/>
    <x v="0"/>
    <n v="1428981718"/>
    <x v="2695"/>
    <b v="0"/>
    <x v="83"/>
    <x v="1"/>
    <x v="19"/>
    <x v="7"/>
    <s v="food trucks"/>
    <x v="2695"/>
    <x v="0"/>
  </r>
  <r>
    <n v="2696"/>
    <x v="2695"/>
    <x v="2694"/>
    <x v="127"/>
    <n v="3390"/>
    <x v="2"/>
    <s v="US"/>
    <x v="0"/>
    <n v="1419538560"/>
    <x v="2696"/>
    <b v="0"/>
    <x v="44"/>
    <x v="1"/>
    <x v="19"/>
    <x v="7"/>
    <s v="food trucks"/>
    <x v="2696"/>
    <x v="3"/>
  </r>
  <r>
    <n v="2697"/>
    <x v="2696"/>
    <x v="2695"/>
    <x v="165"/>
    <n v="6061"/>
    <x v="2"/>
    <s v="US"/>
    <x v="0"/>
    <n v="1438552800"/>
    <x v="2697"/>
    <b v="0"/>
    <x v="47"/>
    <x v="1"/>
    <x v="19"/>
    <x v="7"/>
    <s v="food trucks"/>
    <x v="2697"/>
    <x v="0"/>
  </r>
  <r>
    <n v="2698"/>
    <x v="2697"/>
    <x v="2696"/>
    <x v="6"/>
    <n v="26.01"/>
    <x v="2"/>
    <s v="US"/>
    <x v="0"/>
    <n v="1403904808"/>
    <x v="2698"/>
    <b v="0"/>
    <x v="84"/>
    <x v="1"/>
    <x v="19"/>
    <x v="7"/>
    <s v="food trucks"/>
    <x v="2698"/>
    <x v="3"/>
  </r>
  <r>
    <n v="2699"/>
    <x v="2698"/>
    <x v="2697"/>
    <x v="365"/>
    <n v="0"/>
    <x v="2"/>
    <s v="CA"/>
    <x v="5"/>
    <n v="1407533463"/>
    <x v="2699"/>
    <b v="0"/>
    <x v="78"/>
    <x v="1"/>
    <x v="19"/>
    <x v="7"/>
    <s v="food trucks"/>
    <x v="2699"/>
    <x v="3"/>
  </r>
  <r>
    <n v="2700"/>
    <x v="2699"/>
    <x v="2698"/>
    <x v="204"/>
    <n v="70"/>
    <x v="2"/>
    <s v="US"/>
    <x v="0"/>
    <n v="1411073972"/>
    <x v="2700"/>
    <b v="0"/>
    <x v="80"/>
    <x v="1"/>
    <x v="19"/>
    <x v="7"/>
    <s v="food trucks"/>
    <x v="2700"/>
    <x v="3"/>
  </r>
  <r>
    <n v="2701"/>
    <x v="2700"/>
    <x v="2699"/>
    <x v="104"/>
    <n v="1570"/>
    <x v="3"/>
    <s v="IE"/>
    <x v="3"/>
    <n v="1491586534"/>
    <x v="2701"/>
    <b v="0"/>
    <x v="67"/>
    <x v="1"/>
    <x v="38"/>
    <x v="1"/>
    <s v="spaces"/>
    <x v="2701"/>
    <x v="1"/>
  </r>
  <r>
    <n v="2702"/>
    <x v="2701"/>
    <x v="2700"/>
    <x v="3"/>
    <n v="3441"/>
    <x v="3"/>
    <s v="US"/>
    <x v="0"/>
    <n v="1491416077"/>
    <x v="2702"/>
    <b v="1"/>
    <x v="55"/>
    <x v="1"/>
    <x v="38"/>
    <x v="1"/>
    <s v="spaces"/>
    <x v="2702"/>
    <x v="1"/>
  </r>
  <r>
    <n v="2703"/>
    <x v="2702"/>
    <x v="2701"/>
    <x v="79"/>
    <n v="41500"/>
    <x v="3"/>
    <s v="MX"/>
    <x v="10"/>
    <n v="1490196830"/>
    <x v="2703"/>
    <b v="0"/>
    <x v="43"/>
    <x v="1"/>
    <x v="38"/>
    <x v="1"/>
    <s v="spaces"/>
    <x v="2703"/>
    <x v="1"/>
  </r>
  <r>
    <n v="2704"/>
    <x v="2703"/>
    <x v="2702"/>
    <x v="266"/>
    <n v="1145"/>
    <x v="3"/>
    <s v="US"/>
    <x v="0"/>
    <n v="1491421314"/>
    <x v="2704"/>
    <b v="0"/>
    <x v="63"/>
    <x v="1"/>
    <x v="38"/>
    <x v="1"/>
    <s v="spaces"/>
    <x v="2704"/>
    <x v="1"/>
  </r>
  <r>
    <n v="2705"/>
    <x v="2704"/>
    <x v="2703"/>
    <x v="281"/>
    <n v="1739"/>
    <x v="3"/>
    <s v="US"/>
    <x v="0"/>
    <n v="1490389158"/>
    <x v="2705"/>
    <b v="0"/>
    <x v="22"/>
    <x v="1"/>
    <x v="38"/>
    <x v="1"/>
    <s v="spaces"/>
    <x v="2705"/>
    <x v="1"/>
  </r>
  <r>
    <n v="2706"/>
    <x v="2705"/>
    <x v="2704"/>
    <x v="19"/>
    <n v="39304"/>
    <x v="0"/>
    <s v="US"/>
    <x v="0"/>
    <n v="1413442740"/>
    <x v="2706"/>
    <b v="1"/>
    <x v="40"/>
    <x v="0"/>
    <x v="38"/>
    <x v="1"/>
    <s v="spaces"/>
    <x v="2706"/>
    <x v="3"/>
  </r>
  <r>
    <n v="2707"/>
    <x v="2706"/>
    <x v="2705"/>
    <x v="6"/>
    <n v="28067.57"/>
    <x v="0"/>
    <s v="US"/>
    <x v="0"/>
    <n v="1369637940"/>
    <x v="2707"/>
    <b v="1"/>
    <x v="476"/>
    <x v="0"/>
    <x v="38"/>
    <x v="1"/>
    <s v="spaces"/>
    <x v="2707"/>
    <x v="4"/>
  </r>
  <r>
    <n v="2708"/>
    <x v="2707"/>
    <x v="2706"/>
    <x v="22"/>
    <n v="46643.07"/>
    <x v="0"/>
    <s v="GB"/>
    <x v="1"/>
    <n v="1469119526"/>
    <x v="2708"/>
    <b v="1"/>
    <x v="477"/>
    <x v="0"/>
    <x v="38"/>
    <x v="1"/>
    <s v="spaces"/>
    <x v="2708"/>
    <x v="2"/>
  </r>
  <r>
    <n v="2709"/>
    <x v="2708"/>
    <x v="2707"/>
    <x v="63"/>
    <n v="50803"/>
    <x v="0"/>
    <s v="US"/>
    <x v="0"/>
    <n v="1475553540"/>
    <x v="2709"/>
    <b v="1"/>
    <x v="478"/>
    <x v="0"/>
    <x v="38"/>
    <x v="1"/>
    <s v="spaces"/>
    <x v="2709"/>
    <x v="2"/>
  </r>
  <r>
    <n v="2710"/>
    <x v="2709"/>
    <x v="2708"/>
    <x v="127"/>
    <n v="92340.21"/>
    <x v="0"/>
    <s v="US"/>
    <x v="0"/>
    <n v="1407549600"/>
    <x v="2710"/>
    <b v="1"/>
    <x v="479"/>
    <x v="0"/>
    <x v="38"/>
    <x v="1"/>
    <s v="spaces"/>
    <x v="2710"/>
    <x v="3"/>
  </r>
  <r>
    <n v="2711"/>
    <x v="2710"/>
    <x v="2709"/>
    <x v="366"/>
    <n v="3938"/>
    <x v="0"/>
    <s v="GB"/>
    <x v="1"/>
    <n v="1403301660"/>
    <x v="2711"/>
    <b v="1"/>
    <x v="196"/>
    <x v="0"/>
    <x v="38"/>
    <x v="1"/>
    <s v="spaces"/>
    <x v="2711"/>
    <x v="3"/>
  </r>
  <r>
    <n v="2712"/>
    <x v="2711"/>
    <x v="2710"/>
    <x v="62"/>
    <n v="7226"/>
    <x v="0"/>
    <s v="US"/>
    <x v="0"/>
    <n v="1373738400"/>
    <x v="2712"/>
    <b v="1"/>
    <x v="235"/>
    <x v="0"/>
    <x v="38"/>
    <x v="1"/>
    <s v="spaces"/>
    <x v="2712"/>
    <x v="4"/>
  </r>
  <r>
    <n v="2713"/>
    <x v="2712"/>
    <x v="2711"/>
    <x v="60"/>
    <n v="153362"/>
    <x v="0"/>
    <s v="US"/>
    <x v="0"/>
    <n v="1450971684"/>
    <x v="2713"/>
    <b v="1"/>
    <x v="480"/>
    <x v="0"/>
    <x v="38"/>
    <x v="1"/>
    <s v="spaces"/>
    <x v="2713"/>
    <x v="0"/>
  </r>
  <r>
    <n v="2714"/>
    <x v="2713"/>
    <x v="2712"/>
    <x v="31"/>
    <n v="29089"/>
    <x v="0"/>
    <s v="US"/>
    <x v="0"/>
    <n v="1476486000"/>
    <x v="2714"/>
    <b v="1"/>
    <x v="120"/>
    <x v="0"/>
    <x v="38"/>
    <x v="1"/>
    <s v="spaces"/>
    <x v="2714"/>
    <x v="2"/>
  </r>
  <r>
    <n v="2715"/>
    <x v="2714"/>
    <x v="2713"/>
    <x v="14"/>
    <n v="31754.69"/>
    <x v="0"/>
    <s v="US"/>
    <x v="0"/>
    <n v="1456047228"/>
    <x v="2715"/>
    <b v="1"/>
    <x v="481"/>
    <x v="0"/>
    <x v="38"/>
    <x v="1"/>
    <s v="spaces"/>
    <x v="2715"/>
    <x v="2"/>
  </r>
  <r>
    <n v="2716"/>
    <x v="2715"/>
    <x v="2714"/>
    <x v="3"/>
    <n v="11998.01"/>
    <x v="0"/>
    <s v="DE"/>
    <x v="3"/>
    <n v="1444291193"/>
    <x v="2716"/>
    <b v="1"/>
    <x v="482"/>
    <x v="0"/>
    <x v="38"/>
    <x v="1"/>
    <s v="spaces"/>
    <x v="2716"/>
    <x v="0"/>
  </r>
  <r>
    <n v="2717"/>
    <x v="2716"/>
    <x v="2715"/>
    <x v="31"/>
    <n v="30026"/>
    <x v="0"/>
    <s v="US"/>
    <x v="0"/>
    <n v="1417906649"/>
    <x v="2717"/>
    <b v="1"/>
    <x v="166"/>
    <x v="0"/>
    <x v="38"/>
    <x v="1"/>
    <s v="spaces"/>
    <x v="2717"/>
    <x v="3"/>
  </r>
  <r>
    <n v="2718"/>
    <x v="2717"/>
    <x v="2716"/>
    <x v="102"/>
    <n v="18645"/>
    <x v="0"/>
    <s v="US"/>
    <x v="0"/>
    <n v="1462316400"/>
    <x v="2718"/>
    <b v="1"/>
    <x v="265"/>
    <x v="0"/>
    <x v="38"/>
    <x v="1"/>
    <s v="spaces"/>
    <x v="2718"/>
    <x v="2"/>
  </r>
  <r>
    <n v="2719"/>
    <x v="2718"/>
    <x v="2717"/>
    <x v="12"/>
    <n v="6530"/>
    <x v="0"/>
    <s v="US"/>
    <x v="0"/>
    <n v="1460936694"/>
    <x v="2719"/>
    <b v="0"/>
    <x v="50"/>
    <x v="0"/>
    <x v="38"/>
    <x v="1"/>
    <s v="spaces"/>
    <x v="2719"/>
    <x v="2"/>
  </r>
  <r>
    <n v="2720"/>
    <x v="2719"/>
    <x v="2718"/>
    <x v="31"/>
    <n v="29531"/>
    <x v="0"/>
    <s v="US"/>
    <x v="0"/>
    <n v="1478866253"/>
    <x v="2720"/>
    <b v="0"/>
    <x v="210"/>
    <x v="0"/>
    <x v="38"/>
    <x v="1"/>
    <s v="spaces"/>
    <x v="2720"/>
    <x v="2"/>
  </r>
  <r>
    <n v="2721"/>
    <x v="2720"/>
    <x v="2719"/>
    <x v="47"/>
    <n v="10965"/>
    <x v="0"/>
    <s v="GB"/>
    <x v="1"/>
    <n v="1378494000"/>
    <x v="2721"/>
    <b v="0"/>
    <x v="314"/>
    <x v="0"/>
    <x v="30"/>
    <x v="2"/>
    <s v="hardware"/>
    <x v="2721"/>
    <x v="4"/>
  </r>
  <r>
    <n v="2722"/>
    <x v="2721"/>
    <x v="2720"/>
    <x v="10"/>
    <n v="12627"/>
    <x v="0"/>
    <s v="US"/>
    <x v="0"/>
    <n v="1485722053"/>
    <x v="2722"/>
    <b v="0"/>
    <x v="333"/>
    <x v="0"/>
    <x v="30"/>
    <x v="2"/>
    <s v="hardware"/>
    <x v="2722"/>
    <x v="2"/>
  </r>
  <r>
    <n v="2723"/>
    <x v="2722"/>
    <x v="2721"/>
    <x v="14"/>
    <n v="16806"/>
    <x v="0"/>
    <s v="US"/>
    <x v="0"/>
    <n v="1420060088"/>
    <x v="2723"/>
    <b v="0"/>
    <x v="282"/>
    <x v="0"/>
    <x v="30"/>
    <x v="2"/>
    <s v="hardware"/>
    <x v="2723"/>
    <x v="3"/>
  </r>
  <r>
    <n v="2724"/>
    <x v="2723"/>
    <x v="2722"/>
    <x v="367"/>
    <n v="7326.88"/>
    <x v="0"/>
    <s v="GB"/>
    <x v="1"/>
    <n v="1439625059"/>
    <x v="2724"/>
    <b v="0"/>
    <x v="483"/>
    <x v="0"/>
    <x v="30"/>
    <x v="2"/>
    <s v="hardware"/>
    <x v="2724"/>
    <x v="0"/>
  </r>
  <r>
    <n v="2725"/>
    <x v="2724"/>
    <x v="2723"/>
    <x v="79"/>
    <n v="57817"/>
    <x v="0"/>
    <s v="CA"/>
    <x v="5"/>
    <n v="1488390735"/>
    <x v="2725"/>
    <b v="0"/>
    <x v="116"/>
    <x v="0"/>
    <x v="30"/>
    <x v="2"/>
    <s v="hardware"/>
    <x v="2725"/>
    <x v="1"/>
  </r>
  <r>
    <n v="2726"/>
    <x v="2725"/>
    <x v="2724"/>
    <x v="57"/>
    <n v="105745"/>
    <x v="0"/>
    <s v="US"/>
    <x v="0"/>
    <n v="1461333311"/>
    <x v="2726"/>
    <b v="0"/>
    <x v="442"/>
    <x v="0"/>
    <x v="30"/>
    <x v="2"/>
    <s v="hardware"/>
    <x v="2726"/>
    <x v="2"/>
  </r>
  <r>
    <n v="2727"/>
    <x v="2726"/>
    <x v="2725"/>
    <x v="3"/>
    <n v="49321"/>
    <x v="0"/>
    <s v="US"/>
    <x v="0"/>
    <n v="1438964063"/>
    <x v="2727"/>
    <b v="0"/>
    <x v="484"/>
    <x v="0"/>
    <x v="30"/>
    <x v="2"/>
    <s v="hardware"/>
    <x v="2727"/>
    <x v="0"/>
  </r>
  <r>
    <n v="2728"/>
    <x v="2727"/>
    <x v="2726"/>
    <x v="36"/>
    <n v="30274"/>
    <x v="0"/>
    <s v="US"/>
    <x v="0"/>
    <n v="1451485434"/>
    <x v="2728"/>
    <b v="0"/>
    <x v="413"/>
    <x v="0"/>
    <x v="30"/>
    <x v="2"/>
    <s v="hardware"/>
    <x v="2728"/>
    <x v="0"/>
  </r>
  <r>
    <n v="2729"/>
    <x v="2728"/>
    <x v="2727"/>
    <x v="51"/>
    <n v="7833"/>
    <x v="0"/>
    <s v="US"/>
    <x v="0"/>
    <n v="1430459197"/>
    <x v="2729"/>
    <b v="0"/>
    <x v="23"/>
    <x v="0"/>
    <x v="30"/>
    <x v="2"/>
    <s v="hardware"/>
    <x v="2729"/>
    <x v="0"/>
  </r>
  <r>
    <n v="2730"/>
    <x v="2729"/>
    <x v="2728"/>
    <x v="100"/>
    <n v="45979.01"/>
    <x v="0"/>
    <s v="US"/>
    <x v="0"/>
    <n v="1366635575"/>
    <x v="2730"/>
    <b v="0"/>
    <x v="345"/>
    <x v="0"/>
    <x v="30"/>
    <x v="2"/>
    <s v="hardware"/>
    <x v="2730"/>
    <x v="4"/>
  </r>
  <r>
    <n v="2731"/>
    <x v="2730"/>
    <x v="2729"/>
    <x v="11"/>
    <n v="31291"/>
    <x v="0"/>
    <s v="US"/>
    <x v="0"/>
    <n v="1413604800"/>
    <x v="2731"/>
    <b v="0"/>
    <x v="77"/>
    <x v="0"/>
    <x v="30"/>
    <x v="2"/>
    <s v="hardware"/>
    <x v="2731"/>
    <x v="3"/>
  </r>
  <r>
    <n v="2732"/>
    <x v="2731"/>
    <x v="2730"/>
    <x v="14"/>
    <n v="14190"/>
    <x v="0"/>
    <s v="US"/>
    <x v="0"/>
    <n v="1369699200"/>
    <x v="2732"/>
    <b v="0"/>
    <x v="96"/>
    <x v="0"/>
    <x v="30"/>
    <x v="2"/>
    <s v="hardware"/>
    <x v="2732"/>
    <x v="4"/>
  </r>
  <r>
    <n v="2733"/>
    <x v="2732"/>
    <x v="2731"/>
    <x v="63"/>
    <n v="53769"/>
    <x v="0"/>
    <s v="US"/>
    <x v="0"/>
    <n v="1428643974"/>
    <x v="2733"/>
    <b v="0"/>
    <x v="46"/>
    <x v="0"/>
    <x v="30"/>
    <x v="2"/>
    <s v="hardware"/>
    <x v="2733"/>
    <x v="0"/>
  </r>
  <r>
    <n v="2734"/>
    <x v="2733"/>
    <x v="2732"/>
    <x v="332"/>
    <n v="22603"/>
    <x v="0"/>
    <s v="US"/>
    <x v="0"/>
    <n v="1476395940"/>
    <x v="2734"/>
    <b v="0"/>
    <x v="430"/>
    <x v="0"/>
    <x v="30"/>
    <x v="2"/>
    <s v="hardware"/>
    <x v="2734"/>
    <x v="2"/>
  </r>
  <r>
    <n v="2735"/>
    <x v="2734"/>
    <x v="2733"/>
    <x v="47"/>
    <n v="7336.01"/>
    <x v="0"/>
    <s v="GB"/>
    <x v="1"/>
    <n v="1363204800"/>
    <x v="2735"/>
    <b v="0"/>
    <x v="485"/>
    <x v="0"/>
    <x v="30"/>
    <x v="2"/>
    <s v="hardware"/>
    <x v="2735"/>
    <x v="4"/>
  </r>
  <r>
    <n v="2736"/>
    <x v="2735"/>
    <x v="2734"/>
    <x v="6"/>
    <n v="9832"/>
    <x v="0"/>
    <s v="CA"/>
    <x v="5"/>
    <n v="1398268773"/>
    <x v="2736"/>
    <b v="0"/>
    <x v="6"/>
    <x v="0"/>
    <x v="30"/>
    <x v="2"/>
    <s v="hardware"/>
    <x v="2736"/>
    <x v="3"/>
  </r>
  <r>
    <n v="2737"/>
    <x v="2736"/>
    <x v="2735"/>
    <x v="11"/>
    <n v="73818.240000000005"/>
    <x v="0"/>
    <s v="US"/>
    <x v="0"/>
    <n v="1389812400"/>
    <x v="2737"/>
    <b v="0"/>
    <x v="231"/>
    <x v="0"/>
    <x v="30"/>
    <x v="2"/>
    <s v="hardware"/>
    <x v="2737"/>
    <x v="4"/>
  </r>
  <r>
    <n v="2738"/>
    <x v="2737"/>
    <x v="2736"/>
    <x v="10"/>
    <n v="7397"/>
    <x v="0"/>
    <s v="US"/>
    <x v="0"/>
    <n v="1478402804"/>
    <x v="2738"/>
    <b v="0"/>
    <x v="41"/>
    <x v="0"/>
    <x v="30"/>
    <x v="2"/>
    <s v="hardware"/>
    <x v="2738"/>
    <x v="2"/>
  </r>
  <r>
    <n v="2739"/>
    <x v="2738"/>
    <x v="2737"/>
    <x v="184"/>
    <n v="4225"/>
    <x v="0"/>
    <s v="GB"/>
    <x v="1"/>
    <n v="1399324717"/>
    <x v="2739"/>
    <b v="0"/>
    <x v="277"/>
    <x v="0"/>
    <x v="30"/>
    <x v="2"/>
    <s v="hardware"/>
    <x v="2739"/>
    <x v="3"/>
  </r>
  <r>
    <n v="2740"/>
    <x v="2739"/>
    <x v="2738"/>
    <x v="43"/>
    <n v="310"/>
    <x v="0"/>
    <s v="US"/>
    <x v="0"/>
    <n v="1426117552"/>
    <x v="2740"/>
    <b v="0"/>
    <x v="57"/>
    <x v="0"/>
    <x v="30"/>
    <x v="2"/>
    <s v="hardware"/>
    <x v="2740"/>
    <x v="0"/>
  </r>
  <r>
    <n v="2741"/>
    <x v="2740"/>
    <x v="2739"/>
    <x v="6"/>
    <n v="35"/>
    <x v="2"/>
    <s v="US"/>
    <x v="0"/>
    <n v="1413770820"/>
    <x v="2741"/>
    <b v="0"/>
    <x v="80"/>
    <x v="1"/>
    <x v="39"/>
    <x v="3"/>
    <s v="children's books"/>
    <x v="2741"/>
    <x v="3"/>
  </r>
  <r>
    <n v="2742"/>
    <x v="2741"/>
    <x v="2740"/>
    <x v="30"/>
    <n v="731"/>
    <x v="2"/>
    <s v="US"/>
    <x v="0"/>
    <n v="1337102187"/>
    <x v="2742"/>
    <b v="0"/>
    <x v="59"/>
    <x v="1"/>
    <x v="39"/>
    <x v="3"/>
    <s v="children's books"/>
    <x v="2742"/>
    <x v="5"/>
  </r>
  <r>
    <n v="2743"/>
    <x v="2742"/>
    <x v="2741"/>
    <x v="368"/>
    <n v="0"/>
    <x v="2"/>
    <s v="US"/>
    <x v="0"/>
    <n v="1476863607"/>
    <x v="2743"/>
    <b v="0"/>
    <x v="78"/>
    <x v="1"/>
    <x v="39"/>
    <x v="3"/>
    <s v="children's books"/>
    <x v="2743"/>
    <x v="2"/>
  </r>
  <r>
    <n v="2744"/>
    <x v="2743"/>
    <x v="2742"/>
    <x v="194"/>
    <n v="835"/>
    <x v="2"/>
    <s v="US"/>
    <x v="0"/>
    <n v="1330478998"/>
    <x v="2744"/>
    <b v="0"/>
    <x v="19"/>
    <x v="1"/>
    <x v="39"/>
    <x v="3"/>
    <s v="children's books"/>
    <x v="2744"/>
    <x v="5"/>
  </r>
  <r>
    <n v="2745"/>
    <x v="2744"/>
    <x v="2743"/>
    <x v="6"/>
    <n v="1751"/>
    <x v="2"/>
    <s v="US"/>
    <x v="0"/>
    <n v="1342309368"/>
    <x v="2745"/>
    <b v="0"/>
    <x v="72"/>
    <x v="1"/>
    <x v="39"/>
    <x v="3"/>
    <s v="children's books"/>
    <x v="2745"/>
    <x v="5"/>
  </r>
  <r>
    <n v="2746"/>
    <x v="2745"/>
    <x v="2744"/>
    <x v="9"/>
    <n v="801"/>
    <x v="2"/>
    <s v="US"/>
    <x v="0"/>
    <n v="1409337911"/>
    <x v="2746"/>
    <b v="0"/>
    <x v="10"/>
    <x v="1"/>
    <x v="39"/>
    <x v="3"/>
    <s v="children's books"/>
    <x v="2746"/>
    <x v="3"/>
  </r>
  <r>
    <n v="2747"/>
    <x v="2746"/>
    <x v="2745"/>
    <x v="2"/>
    <n v="140"/>
    <x v="2"/>
    <s v="US"/>
    <x v="0"/>
    <n v="1339816200"/>
    <x v="2747"/>
    <b v="0"/>
    <x v="80"/>
    <x v="1"/>
    <x v="39"/>
    <x v="3"/>
    <s v="children's books"/>
    <x v="2747"/>
    <x v="5"/>
  </r>
  <r>
    <n v="2748"/>
    <x v="2747"/>
    <x v="2746"/>
    <x v="10"/>
    <n v="53"/>
    <x v="2"/>
    <s v="US"/>
    <x v="0"/>
    <n v="1472835802"/>
    <x v="2748"/>
    <b v="0"/>
    <x v="80"/>
    <x v="1"/>
    <x v="39"/>
    <x v="3"/>
    <s v="children's books"/>
    <x v="2748"/>
    <x v="2"/>
  </r>
  <r>
    <n v="2749"/>
    <x v="2748"/>
    <x v="2747"/>
    <x v="3"/>
    <n v="110"/>
    <x v="2"/>
    <s v="US"/>
    <x v="0"/>
    <n v="1428171037"/>
    <x v="2749"/>
    <b v="0"/>
    <x v="84"/>
    <x v="1"/>
    <x v="39"/>
    <x v="3"/>
    <s v="children's books"/>
    <x v="2749"/>
    <x v="0"/>
  </r>
  <r>
    <n v="2750"/>
    <x v="2749"/>
    <x v="2748"/>
    <x v="369"/>
    <n v="0"/>
    <x v="2"/>
    <s v="US"/>
    <x v="0"/>
    <n v="1341086400"/>
    <x v="2750"/>
    <b v="0"/>
    <x v="78"/>
    <x v="1"/>
    <x v="39"/>
    <x v="3"/>
    <s v="children's books"/>
    <x v="2750"/>
    <x v="5"/>
  </r>
  <r>
    <n v="2751"/>
    <x v="2750"/>
    <x v="2749"/>
    <x v="370"/>
    <n v="0"/>
    <x v="2"/>
    <s v="US"/>
    <x v="0"/>
    <n v="1403039842"/>
    <x v="2751"/>
    <b v="0"/>
    <x v="78"/>
    <x v="1"/>
    <x v="39"/>
    <x v="3"/>
    <s v="children's books"/>
    <x v="2751"/>
    <x v="3"/>
  </r>
  <r>
    <n v="2752"/>
    <x v="2751"/>
    <x v="2750"/>
    <x v="225"/>
    <n v="550"/>
    <x v="2"/>
    <s v="US"/>
    <x v="0"/>
    <n v="1324232504"/>
    <x v="2752"/>
    <b v="0"/>
    <x v="25"/>
    <x v="1"/>
    <x v="39"/>
    <x v="3"/>
    <s v="children's books"/>
    <x v="2752"/>
    <x v="6"/>
  </r>
  <r>
    <n v="2753"/>
    <x v="2752"/>
    <x v="2751"/>
    <x v="13"/>
    <n v="380"/>
    <x v="2"/>
    <s v="US"/>
    <x v="0"/>
    <n v="1346017023"/>
    <x v="2753"/>
    <b v="0"/>
    <x v="22"/>
    <x v="1"/>
    <x v="39"/>
    <x v="3"/>
    <s v="children's books"/>
    <x v="2753"/>
    <x v="5"/>
  </r>
  <r>
    <n v="2754"/>
    <x v="2753"/>
    <x v="2752"/>
    <x v="3"/>
    <n v="0"/>
    <x v="2"/>
    <s v="US"/>
    <x v="0"/>
    <n v="1410448551"/>
    <x v="2754"/>
    <b v="0"/>
    <x v="78"/>
    <x v="1"/>
    <x v="39"/>
    <x v="3"/>
    <s v="children's books"/>
    <x v="2754"/>
    <x v="3"/>
  </r>
  <r>
    <n v="2755"/>
    <x v="2754"/>
    <x v="2753"/>
    <x v="2"/>
    <n v="260"/>
    <x v="2"/>
    <s v="IE"/>
    <x v="3"/>
    <n v="1428519527"/>
    <x v="2755"/>
    <b v="0"/>
    <x v="41"/>
    <x v="1"/>
    <x v="39"/>
    <x v="3"/>
    <s v="children's books"/>
    <x v="2755"/>
    <x v="0"/>
  </r>
  <r>
    <n v="2756"/>
    <x v="2755"/>
    <x v="2754"/>
    <x v="3"/>
    <n v="1048"/>
    <x v="2"/>
    <s v="US"/>
    <x v="0"/>
    <n v="1389476201"/>
    <x v="2756"/>
    <b v="0"/>
    <x v="51"/>
    <x v="1"/>
    <x v="39"/>
    <x v="3"/>
    <s v="children's books"/>
    <x v="2756"/>
    <x v="4"/>
  </r>
  <r>
    <n v="2757"/>
    <x v="2756"/>
    <x v="2755"/>
    <x v="15"/>
    <n v="10"/>
    <x v="2"/>
    <s v="US"/>
    <x v="0"/>
    <n v="1470498332"/>
    <x v="2757"/>
    <b v="0"/>
    <x v="84"/>
    <x v="1"/>
    <x v="39"/>
    <x v="3"/>
    <s v="children's books"/>
    <x v="2757"/>
    <x v="2"/>
  </r>
  <r>
    <n v="2758"/>
    <x v="2757"/>
    <x v="2756"/>
    <x v="13"/>
    <n v="234"/>
    <x v="2"/>
    <s v="AU"/>
    <x v="2"/>
    <n v="1476095783"/>
    <x v="2758"/>
    <b v="0"/>
    <x v="79"/>
    <x v="1"/>
    <x v="39"/>
    <x v="3"/>
    <s v="children's books"/>
    <x v="2758"/>
    <x v="2"/>
  </r>
  <r>
    <n v="2759"/>
    <x v="2758"/>
    <x v="2757"/>
    <x v="28"/>
    <n v="105"/>
    <x v="2"/>
    <s v="AU"/>
    <x v="2"/>
    <n v="1468658866"/>
    <x v="2759"/>
    <b v="0"/>
    <x v="84"/>
    <x v="1"/>
    <x v="39"/>
    <x v="3"/>
    <s v="children's books"/>
    <x v="2759"/>
    <x v="2"/>
  </r>
  <r>
    <n v="2760"/>
    <x v="2759"/>
    <x v="2758"/>
    <x v="10"/>
    <n v="0"/>
    <x v="2"/>
    <s v="GB"/>
    <x v="1"/>
    <n v="1371726258"/>
    <x v="2760"/>
    <b v="0"/>
    <x v="78"/>
    <x v="1"/>
    <x v="39"/>
    <x v="3"/>
    <s v="children's books"/>
    <x v="2760"/>
    <x v="4"/>
  </r>
  <r>
    <n v="2761"/>
    <x v="2760"/>
    <x v="2759"/>
    <x v="10"/>
    <n v="36"/>
    <x v="2"/>
    <s v="US"/>
    <x v="0"/>
    <n v="1357176693"/>
    <x v="2761"/>
    <b v="0"/>
    <x v="80"/>
    <x v="1"/>
    <x v="39"/>
    <x v="3"/>
    <s v="children's books"/>
    <x v="2761"/>
    <x v="5"/>
  </r>
  <r>
    <n v="2762"/>
    <x v="2761"/>
    <x v="2760"/>
    <x v="53"/>
    <n v="25"/>
    <x v="2"/>
    <s v="US"/>
    <x v="0"/>
    <n v="1332114795"/>
    <x v="2762"/>
    <b v="0"/>
    <x v="29"/>
    <x v="1"/>
    <x v="39"/>
    <x v="3"/>
    <s v="children's books"/>
    <x v="2762"/>
    <x v="5"/>
  </r>
  <r>
    <n v="2763"/>
    <x v="2762"/>
    <x v="2761"/>
    <x v="371"/>
    <n v="90"/>
    <x v="2"/>
    <s v="US"/>
    <x v="0"/>
    <n v="1369403684"/>
    <x v="2763"/>
    <b v="0"/>
    <x v="83"/>
    <x v="1"/>
    <x v="39"/>
    <x v="3"/>
    <s v="children's books"/>
    <x v="2763"/>
    <x v="4"/>
  </r>
  <r>
    <n v="2764"/>
    <x v="2763"/>
    <x v="2762"/>
    <x v="23"/>
    <n v="45"/>
    <x v="2"/>
    <s v="US"/>
    <x v="0"/>
    <n v="1338404400"/>
    <x v="2764"/>
    <b v="0"/>
    <x v="80"/>
    <x v="1"/>
    <x v="39"/>
    <x v="3"/>
    <s v="children's books"/>
    <x v="2764"/>
    <x v="5"/>
  </r>
  <r>
    <n v="2765"/>
    <x v="2764"/>
    <x v="2763"/>
    <x v="23"/>
    <n v="0"/>
    <x v="2"/>
    <s v="US"/>
    <x v="0"/>
    <n v="1351432428"/>
    <x v="2765"/>
    <b v="0"/>
    <x v="78"/>
    <x v="1"/>
    <x v="39"/>
    <x v="3"/>
    <s v="children's books"/>
    <x v="2765"/>
    <x v="5"/>
  </r>
  <r>
    <n v="2766"/>
    <x v="2765"/>
    <x v="2764"/>
    <x v="10"/>
    <n v="100"/>
    <x v="2"/>
    <s v="US"/>
    <x v="0"/>
    <n v="1313078518"/>
    <x v="2766"/>
    <b v="0"/>
    <x v="80"/>
    <x v="1"/>
    <x v="39"/>
    <x v="3"/>
    <s v="children's books"/>
    <x v="2766"/>
    <x v="6"/>
  </r>
  <r>
    <n v="2767"/>
    <x v="2766"/>
    <x v="2765"/>
    <x v="23"/>
    <n v="34"/>
    <x v="2"/>
    <s v="CA"/>
    <x v="5"/>
    <n v="1439766050"/>
    <x v="2767"/>
    <b v="0"/>
    <x v="83"/>
    <x v="1"/>
    <x v="39"/>
    <x v="3"/>
    <s v="children's books"/>
    <x v="2767"/>
    <x v="0"/>
  </r>
  <r>
    <n v="2768"/>
    <x v="2767"/>
    <x v="2766"/>
    <x v="39"/>
    <n v="1002"/>
    <x v="2"/>
    <s v="US"/>
    <x v="0"/>
    <n v="1333028723"/>
    <x v="2768"/>
    <b v="0"/>
    <x v="69"/>
    <x v="1"/>
    <x v="39"/>
    <x v="3"/>
    <s v="children's books"/>
    <x v="2768"/>
    <x v="5"/>
  </r>
  <r>
    <n v="2769"/>
    <x v="2768"/>
    <x v="2767"/>
    <x v="134"/>
    <n v="2"/>
    <x v="2"/>
    <s v="GB"/>
    <x v="1"/>
    <n v="1401997790"/>
    <x v="2769"/>
    <b v="0"/>
    <x v="84"/>
    <x v="1"/>
    <x v="39"/>
    <x v="3"/>
    <s v="children's books"/>
    <x v="2769"/>
    <x v="3"/>
  </r>
  <r>
    <n v="2770"/>
    <x v="2769"/>
    <x v="2768"/>
    <x v="22"/>
    <n v="2082.25"/>
    <x v="2"/>
    <s v="US"/>
    <x v="0"/>
    <n v="1395158130"/>
    <x v="2770"/>
    <b v="0"/>
    <x v="51"/>
    <x v="1"/>
    <x v="39"/>
    <x v="3"/>
    <s v="children's books"/>
    <x v="2770"/>
    <x v="3"/>
  </r>
  <r>
    <n v="2771"/>
    <x v="2770"/>
    <x v="2769"/>
    <x v="372"/>
    <n v="0"/>
    <x v="2"/>
    <s v="US"/>
    <x v="0"/>
    <n v="1359738000"/>
    <x v="2771"/>
    <b v="0"/>
    <x v="78"/>
    <x v="1"/>
    <x v="39"/>
    <x v="3"/>
    <s v="children's books"/>
    <x v="2771"/>
    <x v="5"/>
  </r>
  <r>
    <n v="2772"/>
    <x v="2771"/>
    <x v="2770"/>
    <x v="6"/>
    <n v="0"/>
    <x v="2"/>
    <s v="US"/>
    <x v="0"/>
    <n v="1381006294"/>
    <x v="2772"/>
    <b v="0"/>
    <x v="78"/>
    <x v="1"/>
    <x v="39"/>
    <x v="3"/>
    <s v="children's books"/>
    <x v="2772"/>
    <x v="4"/>
  </r>
  <r>
    <n v="2773"/>
    <x v="2772"/>
    <x v="2771"/>
    <x v="373"/>
    <n v="1"/>
    <x v="2"/>
    <s v="CA"/>
    <x v="5"/>
    <n v="1461530721"/>
    <x v="2773"/>
    <b v="0"/>
    <x v="29"/>
    <x v="1"/>
    <x v="39"/>
    <x v="3"/>
    <s v="children's books"/>
    <x v="2773"/>
    <x v="2"/>
  </r>
  <r>
    <n v="2774"/>
    <x v="2773"/>
    <x v="2772"/>
    <x v="23"/>
    <n v="570"/>
    <x v="2"/>
    <s v="US"/>
    <x v="0"/>
    <n v="1362711728"/>
    <x v="2774"/>
    <b v="0"/>
    <x v="62"/>
    <x v="1"/>
    <x v="39"/>
    <x v="3"/>
    <s v="children's books"/>
    <x v="2774"/>
    <x v="4"/>
  </r>
  <r>
    <n v="2775"/>
    <x v="2774"/>
    <x v="2773"/>
    <x v="10"/>
    <n v="150"/>
    <x v="2"/>
    <s v="US"/>
    <x v="0"/>
    <n v="1323994754"/>
    <x v="2775"/>
    <b v="0"/>
    <x v="84"/>
    <x v="1"/>
    <x v="39"/>
    <x v="3"/>
    <s v="children's books"/>
    <x v="2775"/>
    <x v="6"/>
  </r>
  <r>
    <n v="2776"/>
    <x v="2775"/>
    <x v="2774"/>
    <x v="223"/>
    <n v="1655"/>
    <x v="2"/>
    <s v="US"/>
    <x v="0"/>
    <n v="1434092876"/>
    <x v="2776"/>
    <b v="0"/>
    <x v="17"/>
    <x v="1"/>
    <x v="39"/>
    <x v="3"/>
    <s v="children's books"/>
    <x v="2776"/>
    <x v="0"/>
  </r>
  <r>
    <n v="2777"/>
    <x v="2776"/>
    <x v="2775"/>
    <x v="9"/>
    <n v="10"/>
    <x v="2"/>
    <s v="US"/>
    <x v="0"/>
    <n v="1437149004"/>
    <x v="2777"/>
    <b v="0"/>
    <x v="29"/>
    <x v="1"/>
    <x v="39"/>
    <x v="3"/>
    <s v="children's books"/>
    <x v="2777"/>
    <x v="0"/>
  </r>
  <r>
    <n v="2778"/>
    <x v="2777"/>
    <x v="2776"/>
    <x v="62"/>
    <n v="1405"/>
    <x v="2"/>
    <s v="US"/>
    <x v="0"/>
    <n v="1409009306"/>
    <x v="2778"/>
    <b v="0"/>
    <x v="41"/>
    <x v="1"/>
    <x v="39"/>
    <x v="3"/>
    <s v="children's books"/>
    <x v="2778"/>
    <x v="3"/>
  </r>
  <r>
    <n v="2779"/>
    <x v="2778"/>
    <x v="2777"/>
    <x v="30"/>
    <n v="53"/>
    <x v="2"/>
    <s v="US"/>
    <x v="0"/>
    <n v="1448204621"/>
    <x v="2779"/>
    <b v="0"/>
    <x v="29"/>
    <x v="1"/>
    <x v="39"/>
    <x v="3"/>
    <s v="children's books"/>
    <x v="2779"/>
    <x v="0"/>
  </r>
  <r>
    <n v="2780"/>
    <x v="2779"/>
    <x v="2778"/>
    <x v="57"/>
    <n v="0"/>
    <x v="2"/>
    <s v="IT"/>
    <x v="3"/>
    <n v="1489142688"/>
    <x v="2780"/>
    <b v="0"/>
    <x v="78"/>
    <x v="1"/>
    <x v="39"/>
    <x v="3"/>
    <s v="children's books"/>
    <x v="2780"/>
    <x v="1"/>
  </r>
  <r>
    <n v="2781"/>
    <x v="2780"/>
    <x v="2779"/>
    <x v="21"/>
    <n v="1316"/>
    <x v="0"/>
    <s v="US"/>
    <x v="0"/>
    <n v="1423724400"/>
    <x v="2781"/>
    <b v="0"/>
    <x v="33"/>
    <x v="0"/>
    <x v="6"/>
    <x v="1"/>
    <s v="plays"/>
    <x v="2781"/>
    <x v="0"/>
  </r>
  <r>
    <n v="2782"/>
    <x v="2781"/>
    <x v="2780"/>
    <x v="28"/>
    <n v="1200"/>
    <x v="0"/>
    <s v="US"/>
    <x v="0"/>
    <n v="1424149140"/>
    <x v="2782"/>
    <b v="0"/>
    <x v="59"/>
    <x v="0"/>
    <x v="6"/>
    <x v="1"/>
    <s v="plays"/>
    <x v="2782"/>
    <x v="0"/>
  </r>
  <r>
    <n v="2783"/>
    <x v="2782"/>
    <x v="2781"/>
    <x v="28"/>
    <n v="1145"/>
    <x v="0"/>
    <s v="GB"/>
    <x v="1"/>
    <n v="1429793446"/>
    <x v="2783"/>
    <b v="0"/>
    <x v="42"/>
    <x v="0"/>
    <x v="6"/>
    <x v="1"/>
    <s v="plays"/>
    <x v="2783"/>
    <x v="0"/>
  </r>
  <r>
    <n v="2784"/>
    <x v="2783"/>
    <x v="2782"/>
    <x v="12"/>
    <n v="7140"/>
    <x v="0"/>
    <s v="US"/>
    <x v="0"/>
    <n v="1414608843"/>
    <x v="2784"/>
    <b v="0"/>
    <x v="52"/>
    <x v="0"/>
    <x v="6"/>
    <x v="1"/>
    <s v="plays"/>
    <x v="2784"/>
    <x v="3"/>
  </r>
  <r>
    <n v="2785"/>
    <x v="2784"/>
    <x v="2783"/>
    <x v="10"/>
    <n v="5234"/>
    <x v="0"/>
    <s v="US"/>
    <x v="0"/>
    <n v="1470430800"/>
    <x v="2785"/>
    <b v="0"/>
    <x v="136"/>
    <x v="0"/>
    <x v="6"/>
    <x v="1"/>
    <s v="plays"/>
    <x v="2785"/>
    <x v="2"/>
  </r>
  <r>
    <n v="2786"/>
    <x v="2785"/>
    <x v="2784"/>
    <x v="30"/>
    <n v="2946"/>
    <x v="0"/>
    <s v="GB"/>
    <x v="1"/>
    <n v="1404913180"/>
    <x v="2786"/>
    <b v="0"/>
    <x v="142"/>
    <x v="0"/>
    <x v="6"/>
    <x v="1"/>
    <s v="plays"/>
    <x v="2786"/>
    <x v="3"/>
  </r>
  <r>
    <n v="2787"/>
    <x v="2786"/>
    <x v="2785"/>
    <x v="28"/>
    <n v="1197"/>
    <x v="0"/>
    <s v="US"/>
    <x v="0"/>
    <n v="1405658752"/>
    <x v="2787"/>
    <b v="0"/>
    <x v="44"/>
    <x v="0"/>
    <x v="6"/>
    <x v="1"/>
    <s v="plays"/>
    <x v="2787"/>
    <x v="3"/>
  </r>
  <r>
    <n v="2788"/>
    <x v="2787"/>
    <x v="2786"/>
    <x v="13"/>
    <n v="2050"/>
    <x v="0"/>
    <s v="US"/>
    <x v="0"/>
    <n v="1469811043"/>
    <x v="2788"/>
    <b v="0"/>
    <x v="9"/>
    <x v="0"/>
    <x v="6"/>
    <x v="1"/>
    <s v="plays"/>
    <x v="2788"/>
    <x v="2"/>
  </r>
  <r>
    <n v="2789"/>
    <x v="2788"/>
    <x v="2787"/>
    <x v="9"/>
    <n v="3035"/>
    <x v="0"/>
    <s v="US"/>
    <x v="0"/>
    <n v="1426132800"/>
    <x v="2789"/>
    <b v="0"/>
    <x v="54"/>
    <x v="0"/>
    <x v="6"/>
    <x v="1"/>
    <s v="plays"/>
    <x v="2789"/>
    <x v="0"/>
  </r>
  <r>
    <n v="2790"/>
    <x v="2789"/>
    <x v="2788"/>
    <x v="9"/>
    <n v="3160"/>
    <x v="0"/>
    <s v="US"/>
    <x v="0"/>
    <n v="1423693903"/>
    <x v="2790"/>
    <b v="0"/>
    <x v="36"/>
    <x v="0"/>
    <x v="6"/>
    <x v="1"/>
    <s v="plays"/>
    <x v="2790"/>
    <x v="0"/>
  </r>
  <r>
    <n v="2791"/>
    <x v="2790"/>
    <x v="2789"/>
    <x v="13"/>
    <n v="2050"/>
    <x v="0"/>
    <s v="US"/>
    <x v="0"/>
    <n v="1473393600"/>
    <x v="2791"/>
    <b v="0"/>
    <x v="33"/>
    <x v="0"/>
    <x v="6"/>
    <x v="1"/>
    <s v="plays"/>
    <x v="2791"/>
    <x v="2"/>
  </r>
  <r>
    <n v="2792"/>
    <x v="2791"/>
    <x v="2790"/>
    <x v="13"/>
    <n v="2152"/>
    <x v="0"/>
    <s v="US"/>
    <x v="0"/>
    <n v="1439357559"/>
    <x v="2792"/>
    <b v="0"/>
    <x v="54"/>
    <x v="0"/>
    <x v="6"/>
    <x v="1"/>
    <s v="plays"/>
    <x v="2792"/>
    <x v="0"/>
  </r>
  <r>
    <n v="2793"/>
    <x v="2792"/>
    <x v="2791"/>
    <x v="3"/>
    <n v="11056.75"/>
    <x v="0"/>
    <s v="AU"/>
    <x v="2"/>
    <n v="1437473005"/>
    <x v="2793"/>
    <b v="0"/>
    <x v="196"/>
    <x v="0"/>
    <x v="6"/>
    <x v="1"/>
    <s v="plays"/>
    <x v="2793"/>
    <x v="0"/>
  </r>
  <r>
    <n v="2794"/>
    <x v="2793"/>
    <x v="2792"/>
    <x v="45"/>
    <n v="75"/>
    <x v="0"/>
    <s v="GB"/>
    <x v="1"/>
    <n v="1457031600"/>
    <x v="2794"/>
    <b v="0"/>
    <x v="83"/>
    <x v="0"/>
    <x v="6"/>
    <x v="1"/>
    <s v="plays"/>
    <x v="2794"/>
    <x v="2"/>
  </r>
  <r>
    <n v="2795"/>
    <x v="2794"/>
    <x v="2793"/>
    <x v="176"/>
    <n v="730"/>
    <x v="0"/>
    <s v="US"/>
    <x v="0"/>
    <n v="1402095600"/>
    <x v="2795"/>
    <b v="0"/>
    <x v="9"/>
    <x v="0"/>
    <x v="6"/>
    <x v="1"/>
    <s v="plays"/>
    <x v="2795"/>
    <x v="3"/>
  </r>
  <r>
    <n v="2796"/>
    <x v="2795"/>
    <x v="2794"/>
    <x v="134"/>
    <n v="924"/>
    <x v="0"/>
    <s v="GB"/>
    <x v="1"/>
    <n v="1404564028"/>
    <x v="2796"/>
    <b v="0"/>
    <x v="64"/>
    <x v="0"/>
    <x v="6"/>
    <x v="1"/>
    <s v="plays"/>
    <x v="2796"/>
    <x v="3"/>
  </r>
  <r>
    <n v="2797"/>
    <x v="2796"/>
    <x v="2795"/>
    <x v="6"/>
    <n v="8211.61"/>
    <x v="0"/>
    <s v="GB"/>
    <x v="1"/>
    <n v="1404858840"/>
    <x v="2797"/>
    <b v="0"/>
    <x v="225"/>
    <x v="0"/>
    <x v="6"/>
    <x v="1"/>
    <s v="plays"/>
    <x v="2797"/>
    <x v="3"/>
  </r>
  <r>
    <n v="2798"/>
    <x v="2797"/>
    <x v="2796"/>
    <x v="10"/>
    <n v="5070"/>
    <x v="0"/>
    <s v="GB"/>
    <x v="1"/>
    <n v="1438358400"/>
    <x v="2798"/>
    <b v="0"/>
    <x v="237"/>
    <x v="0"/>
    <x v="6"/>
    <x v="1"/>
    <s v="plays"/>
    <x v="2798"/>
    <x v="0"/>
  </r>
  <r>
    <n v="2799"/>
    <x v="2798"/>
    <x v="2797"/>
    <x v="10"/>
    <n v="5831.74"/>
    <x v="0"/>
    <s v="GB"/>
    <x v="1"/>
    <n v="1466179200"/>
    <x v="2799"/>
    <b v="0"/>
    <x v="208"/>
    <x v="0"/>
    <x v="6"/>
    <x v="1"/>
    <s v="plays"/>
    <x v="2799"/>
    <x v="2"/>
  </r>
  <r>
    <n v="2800"/>
    <x v="2799"/>
    <x v="2798"/>
    <x v="28"/>
    <n v="1330"/>
    <x v="0"/>
    <s v="GB"/>
    <x v="1"/>
    <n v="1420377366"/>
    <x v="2800"/>
    <b v="0"/>
    <x v="162"/>
    <x v="0"/>
    <x v="6"/>
    <x v="1"/>
    <s v="plays"/>
    <x v="2800"/>
    <x v="3"/>
  </r>
  <r>
    <n v="2801"/>
    <x v="2800"/>
    <x v="2799"/>
    <x v="2"/>
    <n v="666"/>
    <x v="0"/>
    <s v="AU"/>
    <x v="2"/>
    <n v="1412938800"/>
    <x v="2801"/>
    <b v="0"/>
    <x v="62"/>
    <x v="0"/>
    <x v="6"/>
    <x v="1"/>
    <s v="plays"/>
    <x v="2801"/>
    <x v="3"/>
  </r>
  <r>
    <n v="2802"/>
    <x v="2801"/>
    <x v="2800"/>
    <x v="9"/>
    <n v="3055"/>
    <x v="0"/>
    <s v="GB"/>
    <x v="1"/>
    <n v="1438875107"/>
    <x v="2802"/>
    <b v="0"/>
    <x v="240"/>
    <x v="0"/>
    <x v="6"/>
    <x v="1"/>
    <s v="plays"/>
    <x v="2802"/>
    <x v="0"/>
  </r>
  <r>
    <n v="2803"/>
    <x v="2802"/>
    <x v="2801"/>
    <x v="3"/>
    <n v="12795"/>
    <x v="0"/>
    <s v="US"/>
    <x v="0"/>
    <n v="1437004800"/>
    <x v="2803"/>
    <b v="0"/>
    <x v="261"/>
    <x v="0"/>
    <x v="6"/>
    <x v="1"/>
    <s v="plays"/>
    <x v="2803"/>
    <x v="0"/>
  </r>
  <r>
    <n v="2804"/>
    <x v="2803"/>
    <x v="2802"/>
    <x v="28"/>
    <n v="1150"/>
    <x v="0"/>
    <s v="GB"/>
    <x v="1"/>
    <n v="1411987990"/>
    <x v="2804"/>
    <b v="0"/>
    <x v="23"/>
    <x v="0"/>
    <x v="6"/>
    <x v="1"/>
    <s v="plays"/>
    <x v="2804"/>
    <x v="3"/>
  </r>
  <r>
    <n v="2805"/>
    <x v="2804"/>
    <x v="2803"/>
    <x v="44"/>
    <n v="440"/>
    <x v="0"/>
    <s v="GB"/>
    <x v="1"/>
    <n v="1440245273"/>
    <x v="2805"/>
    <b v="0"/>
    <x v="59"/>
    <x v="0"/>
    <x v="6"/>
    <x v="1"/>
    <s v="plays"/>
    <x v="2805"/>
    <x v="0"/>
  </r>
  <r>
    <n v="2806"/>
    <x v="2805"/>
    <x v="2804"/>
    <x v="9"/>
    <n v="3363"/>
    <x v="0"/>
    <s v="GB"/>
    <x v="1"/>
    <n v="1438772400"/>
    <x v="2806"/>
    <b v="0"/>
    <x v="88"/>
    <x v="0"/>
    <x v="6"/>
    <x v="1"/>
    <s v="plays"/>
    <x v="2806"/>
    <x v="0"/>
  </r>
  <r>
    <n v="2807"/>
    <x v="2806"/>
    <x v="2805"/>
    <x v="10"/>
    <n v="6300"/>
    <x v="0"/>
    <s v="US"/>
    <x v="0"/>
    <n v="1435611438"/>
    <x v="2807"/>
    <b v="0"/>
    <x v="251"/>
    <x v="0"/>
    <x v="6"/>
    <x v="1"/>
    <s v="plays"/>
    <x v="2807"/>
    <x v="0"/>
  </r>
  <r>
    <n v="2808"/>
    <x v="2807"/>
    <x v="2806"/>
    <x v="37"/>
    <n v="4511"/>
    <x v="0"/>
    <s v="US"/>
    <x v="0"/>
    <n v="1440274735"/>
    <x v="2808"/>
    <b v="0"/>
    <x v="50"/>
    <x v="0"/>
    <x v="6"/>
    <x v="1"/>
    <s v="plays"/>
    <x v="2808"/>
    <x v="0"/>
  </r>
  <r>
    <n v="2809"/>
    <x v="2808"/>
    <x v="2807"/>
    <x v="30"/>
    <n v="2560"/>
    <x v="0"/>
    <s v="US"/>
    <x v="0"/>
    <n v="1459348740"/>
    <x v="2809"/>
    <b v="0"/>
    <x v="64"/>
    <x v="0"/>
    <x v="6"/>
    <x v="1"/>
    <s v="plays"/>
    <x v="2809"/>
    <x v="2"/>
  </r>
  <r>
    <n v="2810"/>
    <x v="2809"/>
    <x v="2808"/>
    <x v="30"/>
    <n v="2705"/>
    <x v="0"/>
    <s v="US"/>
    <x v="0"/>
    <n v="1401595140"/>
    <x v="2810"/>
    <b v="0"/>
    <x v="7"/>
    <x v="0"/>
    <x v="6"/>
    <x v="1"/>
    <s v="plays"/>
    <x v="2810"/>
    <x v="3"/>
  </r>
  <r>
    <n v="2811"/>
    <x v="2810"/>
    <x v="2809"/>
    <x v="3"/>
    <n v="10027"/>
    <x v="0"/>
    <s v="GB"/>
    <x v="1"/>
    <n v="1424692503"/>
    <x v="2811"/>
    <b v="0"/>
    <x v="52"/>
    <x v="0"/>
    <x v="6"/>
    <x v="1"/>
    <s v="plays"/>
    <x v="2811"/>
    <x v="0"/>
  </r>
  <r>
    <n v="2812"/>
    <x v="2811"/>
    <x v="2810"/>
    <x v="10"/>
    <n v="5665"/>
    <x v="0"/>
    <s v="CA"/>
    <x v="5"/>
    <n v="1428292800"/>
    <x v="2812"/>
    <b v="0"/>
    <x v="183"/>
    <x v="0"/>
    <x v="6"/>
    <x v="1"/>
    <s v="plays"/>
    <x v="2812"/>
    <x v="0"/>
  </r>
  <r>
    <n v="2813"/>
    <x v="2812"/>
    <x v="2811"/>
    <x v="70"/>
    <n v="3572.12"/>
    <x v="0"/>
    <s v="US"/>
    <x v="0"/>
    <n v="1481737761"/>
    <x v="2813"/>
    <b v="0"/>
    <x v="93"/>
    <x v="0"/>
    <x v="6"/>
    <x v="1"/>
    <s v="plays"/>
    <x v="2813"/>
    <x v="2"/>
  </r>
  <r>
    <n v="2814"/>
    <x v="2813"/>
    <x v="2812"/>
    <x v="15"/>
    <n v="1616"/>
    <x v="0"/>
    <s v="GB"/>
    <x v="1"/>
    <n v="1431164115"/>
    <x v="2814"/>
    <b v="0"/>
    <x v="31"/>
    <x v="0"/>
    <x v="6"/>
    <x v="1"/>
    <s v="plays"/>
    <x v="2814"/>
    <x v="0"/>
  </r>
  <r>
    <n v="2815"/>
    <x v="2814"/>
    <x v="2813"/>
    <x v="49"/>
    <n v="605"/>
    <x v="0"/>
    <s v="CA"/>
    <x v="5"/>
    <n v="1470595109"/>
    <x v="2815"/>
    <b v="0"/>
    <x v="25"/>
    <x v="0"/>
    <x v="6"/>
    <x v="1"/>
    <s v="plays"/>
    <x v="2815"/>
    <x v="2"/>
  </r>
  <r>
    <n v="2816"/>
    <x v="2815"/>
    <x v="2814"/>
    <x v="9"/>
    <n v="4247"/>
    <x v="0"/>
    <s v="GB"/>
    <x v="1"/>
    <n v="1438531200"/>
    <x v="2816"/>
    <b v="0"/>
    <x v="39"/>
    <x v="0"/>
    <x v="6"/>
    <x v="1"/>
    <s v="plays"/>
    <x v="2816"/>
    <x v="0"/>
  </r>
  <r>
    <n v="2817"/>
    <x v="2816"/>
    <x v="2815"/>
    <x v="20"/>
    <n v="780"/>
    <x v="0"/>
    <s v="GB"/>
    <x v="1"/>
    <n v="1425136462"/>
    <x v="2817"/>
    <b v="0"/>
    <x v="51"/>
    <x v="0"/>
    <x v="6"/>
    <x v="1"/>
    <s v="plays"/>
    <x v="2817"/>
    <x v="0"/>
  </r>
  <r>
    <n v="2818"/>
    <x v="2817"/>
    <x v="2816"/>
    <x v="3"/>
    <n v="10603"/>
    <x v="0"/>
    <s v="US"/>
    <x v="0"/>
    <n v="1443018086"/>
    <x v="2818"/>
    <b v="0"/>
    <x v="332"/>
    <x v="0"/>
    <x v="6"/>
    <x v="1"/>
    <s v="plays"/>
    <x v="2818"/>
    <x v="0"/>
  </r>
  <r>
    <n v="2819"/>
    <x v="2818"/>
    <x v="2817"/>
    <x v="10"/>
    <n v="5240"/>
    <x v="0"/>
    <s v="GB"/>
    <x v="1"/>
    <n v="1434285409"/>
    <x v="2819"/>
    <b v="0"/>
    <x v="201"/>
    <x v="0"/>
    <x v="6"/>
    <x v="1"/>
    <s v="plays"/>
    <x v="2819"/>
    <x v="0"/>
  </r>
  <r>
    <n v="2820"/>
    <x v="2819"/>
    <x v="2818"/>
    <x v="48"/>
    <n v="272"/>
    <x v="0"/>
    <s v="GB"/>
    <x v="1"/>
    <n v="1456444800"/>
    <x v="2820"/>
    <b v="0"/>
    <x v="9"/>
    <x v="0"/>
    <x v="6"/>
    <x v="1"/>
    <s v="plays"/>
    <x v="2820"/>
    <x v="2"/>
  </r>
  <r>
    <n v="2821"/>
    <x v="2820"/>
    <x v="2819"/>
    <x v="28"/>
    <n v="1000"/>
    <x v="0"/>
    <s v="GB"/>
    <x v="1"/>
    <n v="1411510135"/>
    <x v="2821"/>
    <b v="0"/>
    <x v="2"/>
    <x v="0"/>
    <x v="6"/>
    <x v="1"/>
    <s v="plays"/>
    <x v="2821"/>
    <x v="3"/>
  </r>
  <r>
    <n v="2822"/>
    <x v="2821"/>
    <x v="2820"/>
    <x v="12"/>
    <n v="6000"/>
    <x v="0"/>
    <s v="US"/>
    <x v="0"/>
    <n v="1427469892"/>
    <x v="2822"/>
    <b v="0"/>
    <x v="225"/>
    <x v="0"/>
    <x v="6"/>
    <x v="1"/>
    <s v="plays"/>
    <x v="2822"/>
    <x v="0"/>
  </r>
  <r>
    <n v="2823"/>
    <x v="2822"/>
    <x v="2821"/>
    <x v="213"/>
    <n v="124"/>
    <x v="0"/>
    <s v="GB"/>
    <x v="1"/>
    <n v="1427842740"/>
    <x v="2823"/>
    <b v="0"/>
    <x v="25"/>
    <x v="0"/>
    <x v="6"/>
    <x v="1"/>
    <s v="plays"/>
    <x v="2823"/>
    <x v="0"/>
  </r>
  <r>
    <n v="2824"/>
    <x v="2823"/>
    <x v="2822"/>
    <x v="81"/>
    <n v="760"/>
    <x v="0"/>
    <s v="US"/>
    <x v="0"/>
    <n v="1434159780"/>
    <x v="2824"/>
    <b v="0"/>
    <x v="41"/>
    <x v="0"/>
    <x v="6"/>
    <x v="1"/>
    <s v="plays"/>
    <x v="2824"/>
    <x v="0"/>
  </r>
  <r>
    <n v="2825"/>
    <x v="2824"/>
    <x v="2823"/>
    <x v="9"/>
    <n v="3100"/>
    <x v="0"/>
    <s v="GB"/>
    <x v="1"/>
    <n v="1449255686"/>
    <x v="2825"/>
    <b v="0"/>
    <x v="13"/>
    <x v="0"/>
    <x v="6"/>
    <x v="1"/>
    <s v="plays"/>
    <x v="2825"/>
    <x v="0"/>
  </r>
  <r>
    <n v="2826"/>
    <x v="2825"/>
    <x v="2824"/>
    <x v="13"/>
    <n v="2155"/>
    <x v="0"/>
    <s v="US"/>
    <x v="0"/>
    <n v="1436511600"/>
    <x v="2826"/>
    <b v="0"/>
    <x v="10"/>
    <x v="0"/>
    <x v="6"/>
    <x v="1"/>
    <s v="plays"/>
    <x v="2826"/>
    <x v="0"/>
  </r>
  <r>
    <n v="2827"/>
    <x v="2826"/>
    <x v="2825"/>
    <x v="13"/>
    <n v="2405"/>
    <x v="0"/>
    <s v="US"/>
    <x v="0"/>
    <n v="1464971400"/>
    <x v="2827"/>
    <b v="0"/>
    <x v="23"/>
    <x v="0"/>
    <x v="6"/>
    <x v="1"/>
    <s v="plays"/>
    <x v="2827"/>
    <x v="2"/>
  </r>
  <r>
    <n v="2828"/>
    <x v="2827"/>
    <x v="2826"/>
    <x v="196"/>
    <n v="9536"/>
    <x v="0"/>
    <s v="GB"/>
    <x v="1"/>
    <n v="1443826800"/>
    <x v="2828"/>
    <b v="0"/>
    <x v="174"/>
    <x v="0"/>
    <x v="6"/>
    <x v="1"/>
    <s v="plays"/>
    <x v="2828"/>
    <x v="0"/>
  </r>
  <r>
    <n v="2829"/>
    <x v="2828"/>
    <x v="2827"/>
    <x v="30"/>
    <n v="2663"/>
    <x v="0"/>
    <s v="GB"/>
    <x v="1"/>
    <n v="1464863118"/>
    <x v="2829"/>
    <b v="0"/>
    <x v="88"/>
    <x v="0"/>
    <x v="6"/>
    <x v="1"/>
    <s v="plays"/>
    <x v="2829"/>
    <x v="2"/>
  </r>
  <r>
    <n v="2830"/>
    <x v="2829"/>
    <x v="2828"/>
    <x v="9"/>
    <n v="3000"/>
    <x v="0"/>
    <s v="US"/>
    <x v="0"/>
    <n v="1399867140"/>
    <x v="2830"/>
    <b v="0"/>
    <x v="202"/>
    <x v="0"/>
    <x v="6"/>
    <x v="1"/>
    <s v="plays"/>
    <x v="2830"/>
    <x v="3"/>
  </r>
  <r>
    <n v="2831"/>
    <x v="2830"/>
    <x v="2829"/>
    <x v="9"/>
    <n v="3320"/>
    <x v="0"/>
    <s v="US"/>
    <x v="0"/>
    <n v="1437076070"/>
    <x v="2831"/>
    <b v="0"/>
    <x v="47"/>
    <x v="0"/>
    <x v="6"/>
    <x v="1"/>
    <s v="plays"/>
    <x v="2831"/>
    <x v="0"/>
  </r>
  <r>
    <n v="2832"/>
    <x v="2831"/>
    <x v="2830"/>
    <x v="30"/>
    <n v="2867.99"/>
    <x v="0"/>
    <s v="GB"/>
    <x v="1"/>
    <n v="1416780000"/>
    <x v="2832"/>
    <b v="0"/>
    <x v="195"/>
    <x v="0"/>
    <x v="6"/>
    <x v="1"/>
    <s v="plays"/>
    <x v="2832"/>
    <x v="3"/>
  </r>
  <r>
    <n v="2833"/>
    <x v="2832"/>
    <x v="2831"/>
    <x v="200"/>
    <n v="2923"/>
    <x v="0"/>
    <s v="US"/>
    <x v="0"/>
    <n v="1444528800"/>
    <x v="2833"/>
    <b v="0"/>
    <x v="2"/>
    <x v="0"/>
    <x v="6"/>
    <x v="1"/>
    <s v="plays"/>
    <x v="2833"/>
    <x v="0"/>
  </r>
  <r>
    <n v="2834"/>
    <x v="2833"/>
    <x v="2832"/>
    <x v="134"/>
    <n v="1360"/>
    <x v="0"/>
    <s v="GB"/>
    <x v="1"/>
    <n v="1422658930"/>
    <x v="2834"/>
    <b v="0"/>
    <x v="64"/>
    <x v="0"/>
    <x v="6"/>
    <x v="1"/>
    <s v="plays"/>
    <x v="2834"/>
    <x v="0"/>
  </r>
  <r>
    <n v="2835"/>
    <x v="2834"/>
    <x v="2833"/>
    <x v="28"/>
    <n v="1870.99"/>
    <x v="0"/>
    <s v="GB"/>
    <x v="1"/>
    <n v="1449273600"/>
    <x v="2835"/>
    <b v="0"/>
    <x v="251"/>
    <x v="0"/>
    <x v="6"/>
    <x v="1"/>
    <s v="plays"/>
    <x v="2835"/>
    <x v="0"/>
  </r>
  <r>
    <n v="2836"/>
    <x v="2835"/>
    <x v="2834"/>
    <x v="52"/>
    <n v="485"/>
    <x v="0"/>
    <s v="US"/>
    <x v="0"/>
    <n v="1487393940"/>
    <x v="2836"/>
    <b v="0"/>
    <x v="202"/>
    <x v="0"/>
    <x v="6"/>
    <x v="1"/>
    <s v="plays"/>
    <x v="2836"/>
    <x v="1"/>
  </r>
  <r>
    <n v="2837"/>
    <x v="2836"/>
    <x v="2835"/>
    <x v="16"/>
    <n v="850"/>
    <x v="0"/>
    <s v="CA"/>
    <x v="5"/>
    <n v="1449701284"/>
    <x v="2837"/>
    <b v="0"/>
    <x v="64"/>
    <x v="0"/>
    <x v="6"/>
    <x v="1"/>
    <s v="plays"/>
    <x v="2837"/>
    <x v="0"/>
  </r>
  <r>
    <n v="2838"/>
    <x v="2837"/>
    <x v="2836"/>
    <x v="13"/>
    <n v="2405"/>
    <x v="0"/>
    <s v="US"/>
    <x v="0"/>
    <n v="1407967200"/>
    <x v="2838"/>
    <b v="0"/>
    <x v="241"/>
    <x v="0"/>
    <x v="6"/>
    <x v="1"/>
    <s v="plays"/>
    <x v="2838"/>
    <x v="3"/>
  </r>
  <r>
    <n v="2839"/>
    <x v="2838"/>
    <x v="2837"/>
    <x v="8"/>
    <n v="3900"/>
    <x v="0"/>
    <s v="US"/>
    <x v="0"/>
    <n v="1408942740"/>
    <x v="2839"/>
    <b v="0"/>
    <x v="162"/>
    <x v="0"/>
    <x v="6"/>
    <x v="1"/>
    <s v="plays"/>
    <x v="2839"/>
    <x v="3"/>
  </r>
  <r>
    <n v="2840"/>
    <x v="2839"/>
    <x v="2838"/>
    <x v="30"/>
    <n v="2600"/>
    <x v="0"/>
    <s v="GB"/>
    <x v="1"/>
    <n v="1426698000"/>
    <x v="2840"/>
    <b v="0"/>
    <x v="462"/>
    <x v="0"/>
    <x v="6"/>
    <x v="1"/>
    <s v="plays"/>
    <x v="2840"/>
    <x v="0"/>
  </r>
  <r>
    <n v="2841"/>
    <x v="2840"/>
    <x v="2839"/>
    <x v="28"/>
    <n v="10"/>
    <x v="2"/>
    <s v="GB"/>
    <x v="1"/>
    <n v="1450032297"/>
    <x v="2841"/>
    <b v="0"/>
    <x v="29"/>
    <x v="1"/>
    <x v="6"/>
    <x v="1"/>
    <s v="plays"/>
    <x v="2841"/>
    <x v="0"/>
  </r>
  <r>
    <n v="2842"/>
    <x v="2841"/>
    <x v="2840"/>
    <x v="15"/>
    <n v="0"/>
    <x v="2"/>
    <s v="GB"/>
    <x v="1"/>
    <n v="1403348400"/>
    <x v="2842"/>
    <b v="0"/>
    <x v="78"/>
    <x v="1"/>
    <x v="6"/>
    <x v="1"/>
    <s v="plays"/>
    <x v="2842"/>
    <x v="3"/>
  </r>
  <r>
    <n v="2843"/>
    <x v="2842"/>
    <x v="2841"/>
    <x v="38"/>
    <n v="0"/>
    <x v="2"/>
    <s v="US"/>
    <x v="0"/>
    <n v="1465790400"/>
    <x v="2843"/>
    <b v="0"/>
    <x v="78"/>
    <x v="1"/>
    <x v="6"/>
    <x v="1"/>
    <s v="plays"/>
    <x v="2843"/>
    <x v="2"/>
  </r>
  <r>
    <n v="2844"/>
    <x v="2843"/>
    <x v="2842"/>
    <x v="131"/>
    <n v="30"/>
    <x v="2"/>
    <s v="AT"/>
    <x v="3"/>
    <n v="1483535180"/>
    <x v="2844"/>
    <b v="0"/>
    <x v="29"/>
    <x v="1"/>
    <x v="6"/>
    <x v="1"/>
    <s v="plays"/>
    <x v="2844"/>
    <x v="2"/>
  </r>
  <r>
    <n v="2845"/>
    <x v="2844"/>
    <x v="2843"/>
    <x v="51"/>
    <n v="2366"/>
    <x v="2"/>
    <s v="US"/>
    <x v="0"/>
    <n v="1433723033"/>
    <x v="2845"/>
    <b v="0"/>
    <x v="70"/>
    <x v="1"/>
    <x v="6"/>
    <x v="1"/>
    <s v="plays"/>
    <x v="2845"/>
    <x v="0"/>
  </r>
  <r>
    <n v="2846"/>
    <x v="2845"/>
    <x v="2844"/>
    <x v="6"/>
    <n v="0"/>
    <x v="2"/>
    <s v="US"/>
    <x v="0"/>
    <n v="1432917394"/>
    <x v="2846"/>
    <b v="0"/>
    <x v="78"/>
    <x v="1"/>
    <x v="6"/>
    <x v="1"/>
    <s v="plays"/>
    <x v="2846"/>
    <x v="0"/>
  </r>
  <r>
    <n v="2847"/>
    <x v="2846"/>
    <x v="2845"/>
    <x v="13"/>
    <n v="0"/>
    <x v="2"/>
    <s v="US"/>
    <x v="0"/>
    <n v="1464031265"/>
    <x v="2847"/>
    <b v="0"/>
    <x v="78"/>
    <x v="1"/>
    <x v="6"/>
    <x v="1"/>
    <s v="plays"/>
    <x v="2847"/>
    <x v="2"/>
  </r>
  <r>
    <n v="2848"/>
    <x v="2847"/>
    <x v="2846"/>
    <x v="19"/>
    <n v="70"/>
    <x v="2"/>
    <s v="US"/>
    <x v="0"/>
    <n v="1432913659"/>
    <x v="2848"/>
    <b v="0"/>
    <x v="83"/>
    <x v="1"/>
    <x v="6"/>
    <x v="1"/>
    <s v="plays"/>
    <x v="2848"/>
    <x v="0"/>
  </r>
  <r>
    <n v="2849"/>
    <x v="2848"/>
    <x v="2847"/>
    <x v="2"/>
    <n v="5"/>
    <x v="2"/>
    <s v="GB"/>
    <x v="1"/>
    <n v="1461406600"/>
    <x v="2849"/>
    <b v="0"/>
    <x v="29"/>
    <x v="1"/>
    <x v="6"/>
    <x v="1"/>
    <s v="plays"/>
    <x v="2849"/>
    <x v="2"/>
  </r>
  <r>
    <n v="2850"/>
    <x v="2849"/>
    <x v="2848"/>
    <x v="6"/>
    <n v="311"/>
    <x v="2"/>
    <s v="US"/>
    <x v="0"/>
    <n v="1409962211"/>
    <x v="2850"/>
    <b v="0"/>
    <x v="62"/>
    <x v="1"/>
    <x v="6"/>
    <x v="1"/>
    <s v="plays"/>
    <x v="2850"/>
    <x v="3"/>
  </r>
  <r>
    <n v="2851"/>
    <x v="2850"/>
    <x v="2849"/>
    <x v="37"/>
    <n v="0"/>
    <x v="2"/>
    <s v="IE"/>
    <x v="3"/>
    <n v="1454109420"/>
    <x v="2851"/>
    <b v="0"/>
    <x v="78"/>
    <x v="1"/>
    <x v="6"/>
    <x v="1"/>
    <s v="plays"/>
    <x v="2851"/>
    <x v="2"/>
  </r>
  <r>
    <n v="2852"/>
    <x v="2851"/>
    <x v="2850"/>
    <x v="10"/>
    <n v="95"/>
    <x v="2"/>
    <s v="US"/>
    <x v="0"/>
    <n v="1403312703"/>
    <x v="2852"/>
    <b v="0"/>
    <x v="79"/>
    <x v="1"/>
    <x v="6"/>
    <x v="1"/>
    <s v="plays"/>
    <x v="2852"/>
    <x v="3"/>
  </r>
  <r>
    <n v="2853"/>
    <x v="2852"/>
    <x v="2851"/>
    <x v="196"/>
    <n v="0"/>
    <x v="2"/>
    <s v="CA"/>
    <x v="5"/>
    <n v="1410669297"/>
    <x v="2853"/>
    <b v="0"/>
    <x v="78"/>
    <x v="1"/>
    <x v="6"/>
    <x v="1"/>
    <s v="plays"/>
    <x v="2853"/>
    <x v="3"/>
  </r>
  <r>
    <n v="2854"/>
    <x v="2853"/>
    <x v="2852"/>
    <x v="28"/>
    <n v="417"/>
    <x v="2"/>
    <s v="GB"/>
    <x v="1"/>
    <n v="1431018719"/>
    <x v="2854"/>
    <b v="0"/>
    <x v="25"/>
    <x v="1"/>
    <x v="6"/>
    <x v="1"/>
    <s v="plays"/>
    <x v="2854"/>
    <x v="0"/>
  </r>
  <r>
    <n v="2855"/>
    <x v="2854"/>
    <x v="2853"/>
    <x v="20"/>
    <n v="300"/>
    <x v="2"/>
    <s v="US"/>
    <x v="0"/>
    <n v="1454110440"/>
    <x v="2855"/>
    <b v="0"/>
    <x v="81"/>
    <x v="1"/>
    <x v="6"/>
    <x v="1"/>
    <s v="plays"/>
    <x v="2855"/>
    <x v="2"/>
  </r>
  <r>
    <n v="2856"/>
    <x v="2855"/>
    <x v="2854"/>
    <x v="9"/>
    <n v="146"/>
    <x v="2"/>
    <s v="US"/>
    <x v="0"/>
    <n v="1439069640"/>
    <x v="2856"/>
    <b v="0"/>
    <x v="79"/>
    <x v="1"/>
    <x v="6"/>
    <x v="1"/>
    <s v="plays"/>
    <x v="2856"/>
    <x v="0"/>
  </r>
  <r>
    <n v="2857"/>
    <x v="2856"/>
    <x v="2855"/>
    <x v="114"/>
    <n v="7500"/>
    <x v="2"/>
    <s v="MX"/>
    <x v="10"/>
    <n v="1487613600"/>
    <x v="2857"/>
    <b v="0"/>
    <x v="41"/>
    <x v="1"/>
    <x v="6"/>
    <x v="1"/>
    <s v="plays"/>
    <x v="2857"/>
    <x v="2"/>
  </r>
  <r>
    <n v="2858"/>
    <x v="2857"/>
    <x v="2856"/>
    <x v="28"/>
    <n v="0"/>
    <x v="2"/>
    <s v="NL"/>
    <x v="3"/>
    <n v="1417778880"/>
    <x v="2858"/>
    <b v="0"/>
    <x v="78"/>
    <x v="1"/>
    <x v="6"/>
    <x v="1"/>
    <s v="plays"/>
    <x v="2858"/>
    <x v="3"/>
  </r>
  <r>
    <n v="2859"/>
    <x v="2858"/>
    <x v="2857"/>
    <x v="13"/>
    <n v="35"/>
    <x v="2"/>
    <s v="AU"/>
    <x v="2"/>
    <n v="1444984904"/>
    <x v="2859"/>
    <b v="0"/>
    <x v="29"/>
    <x v="1"/>
    <x v="6"/>
    <x v="1"/>
    <s v="plays"/>
    <x v="2859"/>
    <x v="0"/>
  </r>
  <r>
    <n v="2860"/>
    <x v="2859"/>
    <x v="2858"/>
    <x v="23"/>
    <n v="266"/>
    <x v="2"/>
    <s v="US"/>
    <x v="0"/>
    <n v="1466363576"/>
    <x v="2860"/>
    <b v="0"/>
    <x v="82"/>
    <x v="1"/>
    <x v="6"/>
    <x v="1"/>
    <s v="plays"/>
    <x v="2860"/>
    <x v="2"/>
  </r>
  <r>
    <n v="2861"/>
    <x v="2860"/>
    <x v="2859"/>
    <x v="49"/>
    <n v="80"/>
    <x v="2"/>
    <s v="AU"/>
    <x v="2"/>
    <n v="1443103848"/>
    <x v="2861"/>
    <b v="0"/>
    <x v="83"/>
    <x v="1"/>
    <x v="6"/>
    <x v="1"/>
    <s v="plays"/>
    <x v="2861"/>
    <x v="0"/>
  </r>
  <r>
    <n v="2862"/>
    <x v="2861"/>
    <x v="2860"/>
    <x v="83"/>
    <n v="55"/>
    <x v="2"/>
    <s v="US"/>
    <x v="0"/>
    <n v="1403636229"/>
    <x v="2862"/>
    <b v="0"/>
    <x v="83"/>
    <x v="1"/>
    <x v="6"/>
    <x v="1"/>
    <s v="plays"/>
    <x v="2862"/>
    <x v="3"/>
  </r>
  <r>
    <n v="2863"/>
    <x v="2862"/>
    <x v="2861"/>
    <x v="63"/>
    <n v="20"/>
    <x v="2"/>
    <s v="US"/>
    <x v="0"/>
    <n v="1410279123"/>
    <x v="2863"/>
    <b v="0"/>
    <x v="29"/>
    <x v="1"/>
    <x v="6"/>
    <x v="1"/>
    <s v="plays"/>
    <x v="2863"/>
    <x v="3"/>
  </r>
  <r>
    <n v="2864"/>
    <x v="2863"/>
    <x v="2862"/>
    <x v="30"/>
    <n v="40"/>
    <x v="2"/>
    <s v="GB"/>
    <x v="1"/>
    <n v="1437139080"/>
    <x v="2864"/>
    <b v="0"/>
    <x v="83"/>
    <x v="1"/>
    <x v="6"/>
    <x v="1"/>
    <s v="plays"/>
    <x v="2864"/>
    <x v="0"/>
  </r>
  <r>
    <n v="2865"/>
    <x v="2864"/>
    <x v="2863"/>
    <x v="374"/>
    <n v="0"/>
    <x v="2"/>
    <s v="US"/>
    <x v="0"/>
    <n v="1420512259"/>
    <x v="2865"/>
    <b v="0"/>
    <x v="78"/>
    <x v="1"/>
    <x v="6"/>
    <x v="1"/>
    <s v="plays"/>
    <x v="2865"/>
    <x v="3"/>
  </r>
  <r>
    <n v="2866"/>
    <x v="2865"/>
    <x v="2864"/>
    <x v="10"/>
    <n v="45"/>
    <x v="2"/>
    <s v="US"/>
    <x v="0"/>
    <n v="1476482400"/>
    <x v="2866"/>
    <b v="0"/>
    <x v="84"/>
    <x v="1"/>
    <x v="6"/>
    <x v="1"/>
    <s v="plays"/>
    <x v="2866"/>
    <x v="2"/>
  </r>
  <r>
    <n v="2867"/>
    <x v="2866"/>
    <x v="2865"/>
    <x v="30"/>
    <n v="504"/>
    <x v="2"/>
    <s v="US"/>
    <x v="0"/>
    <n v="1467604800"/>
    <x v="2867"/>
    <b v="0"/>
    <x v="73"/>
    <x v="1"/>
    <x v="6"/>
    <x v="1"/>
    <s v="plays"/>
    <x v="2867"/>
    <x v="2"/>
  </r>
  <r>
    <n v="2868"/>
    <x v="2867"/>
    <x v="2866"/>
    <x v="36"/>
    <n v="6301.76"/>
    <x v="2"/>
    <s v="US"/>
    <x v="0"/>
    <n v="1475697054"/>
    <x v="2868"/>
    <b v="0"/>
    <x v="65"/>
    <x v="1"/>
    <x v="6"/>
    <x v="1"/>
    <s v="plays"/>
    <x v="2868"/>
    <x v="2"/>
  </r>
  <r>
    <n v="2869"/>
    <x v="2868"/>
    <x v="2867"/>
    <x v="22"/>
    <n v="177"/>
    <x v="2"/>
    <s v="US"/>
    <x v="0"/>
    <n v="1468937681"/>
    <x v="2869"/>
    <b v="0"/>
    <x v="81"/>
    <x v="1"/>
    <x v="6"/>
    <x v="1"/>
    <s v="plays"/>
    <x v="2869"/>
    <x v="2"/>
  </r>
  <r>
    <n v="2870"/>
    <x v="2869"/>
    <x v="2868"/>
    <x v="10"/>
    <n v="750"/>
    <x v="2"/>
    <s v="US"/>
    <x v="0"/>
    <n v="1400301165"/>
    <x v="2870"/>
    <b v="0"/>
    <x v="82"/>
    <x v="1"/>
    <x v="6"/>
    <x v="1"/>
    <s v="plays"/>
    <x v="2870"/>
    <x v="3"/>
  </r>
  <r>
    <n v="2871"/>
    <x v="2870"/>
    <x v="2869"/>
    <x v="3"/>
    <n v="467"/>
    <x v="2"/>
    <s v="US"/>
    <x v="0"/>
    <n v="1419183813"/>
    <x v="2871"/>
    <b v="0"/>
    <x v="62"/>
    <x v="1"/>
    <x v="6"/>
    <x v="1"/>
    <s v="plays"/>
    <x v="2871"/>
    <x v="3"/>
  </r>
  <r>
    <n v="2872"/>
    <x v="2871"/>
    <x v="2870"/>
    <x v="9"/>
    <n v="0"/>
    <x v="2"/>
    <s v="US"/>
    <x v="0"/>
    <n v="1434768438"/>
    <x v="2872"/>
    <b v="0"/>
    <x v="78"/>
    <x v="1"/>
    <x v="6"/>
    <x v="1"/>
    <s v="plays"/>
    <x v="2872"/>
    <x v="0"/>
  </r>
  <r>
    <n v="2873"/>
    <x v="2872"/>
    <x v="2871"/>
    <x v="30"/>
    <n v="953"/>
    <x v="2"/>
    <s v="US"/>
    <x v="0"/>
    <n v="1422473831"/>
    <x v="2873"/>
    <b v="0"/>
    <x v="22"/>
    <x v="1"/>
    <x v="6"/>
    <x v="1"/>
    <s v="plays"/>
    <x v="2873"/>
    <x v="3"/>
  </r>
  <r>
    <n v="2874"/>
    <x v="2873"/>
    <x v="2872"/>
    <x v="10"/>
    <n v="271"/>
    <x v="2"/>
    <s v="US"/>
    <x v="0"/>
    <n v="1484684186"/>
    <x v="2874"/>
    <b v="0"/>
    <x v="83"/>
    <x v="1"/>
    <x v="6"/>
    <x v="1"/>
    <s v="plays"/>
    <x v="2874"/>
    <x v="2"/>
  </r>
  <r>
    <n v="2875"/>
    <x v="2874"/>
    <x v="2873"/>
    <x v="22"/>
    <n v="7"/>
    <x v="2"/>
    <s v="US"/>
    <x v="0"/>
    <n v="1462417493"/>
    <x v="2875"/>
    <b v="0"/>
    <x v="83"/>
    <x v="1"/>
    <x v="6"/>
    <x v="1"/>
    <s v="plays"/>
    <x v="2875"/>
    <x v="2"/>
  </r>
  <r>
    <n v="2876"/>
    <x v="2875"/>
    <x v="2874"/>
    <x v="60"/>
    <n v="0"/>
    <x v="2"/>
    <s v="US"/>
    <x v="0"/>
    <n v="1437069079"/>
    <x v="2876"/>
    <b v="0"/>
    <x v="78"/>
    <x v="1"/>
    <x v="6"/>
    <x v="1"/>
    <s v="plays"/>
    <x v="2876"/>
    <x v="0"/>
  </r>
  <r>
    <n v="2877"/>
    <x v="2876"/>
    <x v="2875"/>
    <x v="12"/>
    <n v="650"/>
    <x v="2"/>
    <s v="US"/>
    <x v="0"/>
    <n v="1480525200"/>
    <x v="2877"/>
    <b v="0"/>
    <x v="79"/>
    <x v="1"/>
    <x v="6"/>
    <x v="1"/>
    <s v="plays"/>
    <x v="2877"/>
    <x v="2"/>
  </r>
  <r>
    <n v="2878"/>
    <x v="2877"/>
    <x v="2876"/>
    <x v="9"/>
    <n v="63"/>
    <x v="2"/>
    <s v="GB"/>
    <x v="1"/>
    <n v="1435934795"/>
    <x v="2878"/>
    <b v="0"/>
    <x v="80"/>
    <x v="1"/>
    <x v="6"/>
    <x v="1"/>
    <s v="plays"/>
    <x v="2878"/>
    <x v="0"/>
  </r>
  <r>
    <n v="2879"/>
    <x v="2878"/>
    <x v="2877"/>
    <x v="375"/>
    <n v="29"/>
    <x v="2"/>
    <s v="US"/>
    <x v="0"/>
    <n v="1453310661"/>
    <x v="2879"/>
    <b v="0"/>
    <x v="29"/>
    <x v="1"/>
    <x v="6"/>
    <x v="1"/>
    <s v="plays"/>
    <x v="2879"/>
    <x v="0"/>
  </r>
  <r>
    <n v="2880"/>
    <x v="2879"/>
    <x v="2878"/>
    <x v="14"/>
    <n v="2800"/>
    <x v="2"/>
    <s v="US"/>
    <x v="0"/>
    <n v="1440090300"/>
    <x v="2880"/>
    <b v="0"/>
    <x v="60"/>
    <x v="1"/>
    <x v="6"/>
    <x v="1"/>
    <s v="plays"/>
    <x v="2880"/>
    <x v="0"/>
  </r>
  <r>
    <n v="2881"/>
    <x v="2880"/>
    <x v="2879"/>
    <x v="62"/>
    <n v="0"/>
    <x v="2"/>
    <s v="US"/>
    <x v="0"/>
    <n v="1417620036"/>
    <x v="2881"/>
    <b v="0"/>
    <x v="78"/>
    <x v="1"/>
    <x v="6"/>
    <x v="1"/>
    <s v="plays"/>
    <x v="2881"/>
    <x v="3"/>
  </r>
  <r>
    <n v="2882"/>
    <x v="2881"/>
    <x v="2880"/>
    <x v="47"/>
    <n v="252"/>
    <x v="2"/>
    <s v="US"/>
    <x v="0"/>
    <n v="1462112318"/>
    <x v="2882"/>
    <b v="0"/>
    <x v="80"/>
    <x v="1"/>
    <x v="6"/>
    <x v="1"/>
    <s v="plays"/>
    <x v="2882"/>
    <x v="2"/>
  </r>
  <r>
    <n v="2883"/>
    <x v="2882"/>
    <x v="2881"/>
    <x v="3"/>
    <n v="1908"/>
    <x v="2"/>
    <s v="US"/>
    <x v="0"/>
    <n v="1454734740"/>
    <x v="2883"/>
    <b v="0"/>
    <x v="81"/>
    <x v="1"/>
    <x v="6"/>
    <x v="1"/>
    <s v="plays"/>
    <x v="2883"/>
    <x v="2"/>
  </r>
  <r>
    <n v="2884"/>
    <x v="2883"/>
    <x v="2882"/>
    <x v="101"/>
    <n v="185"/>
    <x v="2"/>
    <s v="US"/>
    <x v="0"/>
    <n v="1417800435"/>
    <x v="2884"/>
    <b v="0"/>
    <x v="80"/>
    <x v="1"/>
    <x v="6"/>
    <x v="1"/>
    <s v="plays"/>
    <x v="2884"/>
    <x v="3"/>
  </r>
  <r>
    <n v="2885"/>
    <x v="2884"/>
    <x v="2883"/>
    <x v="44"/>
    <n v="130"/>
    <x v="2"/>
    <s v="US"/>
    <x v="0"/>
    <n v="1426294201"/>
    <x v="2885"/>
    <b v="0"/>
    <x v="81"/>
    <x v="1"/>
    <x v="6"/>
    <x v="1"/>
    <s v="plays"/>
    <x v="2885"/>
    <x v="0"/>
  </r>
  <r>
    <n v="2886"/>
    <x v="2885"/>
    <x v="2884"/>
    <x v="48"/>
    <n v="10"/>
    <x v="2"/>
    <s v="US"/>
    <x v="0"/>
    <n v="1442635140"/>
    <x v="2886"/>
    <b v="0"/>
    <x v="29"/>
    <x v="1"/>
    <x v="6"/>
    <x v="1"/>
    <s v="plays"/>
    <x v="2886"/>
    <x v="0"/>
  </r>
  <r>
    <n v="2887"/>
    <x v="2886"/>
    <x v="2885"/>
    <x v="9"/>
    <n v="5"/>
    <x v="2"/>
    <s v="US"/>
    <x v="0"/>
    <n v="1420971324"/>
    <x v="2887"/>
    <b v="0"/>
    <x v="29"/>
    <x v="1"/>
    <x v="6"/>
    <x v="1"/>
    <s v="plays"/>
    <x v="2887"/>
    <x v="3"/>
  </r>
  <r>
    <n v="2888"/>
    <x v="2887"/>
    <x v="2886"/>
    <x v="11"/>
    <n v="0"/>
    <x v="2"/>
    <s v="US"/>
    <x v="0"/>
    <n v="1413608340"/>
    <x v="2888"/>
    <b v="0"/>
    <x v="78"/>
    <x v="1"/>
    <x v="6"/>
    <x v="1"/>
    <s v="plays"/>
    <x v="2888"/>
    <x v="3"/>
  </r>
  <r>
    <n v="2889"/>
    <x v="2888"/>
    <x v="2887"/>
    <x v="9"/>
    <n v="1142"/>
    <x v="2"/>
    <s v="US"/>
    <x v="0"/>
    <n v="1409344985"/>
    <x v="2889"/>
    <b v="0"/>
    <x v="25"/>
    <x v="1"/>
    <x v="6"/>
    <x v="1"/>
    <s v="plays"/>
    <x v="2889"/>
    <x v="3"/>
  </r>
  <r>
    <n v="2890"/>
    <x v="2889"/>
    <x v="2888"/>
    <x v="13"/>
    <n v="21"/>
    <x v="2"/>
    <s v="US"/>
    <x v="0"/>
    <n v="1407553200"/>
    <x v="2890"/>
    <b v="0"/>
    <x v="83"/>
    <x v="1"/>
    <x v="6"/>
    <x v="1"/>
    <s v="plays"/>
    <x v="2890"/>
    <x v="3"/>
  </r>
  <r>
    <n v="2891"/>
    <x v="2890"/>
    <x v="2889"/>
    <x v="3"/>
    <n v="273"/>
    <x v="2"/>
    <s v="US"/>
    <x v="0"/>
    <n v="1460751128"/>
    <x v="2891"/>
    <b v="0"/>
    <x v="73"/>
    <x v="1"/>
    <x v="6"/>
    <x v="1"/>
    <s v="plays"/>
    <x v="2891"/>
    <x v="2"/>
  </r>
  <r>
    <n v="2892"/>
    <x v="2891"/>
    <x v="2890"/>
    <x v="62"/>
    <n v="500"/>
    <x v="2"/>
    <s v="US"/>
    <x v="0"/>
    <n v="1409000400"/>
    <x v="2892"/>
    <b v="0"/>
    <x v="57"/>
    <x v="1"/>
    <x v="6"/>
    <x v="1"/>
    <s v="plays"/>
    <x v="2892"/>
    <x v="3"/>
  </r>
  <r>
    <n v="2893"/>
    <x v="2892"/>
    <x v="2891"/>
    <x v="10"/>
    <n v="25"/>
    <x v="2"/>
    <s v="US"/>
    <x v="0"/>
    <n v="1420768800"/>
    <x v="2893"/>
    <b v="0"/>
    <x v="84"/>
    <x v="1"/>
    <x v="6"/>
    <x v="1"/>
    <s v="plays"/>
    <x v="2893"/>
    <x v="3"/>
  </r>
  <r>
    <n v="2894"/>
    <x v="2893"/>
    <x v="2892"/>
    <x v="63"/>
    <n v="0"/>
    <x v="2"/>
    <s v="US"/>
    <x v="0"/>
    <n v="1428100815"/>
    <x v="2894"/>
    <b v="0"/>
    <x v="78"/>
    <x v="1"/>
    <x v="6"/>
    <x v="1"/>
    <s v="plays"/>
    <x v="2894"/>
    <x v="0"/>
  </r>
  <r>
    <n v="2895"/>
    <x v="2894"/>
    <x v="2893"/>
    <x v="2"/>
    <n v="23"/>
    <x v="2"/>
    <s v="US"/>
    <x v="0"/>
    <n v="1403470800"/>
    <x v="2895"/>
    <b v="0"/>
    <x v="80"/>
    <x v="1"/>
    <x v="6"/>
    <x v="1"/>
    <s v="plays"/>
    <x v="2895"/>
    <x v="3"/>
  </r>
  <r>
    <n v="2896"/>
    <x v="2895"/>
    <x v="2894"/>
    <x v="9"/>
    <n v="625"/>
    <x v="2"/>
    <s v="US"/>
    <x v="0"/>
    <n v="1481522400"/>
    <x v="2896"/>
    <b v="0"/>
    <x v="8"/>
    <x v="1"/>
    <x v="6"/>
    <x v="1"/>
    <s v="plays"/>
    <x v="2896"/>
    <x v="2"/>
  </r>
  <r>
    <n v="2897"/>
    <x v="2896"/>
    <x v="2895"/>
    <x v="14"/>
    <n v="550"/>
    <x v="2"/>
    <s v="US"/>
    <x v="0"/>
    <n v="1444577345"/>
    <x v="2897"/>
    <b v="0"/>
    <x v="83"/>
    <x v="1"/>
    <x v="6"/>
    <x v="1"/>
    <s v="plays"/>
    <x v="2897"/>
    <x v="0"/>
  </r>
  <r>
    <n v="2898"/>
    <x v="2897"/>
    <x v="2896"/>
    <x v="51"/>
    <n v="316"/>
    <x v="2"/>
    <s v="US"/>
    <x v="0"/>
    <n v="1446307053"/>
    <x v="2898"/>
    <b v="0"/>
    <x v="8"/>
    <x v="1"/>
    <x v="6"/>
    <x v="1"/>
    <s v="plays"/>
    <x v="2898"/>
    <x v="0"/>
  </r>
  <r>
    <n v="2899"/>
    <x v="2898"/>
    <x v="2897"/>
    <x v="3"/>
    <n v="0"/>
    <x v="2"/>
    <s v="US"/>
    <x v="0"/>
    <n v="1469325158"/>
    <x v="2899"/>
    <b v="0"/>
    <x v="78"/>
    <x v="1"/>
    <x v="6"/>
    <x v="1"/>
    <s v="plays"/>
    <x v="2899"/>
    <x v="2"/>
  </r>
  <r>
    <n v="2900"/>
    <x v="2899"/>
    <x v="2898"/>
    <x v="62"/>
    <n v="3405"/>
    <x v="2"/>
    <s v="US"/>
    <x v="0"/>
    <n v="1407562632"/>
    <x v="2900"/>
    <b v="0"/>
    <x v="63"/>
    <x v="1"/>
    <x v="6"/>
    <x v="1"/>
    <s v="plays"/>
    <x v="2900"/>
    <x v="3"/>
  </r>
  <r>
    <n v="2901"/>
    <x v="2900"/>
    <x v="2899"/>
    <x v="47"/>
    <n v="6"/>
    <x v="2"/>
    <s v="US"/>
    <x v="0"/>
    <n v="1423345339"/>
    <x v="2901"/>
    <b v="0"/>
    <x v="84"/>
    <x v="1"/>
    <x v="6"/>
    <x v="1"/>
    <s v="plays"/>
    <x v="2901"/>
    <x v="3"/>
  </r>
  <r>
    <n v="2902"/>
    <x v="2901"/>
    <x v="2900"/>
    <x v="60"/>
    <n v="25"/>
    <x v="2"/>
    <s v="US"/>
    <x v="0"/>
    <n v="1440412396"/>
    <x v="2902"/>
    <b v="0"/>
    <x v="29"/>
    <x v="1"/>
    <x v="6"/>
    <x v="1"/>
    <s v="plays"/>
    <x v="2902"/>
    <x v="0"/>
  </r>
  <r>
    <n v="2903"/>
    <x v="2902"/>
    <x v="2901"/>
    <x v="10"/>
    <n v="39"/>
    <x v="2"/>
    <s v="US"/>
    <x v="0"/>
    <n v="1441771218"/>
    <x v="2903"/>
    <b v="0"/>
    <x v="80"/>
    <x v="1"/>
    <x v="6"/>
    <x v="1"/>
    <s v="plays"/>
    <x v="2903"/>
    <x v="0"/>
  </r>
  <r>
    <n v="2904"/>
    <x v="2903"/>
    <x v="2902"/>
    <x v="15"/>
    <n v="75"/>
    <x v="2"/>
    <s v="GB"/>
    <x v="1"/>
    <n v="1415534400"/>
    <x v="2904"/>
    <b v="0"/>
    <x v="80"/>
    <x v="1"/>
    <x v="6"/>
    <x v="1"/>
    <s v="plays"/>
    <x v="2904"/>
    <x v="3"/>
  </r>
  <r>
    <n v="2905"/>
    <x v="2904"/>
    <x v="2903"/>
    <x v="8"/>
    <n v="622"/>
    <x v="2"/>
    <s v="US"/>
    <x v="0"/>
    <n v="1473211313"/>
    <x v="2905"/>
    <b v="0"/>
    <x v="57"/>
    <x v="1"/>
    <x v="6"/>
    <x v="1"/>
    <s v="plays"/>
    <x v="2905"/>
    <x v="2"/>
  </r>
  <r>
    <n v="2906"/>
    <x v="2905"/>
    <x v="2904"/>
    <x v="12"/>
    <n v="565"/>
    <x v="2"/>
    <s v="US"/>
    <x v="0"/>
    <n v="1438390800"/>
    <x v="2906"/>
    <b v="0"/>
    <x v="63"/>
    <x v="1"/>
    <x v="6"/>
    <x v="1"/>
    <s v="plays"/>
    <x v="2906"/>
    <x v="0"/>
  </r>
  <r>
    <n v="2907"/>
    <x v="2906"/>
    <x v="2905"/>
    <x v="30"/>
    <n v="2"/>
    <x v="2"/>
    <s v="US"/>
    <x v="0"/>
    <n v="1463259837"/>
    <x v="2907"/>
    <b v="0"/>
    <x v="84"/>
    <x v="1"/>
    <x v="6"/>
    <x v="1"/>
    <s v="plays"/>
    <x v="2907"/>
    <x v="2"/>
  </r>
  <r>
    <n v="2908"/>
    <x v="2907"/>
    <x v="2906"/>
    <x v="376"/>
    <n v="264"/>
    <x v="2"/>
    <s v="US"/>
    <x v="0"/>
    <n v="1465407219"/>
    <x v="2908"/>
    <b v="0"/>
    <x v="81"/>
    <x v="1"/>
    <x v="6"/>
    <x v="1"/>
    <s v="plays"/>
    <x v="2908"/>
    <x v="2"/>
  </r>
  <r>
    <n v="2909"/>
    <x v="2908"/>
    <x v="2907"/>
    <x v="237"/>
    <n v="20"/>
    <x v="2"/>
    <s v="US"/>
    <x v="0"/>
    <n v="1416944760"/>
    <x v="2909"/>
    <b v="0"/>
    <x v="29"/>
    <x v="1"/>
    <x v="6"/>
    <x v="1"/>
    <s v="plays"/>
    <x v="2909"/>
    <x v="3"/>
  </r>
  <r>
    <n v="2910"/>
    <x v="2909"/>
    <x v="2908"/>
    <x v="11"/>
    <n v="1"/>
    <x v="2"/>
    <s v="GB"/>
    <x v="1"/>
    <n v="1434139887"/>
    <x v="2910"/>
    <b v="0"/>
    <x v="29"/>
    <x v="1"/>
    <x v="6"/>
    <x v="1"/>
    <s v="plays"/>
    <x v="2910"/>
    <x v="0"/>
  </r>
  <r>
    <n v="2911"/>
    <x v="2910"/>
    <x v="2909"/>
    <x v="40"/>
    <n v="657"/>
    <x v="2"/>
    <s v="US"/>
    <x v="0"/>
    <n v="1435429626"/>
    <x v="2911"/>
    <b v="0"/>
    <x v="25"/>
    <x v="1"/>
    <x v="6"/>
    <x v="1"/>
    <s v="plays"/>
    <x v="2911"/>
    <x v="0"/>
  </r>
  <r>
    <n v="2912"/>
    <x v="2911"/>
    <x v="2910"/>
    <x v="377"/>
    <n v="2030"/>
    <x v="2"/>
    <s v="US"/>
    <x v="0"/>
    <n v="1452827374"/>
    <x v="2912"/>
    <b v="0"/>
    <x v="55"/>
    <x v="1"/>
    <x v="6"/>
    <x v="1"/>
    <s v="plays"/>
    <x v="2912"/>
    <x v="0"/>
  </r>
  <r>
    <n v="2913"/>
    <x v="2912"/>
    <x v="2911"/>
    <x v="3"/>
    <n v="2"/>
    <x v="2"/>
    <s v="US"/>
    <x v="0"/>
    <n v="1410041339"/>
    <x v="2913"/>
    <b v="0"/>
    <x v="84"/>
    <x v="1"/>
    <x v="6"/>
    <x v="1"/>
    <s v="plays"/>
    <x v="2913"/>
    <x v="3"/>
  </r>
  <r>
    <n v="2914"/>
    <x v="2913"/>
    <x v="2912"/>
    <x v="31"/>
    <n v="1"/>
    <x v="2"/>
    <s v="GB"/>
    <x v="1"/>
    <n v="1426365994"/>
    <x v="2914"/>
    <b v="0"/>
    <x v="29"/>
    <x v="1"/>
    <x v="6"/>
    <x v="1"/>
    <s v="plays"/>
    <x v="2914"/>
    <x v="0"/>
  </r>
  <r>
    <n v="2915"/>
    <x v="2914"/>
    <x v="2913"/>
    <x v="28"/>
    <n v="611"/>
    <x v="2"/>
    <s v="GB"/>
    <x v="1"/>
    <n v="1458117190"/>
    <x v="2915"/>
    <b v="0"/>
    <x v="83"/>
    <x v="1"/>
    <x v="6"/>
    <x v="1"/>
    <s v="plays"/>
    <x v="2915"/>
    <x v="2"/>
  </r>
  <r>
    <n v="2916"/>
    <x v="2915"/>
    <x v="2914"/>
    <x v="378"/>
    <n v="145"/>
    <x v="2"/>
    <s v="GB"/>
    <x v="1"/>
    <n v="1400498789"/>
    <x v="2916"/>
    <b v="0"/>
    <x v="63"/>
    <x v="1"/>
    <x v="6"/>
    <x v="1"/>
    <s v="plays"/>
    <x v="2916"/>
    <x v="3"/>
  </r>
  <r>
    <n v="2917"/>
    <x v="2916"/>
    <x v="2915"/>
    <x v="13"/>
    <n v="437"/>
    <x v="2"/>
    <s v="US"/>
    <x v="0"/>
    <n v="1442381847"/>
    <x v="2917"/>
    <b v="0"/>
    <x v="82"/>
    <x v="1"/>
    <x v="6"/>
    <x v="1"/>
    <s v="plays"/>
    <x v="2917"/>
    <x v="0"/>
  </r>
  <r>
    <n v="2918"/>
    <x v="2917"/>
    <x v="2916"/>
    <x v="10"/>
    <n v="1362"/>
    <x v="2"/>
    <s v="US"/>
    <x v="0"/>
    <n v="1446131207"/>
    <x v="2918"/>
    <b v="0"/>
    <x v="9"/>
    <x v="1"/>
    <x v="6"/>
    <x v="1"/>
    <s v="plays"/>
    <x v="2918"/>
    <x v="0"/>
  </r>
  <r>
    <n v="2919"/>
    <x v="2918"/>
    <x v="2917"/>
    <x v="20"/>
    <n v="51"/>
    <x v="2"/>
    <s v="US"/>
    <x v="0"/>
    <n v="1407250329"/>
    <x v="2919"/>
    <b v="0"/>
    <x v="79"/>
    <x v="1"/>
    <x v="6"/>
    <x v="1"/>
    <s v="plays"/>
    <x v="2919"/>
    <x v="3"/>
  </r>
  <r>
    <n v="2920"/>
    <x v="2919"/>
    <x v="2918"/>
    <x v="30"/>
    <n v="671"/>
    <x v="2"/>
    <s v="CA"/>
    <x v="5"/>
    <n v="1427306470"/>
    <x v="2920"/>
    <b v="0"/>
    <x v="62"/>
    <x v="1"/>
    <x v="6"/>
    <x v="1"/>
    <s v="plays"/>
    <x v="2920"/>
    <x v="0"/>
  </r>
  <r>
    <n v="2921"/>
    <x v="2920"/>
    <x v="2919"/>
    <x v="213"/>
    <n v="129"/>
    <x v="0"/>
    <s v="US"/>
    <x v="0"/>
    <n v="1411679804"/>
    <x v="2921"/>
    <b v="0"/>
    <x v="83"/>
    <x v="0"/>
    <x v="40"/>
    <x v="1"/>
    <s v="musical"/>
    <x v="2921"/>
    <x v="3"/>
  </r>
  <r>
    <n v="2922"/>
    <x v="2921"/>
    <x v="2920"/>
    <x v="2"/>
    <n v="500"/>
    <x v="0"/>
    <s v="GB"/>
    <x v="1"/>
    <n v="1431982727"/>
    <x v="2922"/>
    <b v="0"/>
    <x v="79"/>
    <x v="0"/>
    <x v="40"/>
    <x v="1"/>
    <s v="musical"/>
    <x v="2922"/>
    <x v="0"/>
  </r>
  <r>
    <n v="2923"/>
    <x v="2922"/>
    <x v="2921"/>
    <x v="43"/>
    <n v="300"/>
    <x v="0"/>
    <s v="US"/>
    <x v="0"/>
    <n v="1422068400"/>
    <x v="2923"/>
    <b v="0"/>
    <x v="73"/>
    <x v="0"/>
    <x v="40"/>
    <x v="1"/>
    <s v="musical"/>
    <x v="2923"/>
    <x v="0"/>
  </r>
  <r>
    <n v="2924"/>
    <x v="2923"/>
    <x v="2922"/>
    <x v="31"/>
    <n v="25800"/>
    <x v="0"/>
    <s v="US"/>
    <x v="0"/>
    <n v="1431143940"/>
    <x v="2924"/>
    <b v="0"/>
    <x v="206"/>
    <x v="0"/>
    <x v="40"/>
    <x v="1"/>
    <s v="musical"/>
    <x v="2924"/>
    <x v="0"/>
  </r>
  <r>
    <n v="2925"/>
    <x v="2924"/>
    <x v="2923"/>
    <x v="101"/>
    <n v="46100.69"/>
    <x v="0"/>
    <s v="US"/>
    <x v="0"/>
    <n v="1410444068"/>
    <x v="2925"/>
    <b v="0"/>
    <x v="473"/>
    <x v="0"/>
    <x v="40"/>
    <x v="1"/>
    <s v="musical"/>
    <x v="2925"/>
    <x v="3"/>
  </r>
  <r>
    <n v="2926"/>
    <x v="2925"/>
    <x v="2924"/>
    <x v="9"/>
    <n v="3750"/>
    <x v="0"/>
    <s v="US"/>
    <x v="0"/>
    <n v="1424715779"/>
    <x v="2926"/>
    <b v="0"/>
    <x v="133"/>
    <x v="0"/>
    <x v="40"/>
    <x v="1"/>
    <s v="musical"/>
    <x v="2926"/>
    <x v="0"/>
  </r>
  <r>
    <n v="2927"/>
    <x v="2926"/>
    <x v="2925"/>
    <x v="40"/>
    <n v="2355"/>
    <x v="0"/>
    <s v="US"/>
    <x v="0"/>
    <n v="1405400400"/>
    <x v="2927"/>
    <b v="0"/>
    <x v="64"/>
    <x v="0"/>
    <x v="40"/>
    <x v="1"/>
    <s v="musical"/>
    <x v="2927"/>
    <x v="3"/>
  </r>
  <r>
    <n v="2928"/>
    <x v="2927"/>
    <x v="2926"/>
    <x v="28"/>
    <n v="1000"/>
    <x v="0"/>
    <s v="US"/>
    <x v="0"/>
    <n v="1457135846"/>
    <x v="2928"/>
    <b v="0"/>
    <x v="54"/>
    <x v="0"/>
    <x v="40"/>
    <x v="1"/>
    <s v="musical"/>
    <x v="2928"/>
    <x v="2"/>
  </r>
  <r>
    <n v="2929"/>
    <x v="2928"/>
    <x v="2927"/>
    <x v="6"/>
    <n v="8165.55"/>
    <x v="0"/>
    <s v="US"/>
    <x v="0"/>
    <n v="1401024758"/>
    <x v="2929"/>
    <b v="0"/>
    <x v="58"/>
    <x v="0"/>
    <x v="40"/>
    <x v="1"/>
    <s v="musical"/>
    <x v="2929"/>
    <x v="3"/>
  </r>
  <r>
    <n v="2930"/>
    <x v="2929"/>
    <x v="2928"/>
    <x v="3"/>
    <n v="10092"/>
    <x v="0"/>
    <s v="GB"/>
    <x v="1"/>
    <n v="1431007264"/>
    <x v="2930"/>
    <b v="0"/>
    <x v="95"/>
    <x v="0"/>
    <x v="40"/>
    <x v="1"/>
    <s v="musical"/>
    <x v="2930"/>
    <x v="0"/>
  </r>
  <r>
    <n v="2931"/>
    <x v="2930"/>
    <x v="2929"/>
    <x v="47"/>
    <n v="795"/>
    <x v="0"/>
    <s v="CA"/>
    <x v="5"/>
    <n v="1410761280"/>
    <x v="2931"/>
    <b v="0"/>
    <x v="82"/>
    <x v="0"/>
    <x v="40"/>
    <x v="1"/>
    <s v="musical"/>
    <x v="2931"/>
    <x v="3"/>
  </r>
  <r>
    <n v="2932"/>
    <x v="2931"/>
    <x v="2930"/>
    <x v="379"/>
    <n v="3258"/>
    <x v="0"/>
    <s v="AU"/>
    <x v="2"/>
    <n v="1424516400"/>
    <x v="2932"/>
    <b v="0"/>
    <x v="44"/>
    <x v="0"/>
    <x v="40"/>
    <x v="1"/>
    <s v="musical"/>
    <x v="2932"/>
    <x v="0"/>
  </r>
  <r>
    <n v="2933"/>
    <x v="2932"/>
    <x v="2931"/>
    <x v="30"/>
    <n v="2569"/>
    <x v="0"/>
    <s v="US"/>
    <x v="0"/>
    <n v="1465081053"/>
    <x v="2933"/>
    <b v="0"/>
    <x v="241"/>
    <x v="0"/>
    <x v="40"/>
    <x v="1"/>
    <s v="musical"/>
    <x v="2933"/>
    <x v="2"/>
  </r>
  <r>
    <n v="2934"/>
    <x v="2933"/>
    <x v="2932"/>
    <x v="30"/>
    <n v="2700"/>
    <x v="0"/>
    <s v="CA"/>
    <x v="5"/>
    <n v="1402845364"/>
    <x v="2934"/>
    <b v="0"/>
    <x v="77"/>
    <x v="0"/>
    <x v="40"/>
    <x v="1"/>
    <s v="musical"/>
    <x v="2934"/>
    <x v="3"/>
  </r>
  <r>
    <n v="2935"/>
    <x v="2934"/>
    <x v="2933"/>
    <x v="8"/>
    <n v="3531"/>
    <x v="0"/>
    <s v="US"/>
    <x v="0"/>
    <n v="1472490000"/>
    <x v="2935"/>
    <b v="0"/>
    <x v="70"/>
    <x v="0"/>
    <x v="40"/>
    <x v="1"/>
    <s v="musical"/>
    <x v="2935"/>
    <x v="2"/>
  </r>
  <r>
    <n v="2936"/>
    <x v="2935"/>
    <x v="2934"/>
    <x v="28"/>
    <n v="1280"/>
    <x v="0"/>
    <s v="US"/>
    <x v="0"/>
    <n v="1413176340"/>
    <x v="2936"/>
    <b v="0"/>
    <x v="69"/>
    <x v="0"/>
    <x v="40"/>
    <x v="1"/>
    <s v="musical"/>
    <x v="2936"/>
    <x v="3"/>
  </r>
  <r>
    <n v="2937"/>
    <x v="2936"/>
    <x v="2935"/>
    <x v="15"/>
    <n v="2000"/>
    <x v="0"/>
    <s v="GB"/>
    <x v="1"/>
    <n v="1405249113"/>
    <x v="2937"/>
    <b v="0"/>
    <x v="165"/>
    <x v="0"/>
    <x v="40"/>
    <x v="1"/>
    <s v="musical"/>
    <x v="2937"/>
    <x v="3"/>
  </r>
  <r>
    <n v="2938"/>
    <x v="2937"/>
    <x v="2936"/>
    <x v="23"/>
    <n v="4055"/>
    <x v="0"/>
    <s v="US"/>
    <x v="0"/>
    <n v="1422636814"/>
    <x v="2938"/>
    <b v="0"/>
    <x v="58"/>
    <x v="0"/>
    <x v="40"/>
    <x v="1"/>
    <s v="musical"/>
    <x v="2938"/>
    <x v="3"/>
  </r>
  <r>
    <n v="2939"/>
    <x v="2938"/>
    <x v="2937"/>
    <x v="6"/>
    <n v="8230"/>
    <x v="0"/>
    <s v="US"/>
    <x v="0"/>
    <n v="1409187600"/>
    <x v="2939"/>
    <b v="0"/>
    <x v="20"/>
    <x v="0"/>
    <x v="40"/>
    <x v="1"/>
    <s v="musical"/>
    <x v="2939"/>
    <x v="3"/>
  </r>
  <r>
    <n v="2940"/>
    <x v="2939"/>
    <x v="2938"/>
    <x v="30"/>
    <n v="2681"/>
    <x v="0"/>
    <s v="US"/>
    <x v="0"/>
    <n v="1421606018"/>
    <x v="2940"/>
    <b v="0"/>
    <x v="51"/>
    <x v="0"/>
    <x v="40"/>
    <x v="1"/>
    <s v="musical"/>
    <x v="2940"/>
    <x v="3"/>
  </r>
  <r>
    <n v="2941"/>
    <x v="2940"/>
    <x v="2939"/>
    <x v="31"/>
    <n v="1"/>
    <x v="2"/>
    <s v="US"/>
    <x v="0"/>
    <n v="1425250955"/>
    <x v="2941"/>
    <b v="0"/>
    <x v="29"/>
    <x v="1"/>
    <x v="38"/>
    <x v="1"/>
    <s v="spaces"/>
    <x v="2941"/>
    <x v="0"/>
  </r>
  <r>
    <n v="2942"/>
    <x v="2941"/>
    <x v="2940"/>
    <x v="61"/>
    <n v="40850"/>
    <x v="2"/>
    <s v="CA"/>
    <x v="5"/>
    <n v="1450297080"/>
    <x v="2942"/>
    <b v="0"/>
    <x v="91"/>
    <x v="1"/>
    <x v="38"/>
    <x v="1"/>
    <s v="spaces"/>
    <x v="2942"/>
    <x v="0"/>
  </r>
  <r>
    <n v="2943"/>
    <x v="2942"/>
    <x v="2941"/>
    <x v="9"/>
    <n v="0"/>
    <x v="2"/>
    <s v="US"/>
    <x v="0"/>
    <n v="1428894380"/>
    <x v="2943"/>
    <b v="0"/>
    <x v="78"/>
    <x v="1"/>
    <x v="38"/>
    <x v="1"/>
    <s v="spaces"/>
    <x v="2943"/>
    <x v="0"/>
  </r>
  <r>
    <n v="2944"/>
    <x v="2943"/>
    <x v="2942"/>
    <x v="3"/>
    <n v="100"/>
    <x v="2"/>
    <s v="US"/>
    <x v="0"/>
    <n v="1433714198"/>
    <x v="2944"/>
    <b v="0"/>
    <x v="29"/>
    <x v="1"/>
    <x v="38"/>
    <x v="1"/>
    <s v="spaces"/>
    <x v="2944"/>
    <x v="0"/>
  </r>
  <r>
    <n v="2945"/>
    <x v="2944"/>
    <x v="2943"/>
    <x v="63"/>
    <n v="0"/>
    <x v="2"/>
    <s v="US"/>
    <x v="0"/>
    <n v="1432437660"/>
    <x v="2945"/>
    <b v="0"/>
    <x v="78"/>
    <x v="1"/>
    <x v="38"/>
    <x v="1"/>
    <s v="spaces"/>
    <x v="2945"/>
    <x v="0"/>
  </r>
  <r>
    <n v="2946"/>
    <x v="2945"/>
    <x v="2944"/>
    <x v="13"/>
    <n v="2"/>
    <x v="2"/>
    <s v="GB"/>
    <x v="1"/>
    <n v="1471265092"/>
    <x v="2946"/>
    <b v="0"/>
    <x v="84"/>
    <x v="1"/>
    <x v="38"/>
    <x v="1"/>
    <s v="spaces"/>
    <x v="2946"/>
    <x v="2"/>
  </r>
  <r>
    <n v="2947"/>
    <x v="2946"/>
    <x v="2945"/>
    <x v="31"/>
    <n v="1072"/>
    <x v="2"/>
    <s v="US"/>
    <x v="0"/>
    <n v="1480007460"/>
    <x v="2947"/>
    <b v="0"/>
    <x v="62"/>
    <x v="1"/>
    <x v="38"/>
    <x v="1"/>
    <s v="spaces"/>
    <x v="2947"/>
    <x v="2"/>
  </r>
  <r>
    <n v="2948"/>
    <x v="2947"/>
    <x v="2946"/>
    <x v="69"/>
    <n v="24"/>
    <x v="2"/>
    <s v="US"/>
    <x v="0"/>
    <n v="1433259293"/>
    <x v="2948"/>
    <b v="0"/>
    <x v="82"/>
    <x v="1"/>
    <x v="38"/>
    <x v="1"/>
    <s v="spaces"/>
    <x v="2948"/>
    <x v="0"/>
  </r>
  <r>
    <n v="2949"/>
    <x v="2948"/>
    <x v="2947"/>
    <x v="28"/>
    <n v="25"/>
    <x v="2"/>
    <s v="US"/>
    <x v="0"/>
    <n v="1447965917"/>
    <x v="2949"/>
    <b v="0"/>
    <x v="84"/>
    <x v="1"/>
    <x v="38"/>
    <x v="1"/>
    <s v="spaces"/>
    <x v="2949"/>
    <x v="0"/>
  </r>
  <r>
    <n v="2950"/>
    <x v="2949"/>
    <x v="2948"/>
    <x v="380"/>
    <n v="0"/>
    <x v="2"/>
    <s v="US"/>
    <x v="0"/>
    <n v="1453538752"/>
    <x v="2950"/>
    <b v="0"/>
    <x v="78"/>
    <x v="1"/>
    <x v="38"/>
    <x v="1"/>
    <s v="spaces"/>
    <x v="2950"/>
    <x v="0"/>
  </r>
  <r>
    <n v="2951"/>
    <x v="2950"/>
    <x v="2949"/>
    <x v="63"/>
    <n v="1096"/>
    <x v="1"/>
    <s v="US"/>
    <x v="0"/>
    <n v="1412536573"/>
    <x v="2951"/>
    <b v="0"/>
    <x v="6"/>
    <x v="1"/>
    <x v="38"/>
    <x v="1"/>
    <s v="spaces"/>
    <x v="2951"/>
    <x v="3"/>
  </r>
  <r>
    <n v="2952"/>
    <x v="2951"/>
    <x v="2950"/>
    <x v="22"/>
    <n v="1605"/>
    <x v="1"/>
    <s v="US"/>
    <x v="0"/>
    <n v="1476676800"/>
    <x v="2952"/>
    <b v="0"/>
    <x v="22"/>
    <x v="1"/>
    <x v="38"/>
    <x v="1"/>
    <s v="spaces"/>
    <x v="2952"/>
    <x v="2"/>
  </r>
  <r>
    <n v="2953"/>
    <x v="2952"/>
    <x v="2951"/>
    <x v="307"/>
    <n v="605"/>
    <x v="1"/>
    <s v="US"/>
    <x v="0"/>
    <n v="1444330821"/>
    <x v="2953"/>
    <b v="0"/>
    <x v="83"/>
    <x v="1"/>
    <x v="38"/>
    <x v="1"/>
    <s v="spaces"/>
    <x v="2953"/>
    <x v="0"/>
  </r>
  <r>
    <n v="2954"/>
    <x v="2953"/>
    <x v="2952"/>
    <x v="36"/>
    <n v="0"/>
    <x v="1"/>
    <s v="US"/>
    <x v="0"/>
    <n v="1489669203"/>
    <x v="2954"/>
    <b v="0"/>
    <x v="78"/>
    <x v="1"/>
    <x v="38"/>
    <x v="1"/>
    <s v="spaces"/>
    <x v="2954"/>
    <x v="1"/>
  </r>
  <r>
    <n v="2955"/>
    <x v="2954"/>
    <x v="2953"/>
    <x v="38"/>
    <n v="715"/>
    <x v="1"/>
    <s v="US"/>
    <x v="0"/>
    <n v="1434476849"/>
    <x v="2955"/>
    <b v="0"/>
    <x v="202"/>
    <x v="1"/>
    <x v="38"/>
    <x v="1"/>
    <s v="spaces"/>
    <x v="2955"/>
    <x v="0"/>
  </r>
  <r>
    <n v="2956"/>
    <x v="2955"/>
    <x v="2954"/>
    <x v="278"/>
    <n v="1322"/>
    <x v="1"/>
    <s v="US"/>
    <x v="0"/>
    <n v="1462402850"/>
    <x v="2956"/>
    <b v="0"/>
    <x v="9"/>
    <x v="1"/>
    <x v="38"/>
    <x v="1"/>
    <s v="spaces"/>
    <x v="2956"/>
    <x v="2"/>
  </r>
  <r>
    <n v="2957"/>
    <x v="2956"/>
    <x v="2955"/>
    <x v="36"/>
    <n v="280"/>
    <x v="1"/>
    <s v="US"/>
    <x v="0"/>
    <n v="1427498172"/>
    <x v="2957"/>
    <b v="0"/>
    <x v="83"/>
    <x v="1"/>
    <x v="38"/>
    <x v="1"/>
    <s v="spaces"/>
    <x v="2957"/>
    <x v="0"/>
  </r>
  <r>
    <n v="2958"/>
    <x v="2957"/>
    <x v="2956"/>
    <x v="58"/>
    <n v="0"/>
    <x v="1"/>
    <s v="US"/>
    <x v="0"/>
    <n v="1462729317"/>
    <x v="2958"/>
    <b v="0"/>
    <x v="78"/>
    <x v="1"/>
    <x v="38"/>
    <x v="1"/>
    <s v="spaces"/>
    <x v="2958"/>
    <x v="2"/>
  </r>
  <r>
    <n v="2959"/>
    <x v="2958"/>
    <x v="2957"/>
    <x v="3"/>
    <n v="0"/>
    <x v="1"/>
    <s v="GB"/>
    <x v="1"/>
    <n v="1465258325"/>
    <x v="2959"/>
    <b v="0"/>
    <x v="78"/>
    <x v="1"/>
    <x v="38"/>
    <x v="1"/>
    <s v="spaces"/>
    <x v="2959"/>
    <x v="2"/>
  </r>
  <r>
    <n v="2960"/>
    <x v="2959"/>
    <x v="2958"/>
    <x v="381"/>
    <n v="0"/>
    <x v="1"/>
    <s v="US"/>
    <x v="0"/>
    <n v="1410459023"/>
    <x v="2960"/>
    <b v="0"/>
    <x v="78"/>
    <x v="1"/>
    <x v="38"/>
    <x v="1"/>
    <s v="spaces"/>
    <x v="2960"/>
    <x v="3"/>
  </r>
  <r>
    <n v="2961"/>
    <x v="2960"/>
    <x v="2959"/>
    <x v="10"/>
    <n v="5481"/>
    <x v="0"/>
    <s v="US"/>
    <x v="0"/>
    <n v="1427342400"/>
    <x v="2961"/>
    <b v="0"/>
    <x v="52"/>
    <x v="0"/>
    <x v="6"/>
    <x v="1"/>
    <s v="plays"/>
    <x v="2961"/>
    <x v="0"/>
  </r>
  <r>
    <n v="2962"/>
    <x v="2961"/>
    <x v="2960"/>
    <x v="28"/>
    <n v="1218"/>
    <x v="0"/>
    <s v="US"/>
    <x v="0"/>
    <n v="1425193140"/>
    <x v="2962"/>
    <b v="0"/>
    <x v="9"/>
    <x v="0"/>
    <x v="6"/>
    <x v="1"/>
    <s v="plays"/>
    <x v="2962"/>
    <x v="0"/>
  </r>
  <r>
    <n v="2963"/>
    <x v="2962"/>
    <x v="2961"/>
    <x v="3"/>
    <n v="10685"/>
    <x v="0"/>
    <s v="US"/>
    <x v="0"/>
    <n v="1435835824"/>
    <x v="2963"/>
    <b v="0"/>
    <x v="15"/>
    <x v="0"/>
    <x v="6"/>
    <x v="1"/>
    <s v="plays"/>
    <x v="2963"/>
    <x v="0"/>
  </r>
  <r>
    <n v="2964"/>
    <x v="2963"/>
    <x v="2962"/>
    <x v="10"/>
    <n v="5035.6899999999996"/>
    <x v="0"/>
    <s v="US"/>
    <x v="0"/>
    <n v="1407360720"/>
    <x v="2964"/>
    <b v="0"/>
    <x v="193"/>
    <x v="0"/>
    <x v="6"/>
    <x v="1"/>
    <s v="plays"/>
    <x v="2964"/>
    <x v="3"/>
  </r>
  <r>
    <n v="2965"/>
    <x v="2964"/>
    <x v="2963"/>
    <x v="15"/>
    <n v="1635"/>
    <x v="0"/>
    <s v="US"/>
    <x v="0"/>
    <n v="1436290233"/>
    <x v="2965"/>
    <b v="0"/>
    <x v="70"/>
    <x v="0"/>
    <x v="6"/>
    <x v="1"/>
    <s v="plays"/>
    <x v="2965"/>
    <x v="0"/>
  </r>
  <r>
    <n v="2966"/>
    <x v="2965"/>
    <x v="2964"/>
    <x v="3"/>
    <n v="11363"/>
    <x v="0"/>
    <s v="US"/>
    <x v="0"/>
    <n v="1442425412"/>
    <x v="2966"/>
    <b v="0"/>
    <x v="130"/>
    <x v="0"/>
    <x v="6"/>
    <x v="1"/>
    <s v="plays"/>
    <x v="2966"/>
    <x v="0"/>
  </r>
  <r>
    <n v="2967"/>
    <x v="2966"/>
    <x v="2965"/>
    <x v="10"/>
    <n v="5696"/>
    <x v="0"/>
    <s v="US"/>
    <x v="0"/>
    <n v="1425872692"/>
    <x v="2967"/>
    <b v="0"/>
    <x v="26"/>
    <x v="0"/>
    <x v="6"/>
    <x v="1"/>
    <s v="plays"/>
    <x v="2967"/>
    <x v="0"/>
  </r>
  <r>
    <n v="2968"/>
    <x v="2967"/>
    <x v="2966"/>
    <x v="8"/>
    <n v="3710"/>
    <x v="0"/>
    <s v="US"/>
    <x v="0"/>
    <n v="1471406340"/>
    <x v="2968"/>
    <b v="0"/>
    <x v="5"/>
    <x v="0"/>
    <x v="6"/>
    <x v="1"/>
    <s v="plays"/>
    <x v="2968"/>
    <x v="2"/>
  </r>
  <r>
    <n v="2969"/>
    <x v="2968"/>
    <x v="2967"/>
    <x v="28"/>
    <n v="1625"/>
    <x v="0"/>
    <s v="CA"/>
    <x v="5"/>
    <n v="1430693460"/>
    <x v="2969"/>
    <b v="0"/>
    <x v="57"/>
    <x v="0"/>
    <x v="6"/>
    <x v="1"/>
    <s v="plays"/>
    <x v="2969"/>
    <x v="0"/>
  </r>
  <r>
    <n v="2970"/>
    <x v="2969"/>
    <x v="2968"/>
    <x v="12"/>
    <n v="6360"/>
    <x v="0"/>
    <s v="US"/>
    <x v="0"/>
    <n v="1405699451"/>
    <x v="2970"/>
    <b v="0"/>
    <x v="110"/>
    <x v="0"/>
    <x v="6"/>
    <x v="1"/>
    <s v="plays"/>
    <x v="2970"/>
    <x v="3"/>
  </r>
  <r>
    <n v="2971"/>
    <x v="2970"/>
    <x v="2969"/>
    <x v="50"/>
    <n v="3205"/>
    <x v="0"/>
    <s v="US"/>
    <x v="0"/>
    <n v="1409500078"/>
    <x v="2971"/>
    <b v="0"/>
    <x v="68"/>
    <x v="0"/>
    <x v="6"/>
    <x v="1"/>
    <s v="plays"/>
    <x v="2971"/>
    <x v="3"/>
  </r>
  <r>
    <n v="2972"/>
    <x v="2971"/>
    <x v="2970"/>
    <x v="13"/>
    <n v="2107"/>
    <x v="0"/>
    <s v="US"/>
    <x v="0"/>
    <n v="1480899600"/>
    <x v="2972"/>
    <b v="0"/>
    <x v="57"/>
    <x v="0"/>
    <x v="6"/>
    <x v="1"/>
    <s v="plays"/>
    <x v="2972"/>
    <x v="2"/>
  </r>
  <r>
    <n v="2973"/>
    <x v="2972"/>
    <x v="2971"/>
    <x v="10"/>
    <n v="8740"/>
    <x v="0"/>
    <s v="US"/>
    <x v="0"/>
    <n v="1451620800"/>
    <x v="2973"/>
    <b v="0"/>
    <x v="51"/>
    <x v="0"/>
    <x v="6"/>
    <x v="1"/>
    <s v="plays"/>
    <x v="2973"/>
    <x v="0"/>
  </r>
  <r>
    <n v="2974"/>
    <x v="2973"/>
    <x v="2972"/>
    <x v="10"/>
    <n v="5100"/>
    <x v="0"/>
    <s v="US"/>
    <x v="0"/>
    <n v="1411695300"/>
    <x v="2974"/>
    <b v="0"/>
    <x v="45"/>
    <x v="0"/>
    <x v="6"/>
    <x v="1"/>
    <s v="plays"/>
    <x v="2974"/>
    <x v="3"/>
  </r>
  <r>
    <n v="2975"/>
    <x v="2974"/>
    <x v="2973"/>
    <x v="6"/>
    <n v="8010"/>
    <x v="0"/>
    <s v="US"/>
    <x v="0"/>
    <n v="1417057200"/>
    <x v="2975"/>
    <b v="0"/>
    <x v="116"/>
    <x v="0"/>
    <x v="6"/>
    <x v="1"/>
    <s v="plays"/>
    <x v="2975"/>
    <x v="3"/>
  </r>
  <r>
    <n v="2976"/>
    <x v="2975"/>
    <x v="2974"/>
    <x v="159"/>
    <n v="120"/>
    <x v="0"/>
    <s v="GB"/>
    <x v="1"/>
    <n v="1457870400"/>
    <x v="2976"/>
    <b v="0"/>
    <x v="25"/>
    <x v="0"/>
    <x v="6"/>
    <x v="1"/>
    <s v="plays"/>
    <x v="2976"/>
    <x v="2"/>
  </r>
  <r>
    <n v="2977"/>
    <x v="2976"/>
    <x v="2975"/>
    <x v="9"/>
    <n v="3407"/>
    <x v="0"/>
    <s v="US"/>
    <x v="0"/>
    <n v="1427076840"/>
    <x v="2977"/>
    <b v="0"/>
    <x v="209"/>
    <x v="0"/>
    <x v="6"/>
    <x v="1"/>
    <s v="plays"/>
    <x v="2977"/>
    <x v="0"/>
  </r>
  <r>
    <n v="2978"/>
    <x v="2977"/>
    <x v="2976"/>
    <x v="47"/>
    <n v="971"/>
    <x v="0"/>
    <s v="US"/>
    <x v="0"/>
    <n v="1413784740"/>
    <x v="2978"/>
    <b v="0"/>
    <x v="38"/>
    <x v="0"/>
    <x v="6"/>
    <x v="1"/>
    <s v="plays"/>
    <x v="2978"/>
    <x v="3"/>
  </r>
  <r>
    <n v="2979"/>
    <x v="2978"/>
    <x v="2977"/>
    <x v="10"/>
    <n v="5070"/>
    <x v="0"/>
    <s v="US"/>
    <x v="0"/>
    <n v="1420524000"/>
    <x v="2979"/>
    <b v="0"/>
    <x v="67"/>
    <x v="0"/>
    <x v="6"/>
    <x v="1"/>
    <s v="plays"/>
    <x v="2979"/>
    <x v="3"/>
  </r>
  <r>
    <n v="2980"/>
    <x v="2979"/>
    <x v="2978"/>
    <x v="9"/>
    <n v="3275"/>
    <x v="0"/>
    <s v="US"/>
    <x v="0"/>
    <n v="1440381600"/>
    <x v="2980"/>
    <b v="0"/>
    <x v="54"/>
    <x v="0"/>
    <x v="6"/>
    <x v="1"/>
    <s v="plays"/>
    <x v="2980"/>
    <x v="0"/>
  </r>
  <r>
    <n v="2981"/>
    <x v="2980"/>
    <x v="2979"/>
    <x v="23"/>
    <n v="5157"/>
    <x v="0"/>
    <s v="IE"/>
    <x v="3"/>
    <n v="1443014756"/>
    <x v="2981"/>
    <b v="1"/>
    <x v="174"/>
    <x v="0"/>
    <x v="38"/>
    <x v="1"/>
    <s v="spaces"/>
    <x v="2981"/>
    <x v="0"/>
  </r>
  <r>
    <n v="2982"/>
    <x v="2981"/>
    <x v="2980"/>
    <x v="10"/>
    <n v="5103"/>
    <x v="0"/>
    <s v="GB"/>
    <x v="1"/>
    <n v="1455208143"/>
    <x v="2982"/>
    <b v="1"/>
    <x v="211"/>
    <x v="0"/>
    <x v="38"/>
    <x v="1"/>
    <s v="spaces"/>
    <x v="2982"/>
    <x v="2"/>
  </r>
  <r>
    <n v="2983"/>
    <x v="2982"/>
    <x v="2981"/>
    <x v="382"/>
    <n v="169985.91"/>
    <x v="0"/>
    <s v="US"/>
    <x v="0"/>
    <n v="1415722236"/>
    <x v="2983"/>
    <b v="1"/>
    <x v="486"/>
    <x v="0"/>
    <x v="38"/>
    <x v="1"/>
    <s v="spaces"/>
    <x v="2983"/>
    <x v="3"/>
  </r>
  <r>
    <n v="2984"/>
    <x v="2983"/>
    <x v="2982"/>
    <x v="31"/>
    <n v="25088"/>
    <x v="0"/>
    <s v="US"/>
    <x v="0"/>
    <n v="1472020881"/>
    <x v="2984"/>
    <b v="1"/>
    <x v="423"/>
    <x v="0"/>
    <x v="38"/>
    <x v="1"/>
    <s v="spaces"/>
    <x v="2984"/>
    <x v="2"/>
  </r>
  <r>
    <n v="2985"/>
    <x v="2984"/>
    <x v="2983"/>
    <x v="3"/>
    <n v="12165"/>
    <x v="0"/>
    <s v="NZ"/>
    <x v="4"/>
    <n v="1477886400"/>
    <x v="2985"/>
    <b v="0"/>
    <x v="112"/>
    <x v="0"/>
    <x v="38"/>
    <x v="1"/>
    <s v="spaces"/>
    <x v="2985"/>
    <x v="2"/>
  </r>
  <r>
    <n v="2986"/>
    <x v="2985"/>
    <x v="2984"/>
    <x v="262"/>
    <n v="2532"/>
    <x v="0"/>
    <s v="GB"/>
    <x v="1"/>
    <n v="1462100406"/>
    <x v="2986"/>
    <b v="0"/>
    <x v="66"/>
    <x v="0"/>
    <x v="38"/>
    <x v="1"/>
    <s v="spaces"/>
    <x v="2986"/>
    <x v="2"/>
  </r>
  <r>
    <n v="2987"/>
    <x v="2986"/>
    <x v="2985"/>
    <x v="31"/>
    <n v="27600.2"/>
    <x v="0"/>
    <s v="US"/>
    <x v="0"/>
    <n v="1476316800"/>
    <x v="2987"/>
    <b v="0"/>
    <x v="236"/>
    <x v="0"/>
    <x v="38"/>
    <x v="1"/>
    <s v="spaces"/>
    <x v="2987"/>
    <x v="2"/>
  </r>
  <r>
    <n v="2988"/>
    <x v="2987"/>
    <x v="2986"/>
    <x v="28"/>
    <n v="1000"/>
    <x v="0"/>
    <s v="GB"/>
    <x v="1"/>
    <n v="1466412081"/>
    <x v="2988"/>
    <b v="0"/>
    <x v="33"/>
    <x v="0"/>
    <x v="38"/>
    <x v="1"/>
    <s v="spaces"/>
    <x v="2988"/>
    <x v="2"/>
  </r>
  <r>
    <n v="2989"/>
    <x v="2988"/>
    <x v="2987"/>
    <x v="22"/>
    <n v="35307"/>
    <x v="0"/>
    <s v="US"/>
    <x v="0"/>
    <n v="1450673940"/>
    <x v="2989"/>
    <b v="0"/>
    <x v="487"/>
    <x v="0"/>
    <x v="38"/>
    <x v="1"/>
    <s v="spaces"/>
    <x v="2989"/>
    <x v="0"/>
  </r>
  <r>
    <n v="2990"/>
    <x v="2989"/>
    <x v="2988"/>
    <x v="3"/>
    <n v="10000"/>
    <x v="0"/>
    <s v="US"/>
    <x v="0"/>
    <n v="1452174420"/>
    <x v="2990"/>
    <b v="0"/>
    <x v="74"/>
    <x v="0"/>
    <x v="38"/>
    <x v="1"/>
    <s v="spaces"/>
    <x v="2990"/>
    <x v="0"/>
  </r>
  <r>
    <n v="2991"/>
    <x v="2990"/>
    <x v="2989"/>
    <x v="0"/>
    <n v="8780"/>
    <x v="0"/>
    <s v="US"/>
    <x v="0"/>
    <n v="1485547530"/>
    <x v="2991"/>
    <b v="0"/>
    <x v="251"/>
    <x v="0"/>
    <x v="38"/>
    <x v="1"/>
    <s v="spaces"/>
    <x v="2991"/>
    <x v="1"/>
  </r>
  <r>
    <n v="2992"/>
    <x v="2991"/>
    <x v="2990"/>
    <x v="9"/>
    <n v="3135"/>
    <x v="0"/>
    <s v="US"/>
    <x v="0"/>
    <n v="1476037510"/>
    <x v="2992"/>
    <b v="0"/>
    <x v="31"/>
    <x v="0"/>
    <x v="38"/>
    <x v="1"/>
    <s v="spaces"/>
    <x v="2992"/>
    <x v="2"/>
  </r>
  <r>
    <n v="2993"/>
    <x v="2992"/>
    <x v="2991"/>
    <x v="28"/>
    <n v="1003"/>
    <x v="0"/>
    <s v="US"/>
    <x v="0"/>
    <n v="1455998867"/>
    <x v="2993"/>
    <b v="0"/>
    <x v="19"/>
    <x v="0"/>
    <x v="38"/>
    <x v="1"/>
    <s v="spaces"/>
    <x v="2993"/>
    <x v="2"/>
  </r>
  <r>
    <n v="2994"/>
    <x v="2993"/>
    <x v="2992"/>
    <x v="43"/>
    <n v="1373.24"/>
    <x v="0"/>
    <s v="GB"/>
    <x v="1"/>
    <n v="1412335772"/>
    <x v="2994"/>
    <b v="0"/>
    <x v="211"/>
    <x v="0"/>
    <x v="38"/>
    <x v="1"/>
    <s v="spaces"/>
    <x v="2994"/>
    <x v="3"/>
  </r>
  <r>
    <n v="2995"/>
    <x v="2994"/>
    <x v="2993"/>
    <x v="36"/>
    <n v="15744"/>
    <x v="0"/>
    <s v="US"/>
    <x v="0"/>
    <n v="1484841471"/>
    <x v="2995"/>
    <b v="0"/>
    <x v="437"/>
    <x v="0"/>
    <x v="38"/>
    <x v="1"/>
    <s v="spaces"/>
    <x v="2995"/>
    <x v="2"/>
  </r>
  <r>
    <n v="2996"/>
    <x v="2995"/>
    <x v="2994"/>
    <x v="19"/>
    <n v="60180"/>
    <x v="0"/>
    <s v="US"/>
    <x v="0"/>
    <n v="1432677240"/>
    <x v="2996"/>
    <b v="0"/>
    <x v="413"/>
    <x v="0"/>
    <x v="38"/>
    <x v="1"/>
    <s v="spaces"/>
    <x v="2996"/>
    <x v="0"/>
  </r>
  <r>
    <n v="2997"/>
    <x v="2996"/>
    <x v="2995"/>
    <x v="3"/>
    <n v="10373"/>
    <x v="0"/>
    <s v="US"/>
    <x v="0"/>
    <n v="1488171540"/>
    <x v="2997"/>
    <b v="0"/>
    <x v="248"/>
    <x v="0"/>
    <x v="38"/>
    <x v="1"/>
    <s v="spaces"/>
    <x v="2997"/>
    <x v="1"/>
  </r>
  <r>
    <n v="2998"/>
    <x v="2997"/>
    <x v="2996"/>
    <x v="63"/>
    <n v="51514.5"/>
    <x v="0"/>
    <s v="US"/>
    <x v="0"/>
    <n v="1402892700"/>
    <x v="2998"/>
    <b v="0"/>
    <x v="488"/>
    <x v="0"/>
    <x v="38"/>
    <x v="1"/>
    <s v="spaces"/>
    <x v="2998"/>
    <x v="3"/>
  </r>
  <r>
    <n v="2999"/>
    <x v="2998"/>
    <x v="2997"/>
    <x v="383"/>
    <n v="1605"/>
    <x v="0"/>
    <s v="US"/>
    <x v="0"/>
    <n v="1488333600"/>
    <x v="2999"/>
    <b v="0"/>
    <x v="9"/>
    <x v="0"/>
    <x v="38"/>
    <x v="1"/>
    <s v="spaces"/>
    <x v="2999"/>
    <x v="1"/>
  </r>
  <r>
    <n v="3000"/>
    <x v="2999"/>
    <x v="2998"/>
    <x v="2"/>
    <n v="500"/>
    <x v="0"/>
    <s v="US"/>
    <x v="0"/>
    <n v="1485885600"/>
    <x v="3000"/>
    <b v="0"/>
    <x v="22"/>
    <x v="0"/>
    <x v="38"/>
    <x v="1"/>
    <s v="spaces"/>
    <x v="3000"/>
    <x v="1"/>
  </r>
  <r>
    <n v="3001"/>
    <x v="3000"/>
    <x v="2999"/>
    <x v="384"/>
    <n v="22991.01"/>
    <x v="0"/>
    <s v="US"/>
    <x v="0"/>
    <n v="1468445382"/>
    <x v="3001"/>
    <b v="0"/>
    <x v="489"/>
    <x v="0"/>
    <x v="38"/>
    <x v="1"/>
    <s v="spaces"/>
    <x v="3001"/>
    <x v="2"/>
  </r>
  <r>
    <n v="3002"/>
    <x v="3001"/>
    <x v="3000"/>
    <x v="39"/>
    <n v="7595.43"/>
    <x v="0"/>
    <s v="US"/>
    <x v="0"/>
    <n v="1356552252"/>
    <x v="3002"/>
    <b v="0"/>
    <x v="201"/>
    <x v="0"/>
    <x v="38"/>
    <x v="1"/>
    <s v="spaces"/>
    <x v="3002"/>
    <x v="5"/>
  </r>
  <r>
    <n v="3003"/>
    <x v="3002"/>
    <x v="3001"/>
    <x v="9"/>
    <n v="3035"/>
    <x v="0"/>
    <s v="US"/>
    <x v="0"/>
    <n v="1456811940"/>
    <x v="3003"/>
    <b v="0"/>
    <x v="57"/>
    <x v="0"/>
    <x v="38"/>
    <x v="1"/>
    <s v="spaces"/>
    <x v="3003"/>
    <x v="2"/>
  </r>
  <r>
    <n v="3004"/>
    <x v="3003"/>
    <x v="3002"/>
    <x v="79"/>
    <n v="45126"/>
    <x v="0"/>
    <s v="US"/>
    <x v="0"/>
    <n v="1416089324"/>
    <x v="3004"/>
    <b v="0"/>
    <x v="490"/>
    <x v="0"/>
    <x v="38"/>
    <x v="1"/>
    <s v="spaces"/>
    <x v="3004"/>
    <x v="3"/>
  </r>
  <r>
    <n v="3005"/>
    <x v="3004"/>
    <x v="3003"/>
    <x v="385"/>
    <n v="12772.6"/>
    <x v="0"/>
    <s v="US"/>
    <x v="0"/>
    <n v="1412611905"/>
    <x v="3005"/>
    <b v="0"/>
    <x v="115"/>
    <x v="0"/>
    <x v="38"/>
    <x v="1"/>
    <s v="spaces"/>
    <x v="3005"/>
    <x v="3"/>
  </r>
  <r>
    <n v="3006"/>
    <x v="3005"/>
    <x v="3004"/>
    <x v="6"/>
    <n v="8620"/>
    <x v="0"/>
    <s v="CA"/>
    <x v="5"/>
    <n v="1418580591"/>
    <x v="3006"/>
    <b v="0"/>
    <x v="174"/>
    <x v="0"/>
    <x v="38"/>
    <x v="1"/>
    <s v="spaces"/>
    <x v="3006"/>
    <x v="3"/>
  </r>
  <r>
    <n v="3007"/>
    <x v="3006"/>
    <x v="3005"/>
    <x v="20"/>
    <n v="1080"/>
    <x v="0"/>
    <s v="US"/>
    <x v="0"/>
    <n v="1429938683"/>
    <x v="3007"/>
    <b v="0"/>
    <x v="9"/>
    <x v="0"/>
    <x v="38"/>
    <x v="1"/>
    <s v="spaces"/>
    <x v="3007"/>
    <x v="0"/>
  </r>
  <r>
    <n v="3008"/>
    <x v="3007"/>
    <x v="3006"/>
    <x v="9"/>
    <n v="3035"/>
    <x v="0"/>
    <s v="US"/>
    <x v="0"/>
    <n v="1453352719"/>
    <x v="3008"/>
    <b v="0"/>
    <x v="55"/>
    <x v="0"/>
    <x v="38"/>
    <x v="1"/>
    <s v="spaces"/>
    <x v="3008"/>
    <x v="0"/>
  </r>
  <r>
    <n v="3009"/>
    <x v="3008"/>
    <x v="3007"/>
    <x v="31"/>
    <n v="29939"/>
    <x v="0"/>
    <s v="US"/>
    <x v="0"/>
    <n v="1417012840"/>
    <x v="3009"/>
    <b v="0"/>
    <x v="130"/>
    <x v="0"/>
    <x v="38"/>
    <x v="1"/>
    <s v="spaces"/>
    <x v="3009"/>
    <x v="3"/>
  </r>
  <r>
    <n v="3010"/>
    <x v="3009"/>
    <x v="3008"/>
    <x v="15"/>
    <n v="2370"/>
    <x v="0"/>
    <s v="US"/>
    <x v="0"/>
    <n v="1424548719"/>
    <x v="3010"/>
    <b v="0"/>
    <x v="41"/>
    <x v="0"/>
    <x v="38"/>
    <x v="1"/>
    <s v="spaces"/>
    <x v="3010"/>
    <x v="3"/>
  </r>
  <r>
    <n v="3011"/>
    <x v="3010"/>
    <x v="3009"/>
    <x v="43"/>
    <n v="371"/>
    <x v="0"/>
    <s v="ES"/>
    <x v="3"/>
    <n v="1450911540"/>
    <x v="3011"/>
    <b v="0"/>
    <x v="20"/>
    <x v="0"/>
    <x v="38"/>
    <x v="1"/>
    <s v="spaces"/>
    <x v="3011"/>
    <x v="0"/>
  </r>
  <r>
    <n v="3012"/>
    <x v="3011"/>
    <x v="3010"/>
    <x v="23"/>
    <n v="4685"/>
    <x v="0"/>
    <s v="US"/>
    <x v="0"/>
    <n v="1423587130"/>
    <x v="3012"/>
    <b v="0"/>
    <x v="165"/>
    <x v="0"/>
    <x v="38"/>
    <x v="1"/>
    <s v="spaces"/>
    <x v="3012"/>
    <x v="0"/>
  </r>
  <r>
    <n v="3013"/>
    <x v="3012"/>
    <x v="3011"/>
    <x v="3"/>
    <n v="15696"/>
    <x v="0"/>
    <s v="US"/>
    <x v="0"/>
    <n v="1434917049"/>
    <x v="3013"/>
    <b v="0"/>
    <x v="329"/>
    <x v="0"/>
    <x v="38"/>
    <x v="1"/>
    <s v="spaces"/>
    <x v="3013"/>
    <x v="0"/>
  </r>
  <r>
    <n v="3014"/>
    <x v="3013"/>
    <x v="3012"/>
    <x v="31"/>
    <n v="28276"/>
    <x v="0"/>
    <s v="US"/>
    <x v="0"/>
    <n v="1415163600"/>
    <x v="3014"/>
    <b v="0"/>
    <x v="491"/>
    <x v="0"/>
    <x v="38"/>
    <x v="1"/>
    <s v="spaces"/>
    <x v="3014"/>
    <x v="3"/>
  </r>
  <r>
    <n v="3015"/>
    <x v="3014"/>
    <x v="3013"/>
    <x v="104"/>
    <n v="3508"/>
    <x v="0"/>
    <s v="US"/>
    <x v="0"/>
    <n v="1402459200"/>
    <x v="3015"/>
    <b v="0"/>
    <x v="244"/>
    <x v="0"/>
    <x v="38"/>
    <x v="1"/>
    <s v="spaces"/>
    <x v="3015"/>
    <x v="3"/>
  </r>
  <r>
    <n v="3016"/>
    <x v="3015"/>
    <x v="3014"/>
    <x v="0"/>
    <n v="8722"/>
    <x v="0"/>
    <s v="US"/>
    <x v="0"/>
    <n v="1405688952"/>
    <x v="3016"/>
    <b v="0"/>
    <x v="17"/>
    <x v="0"/>
    <x v="38"/>
    <x v="1"/>
    <s v="spaces"/>
    <x v="3016"/>
    <x v="3"/>
  </r>
  <r>
    <n v="3017"/>
    <x v="3016"/>
    <x v="3015"/>
    <x v="29"/>
    <n v="23285"/>
    <x v="0"/>
    <s v="US"/>
    <x v="0"/>
    <n v="1408566243"/>
    <x v="3017"/>
    <b v="0"/>
    <x v="180"/>
    <x v="0"/>
    <x v="38"/>
    <x v="1"/>
    <s v="spaces"/>
    <x v="3017"/>
    <x v="3"/>
  </r>
  <r>
    <n v="3018"/>
    <x v="3017"/>
    <x v="3016"/>
    <x v="285"/>
    <n v="4230"/>
    <x v="0"/>
    <s v="FR"/>
    <x v="3"/>
    <n v="1437429600"/>
    <x v="3018"/>
    <b v="0"/>
    <x v="14"/>
    <x v="0"/>
    <x v="38"/>
    <x v="1"/>
    <s v="spaces"/>
    <x v="3018"/>
    <x v="0"/>
  </r>
  <r>
    <n v="3019"/>
    <x v="3018"/>
    <x v="3017"/>
    <x v="36"/>
    <n v="18185"/>
    <x v="0"/>
    <s v="US"/>
    <x v="0"/>
    <n v="1401159600"/>
    <x v="3019"/>
    <b v="0"/>
    <x v="334"/>
    <x v="0"/>
    <x v="38"/>
    <x v="1"/>
    <s v="spaces"/>
    <x v="3019"/>
    <x v="3"/>
  </r>
  <r>
    <n v="3020"/>
    <x v="3019"/>
    <x v="3018"/>
    <x v="39"/>
    <n v="7040"/>
    <x v="0"/>
    <s v="US"/>
    <x v="0"/>
    <n v="1439583533"/>
    <x v="3020"/>
    <b v="0"/>
    <x v="209"/>
    <x v="0"/>
    <x v="38"/>
    <x v="1"/>
    <s v="spaces"/>
    <x v="3020"/>
    <x v="0"/>
  </r>
  <r>
    <n v="3021"/>
    <x v="3020"/>
    <x v="3019"/>
    <x v="37"/>
    <n v="5221"/>
    <x v="0"/>
    <s v="US"/>
    <x v="0"/>
    <n v="1479794340"/>
    <x v="3021"/>
    <b v="0"/>
    <x v="273"/>
    <x v="0"/>
    <x v="38"/>
    <x v="1"/>
    <s v="spaces"/>
    <x v="3021"/>
    <x v="2"/>
  </r>
  <r>
    <n v="3022"/>
    <x v="3021"/>
    <x v="3020"/>
    <x v="3"/>
    <n v="10088"/>
    <x v="0"/>
    <s v="US"/>
    <x v="0"/>
    <n v="1472338409"/>
    <x v="3022"/>
    <b v="0"/>
    <x v="95"/>
    <x v="0"/>
    <x v="38"/>
    <x v="1"/>
    <s v="spaces"/>
    <x v="3022"/>
    <x v="2"/>
  </r>
  <r>
    <n v="3023"/>
    <x v="3022"/>
    <x v="3021"/>
    <x v="176"/>
    <n v="721"/>
    <x v="0"/>
    <s v="GB"/>
    <x v="1"/>
    <n v="1434039186"/>
    <x v="3023"/>
    <b v="0"/>
    <x v="79"/>
    <x v="0"/>
    <x v="38"/>
    <x v="1"/>
    <s v="spaces"/>
    <x v="3023"/>
    <x v="0"/>
  </r>
  <r>
    <n v="3024"/>
    <x v="3023"/>
    <x v="3022"/>
    <x v="10"/>
    <n v="12321"/>
    <x v="0"/>
    <s v="US"/>
    <x v="0"/>
    <n v="1349567475"/>
    <x v="3024"/>
    <b v="0"/>
    <x v="0"/>
    <x v="0"/>
    <x v="38"/>
    <x v="1"/>
    <s v="spaces"/>
    <x v="3024"/>
    <x v="5"/>
  </r>
  <r>
    <n v="3025"/>
    <x v="3024"/>
    <x v="3023"/>
    <x v="30"/>
    <n v="7555"/>
    <x v="0"/>
    <s v="GB"/>
    <x v="1"/>
    <n v="1401465600"/>
    <x v="3025"/>
    <b v="0"/>
    <x v="108"/>
    <x v="0"/>
    <x v="38"/>
    <x v="1"/>
    <s v="spaces"/>
    <x v="3025"/>
    <x v="3"/>
  </r>
  <r>
    <n v="3026"/>
    <x v="3025"/>
    <x v="3024"/>
    <x v="42"/>
    <n v="1290"/>
    <x v="0"/>
    <s v="GB"/>
    <x v="1"/>
    <n v="1488538892"/>
    <x v="3026"/>
    <b v="0"/>
    <x v="20"/>
    <x v="0"/>
    <x v="38"/>
    <x v="1"/>
    <s v="spaces"/>
    <x v="3026"/>
    <x v="1"/>
  </r>
  <r>
    <n v="3027"/>
    <x v="3026"/>
    <x v="3025"/>
    <x v="79"/>
    <n v="52576"/>
    <x v="0"/>
    <s v="US"/>
    <x v="0"/>
    <n v="1426866851"/>
    <x v="3027"/>
    <b v="0"/>
    <x v="492"/>
    <x v="0"/>
    <x v="38"/>
    <x v="1"/>
    <s v="spaces"/>
    <x v="3027"/>
    <x v="0"/>
  </r>
  <r>
    <n v="3028"/>
    <x v="3027"/>
    <x v="3026"/>
    <x v="10"/>
    <n v="8401"/>
    <x v="0"/>
    <s v="US"/>
    <x v="0"/>
    <n v="1471242025"/>
    <x v="3028"/>
    <b v="0"/>
    <x v="221"/>
    <x v="0"/>
    <x v="38"/>
    <x v="1"/>
    <s v="spaces"/>
    <x v="3028"/>
    <x v="2"/>
  </r>
  <r>
    <n v="3029"/>
    <x v="3028"/>
    <x v="3027"/>
    <x v="11"/>
    <n v="32903"/>
    <x v="0"/>
    <s v="US"/>
    <x v="0"/>
    <n v="1416285300"/>
    <x v="3029"/>
    <b v="0"/>
    <x v="493"/>
    <x v="0"/>
    <x v="38"/>
    <x v="1"/>
    <s v="spaces"/>
    <x v="3029"/>
    <x v="3"/>
  </r>
  <r>
    <n v="3030"/>
    <x v="3029"/>
    <x v="3028"/>
    <x v="257"/>
    <n v="1867"/>
    <x v="0"/>
    <s v="US"/>
    <x v="0"/>
    <n v="1442426171"/>
    <x v="3030"/>
    <b v="0"/>
    <x v="14"/>
    <x v="0"/>
    <x v="38"/>
    <x v="1"/>
    <s v="spaces"/>
    <x v="3030"/>
    <x v="0"/>
  </r>
  <r>
    <n v="3031"/>
    <x v="3030"/>
    <x v="3029"/>
    <x v="15"/>
    <n v="1500"/>
    <x v="0"/>
    <s v="US"/>
    <x v="0"/>
    <n v="1476479447"/>
    <x v="3031"/>
    <b v="0"/>
    <x v="60"/>
    <x v="0"/>
    <x v="38"/>
    <x v="1"/>
    <s v="spaces"/>
    <x v="3031"/>
    <x v="2"/>
  </r>
  <r>
    <n v="3032"/>
    <x v="3031"/>
    <x v="3030"/>
    <x v="28"/>
    <n v="1272"/>
    <x v="0"/>
    <s v="US"/>
    <x v="0"/>
    <n v="1441933459"/>
    <x v="3032"/>
    <b v="0"/>
    <x v="20"/>
    <x v="0"/>
    <x v="38"/>
    <x v="1"/>
    <s v="spaces"/>
    <x v="3032"/>
    <x v="0"/>
  </r>
  <r>
    <n v="3033"/>
    <x v="3032"/>
    <x v="3031"/>
    <x v="9"/>
    <n v="4396"/>
    <x v="0"/>
    <s v="US"/>
    <x v="0"/>
    <n v="1471487925"/>
    <x v="3033"/>
    <b v="0"/>
    <x v="23"/>
    <x v="0"/>
    <x v="38"/>
    <x v="1"/>
    <s v="spaces"/>
    <x v="3033"/>
    <x v="2"/>
  </r>
  <r>
    <n v="3034"/>
    <x v="3033"/>
    <x v="3032"/>
    <x v="57"/>
    <n v="112536"/>
    <x v="0"/>
    <s v="US"/>
    <x v="0"/>
    <n v="1477972740"/>
    <x v="3034"/>
    <b v="0"/>
    <x v="494"/>
    <x v="0"/>
    <x v="38"/>
    <x v="1"/>
    <s v="spaces"/>
    <x v="3034"/>
    <x v="2"/>
  </r>
  <r>
    <n v="3035"/>
    <x v="3034"/>
    <x v="3033"/>
    <x v="31"/>
    <n v="27196.71"/>
    <x v="0"/>
    <s v="US"/>
    <x v="0"/>
    <n v="1367674009"/>
    <x v="3035"/>
    <b v="0"/>
    <x v="495"/>
    <x v="0"/>
    <x v="38"/>
    <x v="1"/>
    <s v="spaces"/>
    <x v="3035"/>
    <x v="4"/>
  </r>
  <r>
    <n v="3036"/>
    <x v="3035"/>
    <x v="3034"/>
    <x v="31"/>
    <n v="31683"/>
    <x v="0"/>
    <s v="US"/>
    <x v="0"/>
    <n v="1376654340"/>
    <x v="3036"/>
    <b v="0"/>
    <x v="313"/>
    <x v="0"/>
    <x v="38"/>
    <x v="1"/>
    <s v="spaces"/>
    <x v="3036"/>
    <x v="4"/>
  </r>
  <r>
    <n v="3037"/>
    <x v="3036"/>
    <x v="3035"/>
    <x v="2"/>
    <n v="1066"/>
    <x v="0"/>
    <s v="US"/>
    <x v="0"/>
    <n v="1285995540"/>
    <x v="3037"/>
    <b v="0"/>
    <x v="58"/>
    <x v="0"/>
    <x v="38"/>
    <x v="1"/>
    <s v="spaces"/>
    <x v="3037"/>
    <x v="7"/>
  </r>
  <r>
    <n v="3038"/>
    <x v="3037"/>
    <x v="3036"/>
    <x v="28"/>
    <n v="1005"/>
    <x v="0"/>
    <s v="US"/>
    <x v="0"/>
    <n v="1457071397"/>
    <x v="3038"/>
    <b v="0"/>
    <x v="74"/>
    <x v="0"/>
    <x v="38"/>
    <x v="1"/>
    <s v="spaces"/>
    <x v="3038"/>
    <x v="2"/>
  </r>
  <r>
    <n v="3039"/>
    <x v="3038"/>
    <x v="3037"/>
    <x v="22"/>
    <n v="21742.78"/>
    <x v="0"/>
    <s v="US"/>
    <x v="0"/>
    <n v="1388303940"/>
    <x v="3039"/>
    <b v="0"/>
    <x v="163"/>
    <x v="0"/>
    <x v="38"/>
    <x v="1"/>
    <s v="spaces"/>
    <x v="3039"/>
    <x v="4"/>
  </r>
  <r>
    <n v="3040"/>
    <x v="3039"/>
    <x v="3038"/>
    <x v="9"/>
    <n v="3225"/>
    <x v="0"/>
    <s v="US"/>
    <x v="0"/>
    <n v="1435359600"/>
    <x v="3040"/>
    <b v="0"/>
    <x v="288"/>
    <x v="0"/>
    <x v="38"/>
    <x v="1"/>
    <s v="spaces"/>
    <x v="3040"/>
    <x v="0"/>
  </r>
  <r>
    <n v="3041"/>
    <x v="3040"/>
    <x v="3039"/>
    <x v="386"/>
    <n v="9170"/>
    <x v="0"/>
    <s v="US"/>
    <x v="0"/>
    <n v="1453323048"/>
    <x v="3041"/>
    <b v="0"/>
    <x v="195"/>
    <x v="0"/>
    <x v="38"/>
    <x v="1"/>
    <s v="spaces"/>
    <x v="3041"/>
    <x v="0"/>
  </r>
  <r>
    <n v="3042"/>
    <x v="3041"/>
    <x v="3040"/>
    <x v="15"/>
    <n v="1920"/>
    <x v="0"/>
    <s v="GB"/>
    <x v="1"/>
    <n v="1444149047"/>
    <x v="3042"/>
    <b v="0"/>
    <x v="77"/>
    <x v="0"/>
    <x v="38"/>
    <x v="1"/>
    <s v="spaces"/>
    <x v="3042"/>
    <x v="0"/>
  </r>
  <r>
    <n v="3043"/>
    <x v="3042"/>
    <x v="3041"/>
    <x v="36"/>
    <n v="16501"/>
    <x v="0"/>
    <s v="CA"/>
    <x v="5"/>
    <n v="1429152600"/>
    <x v="3043"/>
    <b v="0"/>
    <x v="130"/>
    <x v="0"/>
    <x v="38"/>
    <x v="1"/>
    <s v="spaces"/>
    <x v="3043"/>
    <x v="0"/>
  </r>
  <r>
    <n v="3044"/>
    <x v="3043"/>
    <x v="3042"/>
    <x v="14"/>
    <n v="13121"/>
    <x v="0"/>
    <s v="US"/>
    <x v="0"/>
    <n v="1454433998"/>
    <x v="3044"/>
    <b v="0"/>
    <x v="239"/>
    <x v="0"/>
    <x v="38"/>
    <x v="1"/>
    <s v="spaces"/>
    <x v="3044"/>
    <x v="2"/>
  </r>
  <r>
    <n v="3045"/>
    <x v="3044"/>
    <x v="3043"/>
    <x v="23"/>
    <n v="5308.26"/>
    <x v="0"/>
    <s v="US"/>
    <x v="0"/>
    <n v="1408679055"/>
    <x v="3045"/>
    <b v="0"/>
    <x v="31"/>
    <x v="0"/>
    <x v="38"/>
    <x v="1"/>
    <s v="spaces"/>
    <x v="3045"/>
    <x v="3"/>
  </r>
  <r>
    <n v="3046"/>
    <x v="3045"/>
    <x v="3044"/>
    <x v="278"/>
    <n v="15077"/>
    <x v="0"/>
    <s v="US"/>
    <x v="0"/>
    <n v="1410324720"/>
    <x v="3046"/>
    <b v="0"/>
    <x v="6"/>
    <x v="0"/>
    <x v="38"/>
    <x v="1"/>
    <s v="spaces"/>
    <x v="3046"/>
    <x v="3"/>
  </r>
  <r>
    <n v="3047"/>
    <x v="3046"/>
    <x v="3045"/>
    <x v="2"/>
    <n v="745"/>
    <x v="0"/>
    <s v="US"/>
    <x v="0"/>
    <n v="1461762960"/>
    <x v="3047"/>
    <b v="0"/>
    <x v="9"/>
    <x v="0"/>
    <x v="38"/>
    <x v="1"/>
    <s v="spaces"/>
    <x v="3047"/>
    <x v="2"/>
  </r>
  <r>
    <n v="3048"/>
    <x v="3047"/>
    <x v="3046"/>
    <x v="10"/>
    <n v="8320"/>
    <x v="0"/>
    <s v="US"/>
    <x v="0"/>
    <n v="1420060920"/>
    <x v="3048"/>
    <b v="0"/>
    <x v="5"/>
    <x v="0"/>
    <x v="38"/>
    <x v="1"/>
    <s v="spaces"/>
    <x v="3048"/>
    <x v="3"/>
  </r>
  <r>
    <n v="3049"/>
    <x v="3048"/>
    <x v="3047"/>
    <x v="192"/>
    <n v="4000"/>
    <x v="0"/>
    <s v="US"/>
    <x v="0"/>
    <n v="1434241255"/>
    <x v="3049"/>
    <b v="0"/>
    <x v="241"/>
    <x v="0"/>
    <x v="38"/>
    <x v="1"/>
    <s v="spaces"/>
    <x v="3049"/>
    <x v="0"/>
  </r>
  <r>
    <n v="3050"/>
    <x v="3049"/>
    <x v="3048"/>
    <x v="20"/>
    <n v="636"/>
    <x v="0"/>
    <s v="US"/>
    <x v="0"/>
    <n v="1462420960"/>
    <x v="3050"/>
    <b v="0"/>
    <x v="82"/>
    <x v="0"/>
    <x v="38"/>
    <x v="1"/>
    <s v="spaces"/>
    <x v="3050"/>
    <x v="2"/>
  </r>
  <r>
    <n v="3051"/>
    <x v="3050"/>
    <x v="3049"/>
    <x v="8"/>
    <n v="827"/>
    <x v="2"/>
    <s v="GB"/>
    <x v="1"/>
    <n v="1486547945"/>
    <x v="3051"/>
    <b v="1"/>
    <x v="2"/>
    <x v="1"/>
    <x v="38"/>
    <x v="1"/>
    <s v="spaces"/>
    <x v="3051"/>
    <x v="1"/>
  </r>
  <r>
    <n v="3052"/>
    <x v="3051"/>
    <x v="3050"/>
    <x v="63"/>
    <n v="75"/>
    <x v="2"/>
    <s v="US"/>
    <x v="0"/>
    <n v="1432828740"/>
    <x v="3052"/>
    <b v="0"/>
    <x v="84"/>
    <x v="1"/>
    <x v="38"/>
    <x v="1"/>
    <s v="spaces"/>
    <x v="3052"/>
    <x v="0"/>
  </r>
  <r>
    <n v="3053"/>
    <x v="3052"/>
    <x v="3051"/>
    <x v="3"/>
    <n v="40"/>
    <x v="2"/>
    <s v="US"/>
    <x v="0"/>
    <n v="1412222340"/>
    <x v="3053"/>
    <b v="0"/>
    <x v="83"/>
    <x v="1"/>
    <x v="38"/>
    <x v="1"/>
    <s v="spaces"/>
    <x v="3053"/>
    <x v="3"/>
  </r>
  <r>
    <n v="3054"/>
    <x v="3053"/>
    <x v="3052"/>
    <x v="43"/>
    <n v="0"/>
    <x v="2"/>
    <s v="US"/>
    <x v="0"/>
    <n v="1425258240"/>
    <x v="3054"/>
    <b v="0"/>
    <x v="78"/>
    <x v="1"/>
    <x v="38"/>
    <x v="1"/>
    <s v="spaces"/>
    <x v="3054"/>
    <x v="0"/>
  </r>
  <r>
    <n v="3055"/>
    <x v="3054"/>
    <x v="3053"/>
    <x v="22"/>
    <n v="1"/>
    <x v="2"/>
    <s v="US"/>
    <x v="0"/>
    <n v="1420844390"/>
    <x v="3055"/>
    <b v="0"/>
    <x v="29"/>
    <x v="1"/>
    <x v="38"/>
    <x v="1"/>
    <s v="spaces"/>
    <x v="3055"/>
    <x v="3"/>
  </r>
  <r>
    <n v="3056"/>
    <x v="3055"/>
    <x v="3054"/>
    <x v="31"/>
    <n v="0"/>
    <x v="2"/>
    <s v="US"/>
    <x v="0"/>
    <n v="1412003784"/>
    <x v="3056"/>
    <b v="0"/>
    <x v="78"/>
    <x v="1"/>
    <x v="38"/>
    <x v="1"/>
    <s v="spaces"/>
    <x v="3056"/>
    <x v="3"/>
  </r>
  <r>
    <n v="3057"/>
    <x v="3056"/>
    <x v="3055"/>
    <x v="63"/>
    <n v="0"/>
    <x v="2"/>
    <s v="GB"/>
    <x v="1"/>
    <n v="1459694211"/>
    <x v="3057"/>
    <b v="0"/>
    <x v="78"/>
    <x v="1"/>
    <x v="38"/>
    <x v="1"/>
    <s v="spaces"/>
    <x v="3057"/>
    <x v="2"/>
  </r>
  <r>
    <n v="3058"/>
    <x v="3057"/>
    <x v="3056"/>
    <x v="102"/>
    <n v="3"/>
    <x v="2"/>
    <s v="IT"/>
    <x v="3"/>
    <n v="1463734740"/>
    <x v="3058"/>
    <b v="0"/>
    <x v="83"/>
    <x v="1"/>
    <x v="38"/>
    <x v="1"/>
    <s v="spaces"/>
    <x v="3058"/>
    <x v="2"/>
  </r>
  <r>
    <n v="3059"/>
    <x v="3058"/>
    <x v="3057"/>
    <x v="36"/>
    <n v="451"/>
    <x v="2"/>
    <s v="US"/>
    <x v="0"/>
    <n v="1407536846"/>
    <x v="3059"/>
    <b v="0"/>
    <x v="202"/>
    <x v="1"/>
    <x v="38"/>
    <x v="1"/>
    <s v="spaces"/>
    <x v="3059"/>
    <x v="3"/>
  </r>
  <r>
    <n v="3060"/>
    <x v="3059"/>
    <x v="3058"/>
    <x v="135"/>
    <n v="335"/>
    <x v="2"/>
    <s v="US"/>
    <x v="0"/>
    <n v="1443422134"/>
    <x v="3060"/>
    <b v="0"/>
    <x v="79"/>
    <x v="1"/>
    <x v="38"/>
    <x v="1"/>
    <s v="spaces"/>
    <x v="3060"/>
    <x v="0"/>
  </r>
  <r>
    <n v="3061"/>
    <x v="3060"/>
    <x v="3059"/>
    <x v="80"/>
    <n v="0"/>
    <x v="2"/>
    <s v="US"/>
    <x v="0"/>
    <n v="1407955748"/>
    <x v="3061"/>
    <b v="0"/>
    <x v="78"/>
    <x v="1"/>
    <x v="38"/>
    <x v="1"/>
    <s v="spaces"/>
    <x v="3061"/>
    <x v="3"/>
  </r>
  <r>
    <n v="3062"/>
    <x v="3061"/>
    <x v="3060"/>
    <x v="3"/>
    <n v="6684"/>
    <x v="2"/>
    <s v="US"/>
    <x v="0"/>
    <n v="1443636000"/>
    <x v="3062"/>
    <b v="0"/>
    <x v="85"/>
    <x v="1"/>
    <x v="38"/>
    <x v="1"/>
    <s v="spaces"/>
    <x v="3062"/>
    <x v="0"/>
  </r>
  <r>
    <n v="3063"/>
    <x v="3062"/>
    <x v="3061"/>
    <x v="9"/>
    <n v="587"/>
    <x v="2"/>
    <s v="US"/>
    <x v="0"/>
    <n v="1477174138"/>
    <x v="3063"/>
    <b v="0"/>
    <x v="23"/>
    <x v="1"/>
    <x v="38"/>
    <x v="1"/>
    <s v="spaces"/>
    <x v="3063"/>
    <x v="2"/>
  </r>
  <r>
    <n v="3064"/>
    <x v="3063"/>
    <x v="3062"/>
    <x v="96"/>
    <n v="8471"/>
    <x v="2"/>
    <s v="US"/>
    <x v="0"/>
    <n v="1448175540"/>
    <x v="3064"/>
    <b v="0"/>
    <x v="250"/>
    <x v="1"/>
    <x v="38"/>
    <x v="1"/>
    <s v="spaces"/>
    <x v="3064"/>
    <x v="0"/>
  </r>
  <r>
    <n v="3065"/>
    <x v="3064"/>
    <x v="3063"/>
    <x v="31"/>
    <n v="10"/>
    <x v="2"/>
    <s v="US"/>
    <x v="0"/>
    <n v="1406683172"/>
    <x v="3065"/>
    <b v="0"/>
    <x v="84"/>
    <x v="1"/>
    <x v="38"/>
    <x v="1"/>
    <s v="spaces"/>
    <x v="3065"/>
    <x v="3"/>
  </r>
  <r>
    <n v="3066"/>
    <x v="3065"/>
    <x v="3064"/>
    <x v="90"/>
    <n v="41950"/>
    <x v="2"/>
    <s v="AU"/>
    <x v="2"/>
    <n v="1468128537"/>
    <x v="3066"/>
    <b v="0"/>
    <x v="41"/>
    <x v="1"/>
    <x v="38"/>
    <x v="1"/>
    <s v="spaces"/>
    <x v="3066"/>
    <x v="2"/>
  </r>
  <r>
    <n v="3067"/>
    <x v="3066"/>
    <x v="3065"/>
    <x v="6"/>
    <n v="200"/>
    <x v="2"/>
    <s v="NZ"/>
    <x v="4"/>
    <n v="1441837879"/>
    <x v="3067"/>
    <b v="0"/>
    <x v="29"/>
    <x v="1"/>
    <x v="38"/>
    <x v="1"/>
    <s v="spaces"/>
    <x v="3067"/>
    <x v="0"/>
  </r>
  <r>
    <n v="3068"/>
    <x v="3067"/>
    <x v="3066"/>
    <x v="65"/>
    <n v="175"/>
    <x v="2"/>
    <s v="US"/>
    <x v="0"/>
    <n v="1445013352"/>
    <x v="3068"/>
    <b v="0"/>
    <x v="84"/>
    <x v="1"/>
    <x v="38"/>
    <x v="1"/>
    <s v="spaces"/>
    <x v="3068"/>
    <x v="0"/>
  </r>
  <r>
    <n v="3069"/>
    <x v="3068"/>
    <x v="3067"/>
    <x v="28"/>
    <n v="141"/>
    <x v="2"/>
    <s v="US"/>
    <x v="0"/>
    <n v="1418587234"/>
    <x v="3069"/>
    <b v="0"/>
    <x v="63"/>
    <x v="1"/>
    <x v="38"/>
    <x v="1"/>
    <s v="spaces"/>
    <x v="3069"/>
    <x v="3"/>
  </r>
  <r>
    <n v="3070"/>
    <x v="3069"/>
    <x v="3068"/>
    <x v="3"/>
    <n v="334"/>
    <x v="2"/>
    <s v="GB"/>
    <x v="1"/>
    <n v="1481132169"/>
    <x v="3070"/>
    <b v="0"/>
    <x v="38"/>
    <x v="1"/>
    <x v="38"/>
    <x v="1"/>
    <s v="spaces"/>
    <x v="3070"/>
    <x v="2"/>
  </r>
  <r>
    <n v="3071"/>
    <x v="3070"/>
    <x v="3069"/>
    <x v="14"/>
    <n v="7173"/>
    <x v="2"/>
    <s v="US"/>
    <x v="0"/>
    <n v="1429595940"/>
    <x v="3071"/>
    <b v="0"/>
    <x v="27"/>
    <x v="1"/>
    <x v="38"/>
    <x v="1"/>
    <s v="spaces"/>
    <x v="3071"/>
    <x v="0"/>
  </r>
  <r>
    <n v="3072"/>
    <x v="3071"/>
    <x v="3070"/>
    <x v="14"/>
    <n v="2"/>
    <x v="2"/>
    <s v="US"/>
    <x v="0"/>
    <n v="1477791960"/>
    <x v="3072"/>
    <b v="0"/>
    <x v="84"/>
    <x v="1"/>
    <x v="38"/>
    <x v="1"/>
    <s v="spaces"/>
    <x v="3072"/>
    <x v="2"/>
  </r>
  <r>
    <n v="3073"/>
    <x v="3072"/>
    <x v="3071"/>
    <x v="387"/>
    <n v="645"/>
    <x v="2"/>
    <s v="US"/>
    <x v="0"/>
    <n v="1434309540"/>
    <x v="3073"/>
    <b v="0"/>
    <x v="63"/>
    <x v="1"/>
    <x v="38"/>
    <x v="1"/>
    <s v="spaces"/>
    <x v="3073"/>
    <x v="0"/>
  </r>
  <r>
    <n v="3074"/>
    <x v="3073"/>
    <x v="3072"/>
    <x v="31"/>
    <n v="22"/>
    <x v="2"/>
    <s v="FR"/>
    <x v="3"/>
    <n v="1457617359"/>
    <x v="3074"/>
    <b v="0"/>
    <x v="83"/>
    <x v="1"/>
    <x v="38"/>
    <x v="1"/>
    <s v="spaces"/>
    <x v="3074"/>
    <x v="2"/>
  </r>
  <r>
    <n v="3075"/>
    <x v="3074"/>
    <x v="3073"/>
    <x v="36"/>
    <n v="1296"/>
    <x v="2"/>
    <s v="US"/>
    <x v="0"/>
    <n v="1471573640"/>
    <x v="3075"/>
    <b v="0"/>
    <x v="9"/>
    <x v="1"/>
    <x v="38"/>
    <x v="1"/>
    <s v="spaces"/>
    <x v="3075"/>
    <x v="2"/>
  </r>
  <r>
    <n v="3076"/>
    <x v="3075"/>
    <x v="3074"/>
    <x v="3"/>
    <n v="1506"/>
    <x v="2"/>
    <s v="US"/>
    <x v="0"/>
    <n v="1444405123"/>
    <x v="3076"/>
    <b v="0"/>
    <x v="133"/>
    <x v="1"/>
    <x v="38"/>
    <x v="1"/>
    <s v="spaces"/>
    <x v="3076"/>
    <x v="0"/>
  </r>
  <r>
    <n v="3077"/>
    <x v="3076"/>
    <x v="3075"/>
    <x v="29"/>
    <n v="105"/>
    <x v="2"/>
    <s v="CA"/>
    <x v="5"/>
    <n v="1488495478"/>
    <x v="3077"/>
    <b v="0"/>
    <x v="84"/>
    <x v="1"/>
    <x v="38"/>
    <x v="1"/>
    <s v="spaces"/>
    <x v="3077"/>
    <x v="1"/>
  </r>
  <r>
    <n v="3078"/>
    <x v="3077"/>
    <x v="3076"/>
    <x v="127"/>
    <n v="71"/>
    <x v="2"/>
    <s v="US"/>
    <x v="0"/>
    <n v="1424920795"/>
    <x v="3078"/>
    <b v="0"/>
    <x v="83"/>
    <x v="1"/>
    <x v="38"/>
    <x v="1"/>
    <s v="spaces"/>
    <x v="3078"/>
    <x v="0"/>
  </r>
  <r>
    <n v="3079"/>
    <x v="3078"/>
    <x v="3077"/>
    <x v="388"/>
    <n v="11226"/>
    <x v="2"/>
    <s v="US"/>
    <x v="0"/>
    <n v="1427040435"/>
    <x v="3079"/>
    <b v="0"/>
    <x v="74"/>
    <x v="1"/>
    <x v="38"/>
    <x v="1"/>
    <s v="spaces"/>
    <x v="3079"/>
    <x v="0"/>
  </r>
  <r>
    <n v="3080"/>
    <x v="3079"/>
    <x v="3078"/>
    <x v="71"/>
    <n v="376"/>
    <x v="2"/>
    <s v="US"/>
    <x v="0"/>
    <n v="1419644444"/>
    <x v="3080"/>
    <b v="0"/>
    <x v="63"/>
    <x v="1"/>
    <x v="38"/>
    <x v="1"/>
    <s v="spaces"/>
    <x v="3080"/>
    <x v="3"/>
  </r>
  <r>
    <n v="3081"/>
    <x v="3080"/>
    <x v="3079"/>
    <x v="80"/>
    <n v="2103"/>
    <x v="2"/>
    <s v="US"/>
    <x v="0"/>
    <n v="1442722891"/>
    <x v="3081"/>
    <b v="0"/>
    <x v="81"/>
    <x v="1"/>
    <x v="38"/>
    <x v="1"/>
    <s v="spaces"/>
    <x v="3081"/>
    <x v="0"/>
  </r>
  <r>
    <n v="3082"/>
    <x v="3081"/>
    <x v="3080"/>
    <x v="7"/>
    <n v="0"/>
    <x v="2"/>
    <s v="US"/>
    <x v="0"/>
    <n v="1447628946"/>
    <x v="3082"/>
    <b v="0"/>
    <x v="78"/>
    <x v="1"/>
    <x v="38"/>
    <x v="1"/>
    <s v="spaces"/>
    <x v="3082"/>
    <x v="0"/>
  </r>
  <r>
    <n v="3083"/>
    <x v="3082"/>
    <x v="3081"/>
    <x v="22"/>
    <n v="56"/>
    <x v="2"/>
    <s v="US"/>
    <x v="0"/>
    <n v="1409547600"/>
    <x v="3083"/>
    <b v="0"/>
    <x v="83"/>
    <x v="1"/>
    <x v="38"/>
    <x v="1"/>
    <s v="spaces"/>
    <x v="3083"/>
    <x v="3"/>
  </r>
  <r>
    <n v="3084"/>
    <x v="3083"/>
    <x v="3082"/>
    <x v="389"/>
    <n v="470"/>
    <x v="2"/>
    <s v="US"/>
    <x v="0"/>
    <n v="1430851680"/>
    <x v="3084"/>
    <b v="0"/>
    <x v="79"/>
    <x v="1"/>
    <x v="38"/>
    <x v="1"/>
    <s v="spaces"/>
    <x v="3084"/>
    <x v="0"/>
  </r>
  <r>
    <n v="3085"/>
    <x v="3084"/>
    <x v="3083"/>
    <x v="31"/>
    <n v="610"/>
    <x v="2"/>
    <s v="US"/>
    <x v="0"/>
    <n v="1443561159"/>
    <x v="3085"/>
    <b v="0"/>
    <x v="82"/>
    <x v="1"/>
    <x v="38"/>
    <x v="1"/>
    <s v="spaces"/>
    <x v="3085"/>
    <x v="0"/>
  </r>
  <r>
    <n v="3086"/>
    <x v="3085"/>
    <x v="3084"/>
    <x v="22"/>
    <n v="50"/>
    <x v="2"/>
    <s v="IT"/>
    <x v="3"/>
    <n v="1439827559"/>
    <x v="3086"/>
    <b v="0"/>
    <x v="83"/>
    <x v="1"/>
    <x v="38"/>
    <x v="1"/>
    <s v="spaces"/>
    <x v="3086"/>
    <x v="0"/>
  </r>
  <r>
    <n v="3087"/>
    <x v="3086"/>
    <x v="3085"/>
    <x v="22"/>
    <n v="125"/>
    <x v="2"/>
    <s v="US"/>
    <x v="0"/>
    <n v="1482294990"/>
    <x v="3087"/>
    <b v="0"/>
    <x v="84"/>
    <x v="1"/>
    <x v="38"/>
    <x v="1"/>
    <s v="spaces"/>
    <x v="3087"/>
    <x v="2"/>
  </r>
  <r>
    <n v="3088"/>
    <x v="3087"/>
    <x v="3086"/>
    <x v="99"/>
    <n v="126"/>
    <x v="2"/>
    <s v="US"/>
    <x v="0"/>
    <n v="1420724460"/>
    <x v="3088"/>
    <b v="0"/>
    <x v="83"/>
    <x v="1"/>
    <x v="38"/>
    <x v="1"/>
    <s v="spaces"/>
    <x v="3088"/>
    <x v="3"/>
  </r>
  <r>
    <n v="3089"/>
    <x v="3088"/>
    <x v="3087"/>
    <x v="31"/>
    <n v="5854"/>
    <x v="2"/>
    <s v="US"/>
    <x v="0"/>
    <n v="1468029540"/>
    <x v="3089"/>
    <b v="0"/>
    <x v="43"/>
    <x v="1"/>
    <x v="38"/>
    <x v="1"/>
    <s v="spaces"/>
    <x v="3089"/>
    <x v="2"/>
  </r>
  <r>
    <n v="3090"/>
    <x v="3089"/>
    <x v="3088"/>
    <x v="390"/>
    <n v="11432"/>
    <x v="2"/>
    <s v="US"/>
    <x v="0"/>
    <n v="1430505545"/>
    <x v="3090"/>
    <b v="0"/>
    <x v="82"/>
    <x v="1"/>
    <x v="38"/>
    <x v="1"/>
    <s v="spaces"/>
    <x v="3090"/>
    <x v="0"/>
  </r>
  <r>
    <n v="3091"/>
    <x v="3090"/>
    <x v="3089"/>
    <x v="10"/>
    <n v="796"/>
    <x v="2"/>
    <s v="US"/>
    <x v="0"/>
    <n v="1471214743"/>
    <x v="3091"/>
    <b v="0"/>
    <x v="82"/>
    <x v="1"/>
    <x v="38"/>
    <x v="1"/>
    <s v="spaces"/>
    <x v="3091"/>
    <x v="2"/>
  </r>
  <r>
    <n v="3092"/>
    <x v="3091"/>
    <x v="3090"/>
    <x v="57"/>
    <n v="1183.19"/>
    <x v="2"/>
    <s v="US"/>
    <x v="0"/>
    <n v="1444946400"/>
    <x v="3092"/>
    <b v="0"/>
    <x v="64"/>
    <x v="1"/>
    <x v="38"/>
    <x v="1"/>
    <s v="spaces"/>
    <x v="3092"/>
    <x v="0"/>
  </r>
  <r>
    <n v="3093"/>
    <x v="3092"/>
    <x v="3091"/>
    <x v="23"/>
    <n v="910"/>
    <x v="2"/>
    <s v="CA"/>
    <x v="5"/>
    <n v="1401595140"/>
    <x v="3093"/>
    <b v="0"/>
    <x v="57"/>
    <x v="1"/>
    <x v="38"/>
    <x v="1"/>
    <s v="spaces"/>
    <x v="3093"/>
    <x v="3"/>
  </r>
  <r>
    <n v="3094"/>
    <x v="3093"/>
    <x v="3092"/>
    <x v="57"/>
    <n v="25"/>
    <x v="2"/>
    <s v="US"/>
    <x v="0"/>
    <n v="1442775956"/>
    <x v="3094"/>
    <b v="0"/>
    <x v="29"/>
    <x v="1"/>
    <x v="38"/>
    <x v="1"/>
    <s v="spaces"/>
    <x v="3094"/>
    <x v="0"/>
  </r>
  <r>
    <n v="3095"/>
    <x v="3094"/>
    <x v="3093"/>
    <x v="391"/>
    <n v="50"/>
    <x v="2"/>
    <s v="US"/>
    <x v="0"/>
    <n v="1470011780"/>
    <x v="3095"/>
    <b v="0"/>
    <x v="29"/>
    <x v="1"/>
    <x v="38"/>
    <x v="1"/>
    <s v="spaces"/>
    <x v="3095"/>
    <x v="2"/>
  </r>
  <r>
    <n v="3096"/>
    <x v="3095"/>
    <x v="3094"/>
    <x v="22"/>
    <n v="795"/>
    <x v="2"/>
    <s v="US"/>
    <x v="0"/>
    <n v="1432151326"/>
    <x v="3096"/>
    <b v="0"/>
    <x v="25"/>
    <x v="1"/>
    <x v="38"/>
    <x v="1"/>
    <s v="spaces"/>
    <x v="3096"/>
    <x v="0"/>
  </r>
  <r>
    <n v="3097"/>
    <x v="3096"/>
    <x v="3095"/>
    <x v="3"/>
    <n v="1715"/>
    <x v="2"/>
    <s v="GB"/>
    <x v="1"/>
    <n v="1475848800"/>
    <x v="3097"/>
    <b v="0"/>
    <x v="288"/>
    <x v="1"/>
    <x v="38"/>
    <x v="1"/>
    <s v="spaces"/>
    <x v="3097"/>
    <x v="2"/>
  </r>
  <r>
    <n v="3098"/>
    <x v="3097"/>
    <x v="3096"/>
    <x v="392"/>
    <n v="1758"/>
    <x v="2"/>
    <s v="US"/>
    <x v="0"/>
    <n v="1454890620"/>
    <x v="3098"/>
    <b v="0"/>
    <x v="74"/>
    <x v="1"/>
    <x v="38"/>
    <x v="1"/>
    <s v="spaces"/>
    <x v="3098"/>
    <x v="0"/>
  </r>
  <r>
    <n v="3099"/>
    <x v="3098"/>
    <x v="3097"/>
    <x v="13"/>
    <n v="278"/>
    <x v="2"/>
    <s v="US"/>
    <x v="0"/>
    <n v="1455251591"/>
    <x v="3099"/>
    <b v="0"/>
    <x v="81"/>
    <x v="1"/>
    <x v="38"/>
    <x v="1"/>
    <s v="spaces"/>
    <x v="3099"/>
    <x v="2"/>
  </r>
  <r>
    <n v="3100"/>
    <x v="3099"/>
    <x v="3098"/>
    <x v="14"/>
    <n v="1827"/>
    <x v="2"/>
    <s v="US"/>
    <x v="0"/>
    <n v="1413816975"/>
    <x v="3100"/>
    <b v="0"/>
    <x v="62"/>
    <x v="1"/>
    <x v="38"/>
    <x v="1"/>
    <s v="spaces"/>
    <x v="3100"/>
    <x v="3"/>
  </r>
  <r>
    <n v="3101"/>
    <x v="3100"/>
    <x v="3099"/>
    <x v="30"/>
    <n v="300"/>
    <x v="2"/>
    <s v="FR"/>
    <x v="3"/>
    <n v="1437033360"/>
    <x v="3101"/>
    <b v="0"/>
    <x v="8"/>
    <x v="1"/>
    <x v="38"/>
    <x v="1"/>
    <s v="spaces"/>
    <x v="3101"/>
    <x v="0"/>
  </r>
  <r>
    <n v="3102"/>
    <x v="3101"/>
    <x v="3100"/>
    <x v="194"/>
    <n v="6258"/>
    <x v="2"/>
    <s v="GB"/>
    <x v="1"/>
    <n v="1471939818"/>
    <x v="3102"/>
    <b v="0"/>
    <x v="240"/>
    <x v="1"/>
    <x v="38"/>
    <x v="1"/>
    <s v="spaces"/>
    <x v="3102"/>
    <x v="2"/>
  </r>
  <r>
    <n v="3103"/>
    <x v="3102"/>
    <x v="3101"/>
    <x v="393"/>
    <n v="11"/>
    <x v="2"/>
    <s v="US"/>
    <x v="0"/>
    <n v="1434080706"/>
    <x v="3103"/>
    <b v="0"/>
    <x v="84"/>
    <x v="1"/>
    <x v="38"/>
    <x v="1"/>
    <s v="spaces"/>
    <x v="3103"/>
    <x v="0"/>
  </r>
  <r>
    <n v="3104"/>
    <x v="3103"/>
    <x v="3102"/>
    <x v="23"/>
    <n v="1185"/>
    <x v="2"/>
    <s v="AU"/>
    <x v="2"/>
    <n v="1422928800"/>
    <x v="3104"/>
    <b v="0"/>
    <x v="81"/>
    <x v="1"/>
    <x v="38"/>
    <x v="1"/>
    <s v="spaces"/>
    <x v="3104"/>
    <x v="0"/>
  </r>
  <r>
    <n v="3105"/>
    <x v="3104"/>
    <x v="3103"/>
    <x v="394"/>
    <n v="2476"/>
    <x v="2"/>
    <s v="US"/>
    <x v="0"/>
    <n v="1413694800"/>
    <x v="3105"/>
    <b v="0"/>
    <x v="162"/>
    <x v="1"/>
    <x v="38"/>
    <x v="1"/>
    <s v="spaces"/>
    <x v="3105"/>
    <x v="3"/>
  </r>
  <r>
    <n v="3106"/>
    <x v="3105"/>
    <x v="3104"/>
    <x v="28"/>
    <n v="41"/>
    <x v="2"/>
    <s v="GB"/>
    <x v="1"/>
    <n v="1442440800"/>
    <x v="3106"/>
    <b v="0"/>
    <x v="80"/>
    <x v="1"/>
    <x v="38"/>
    <x v="1"/>
    <s v="spaces"/>
    <x v="3106"/>
    <x v="0"/>
  </r>
  <r>
    <n v="3107"/>
    <x v="3106"/>
    <x v="3105"/>
    <x v="79"/>
    <n v="7905"/>
    <x v="2"/>
    <s v="US"/>
    <x v="0"/>
    <n v="1431372751"/>
    <x v="3107"/>
    <b v="0"/>
    <x v="60"/>
    <x v="1"/>
    <x v="38"/>
    <x v="1"/>
    <s v="spaces"/>
    <x v="3107"/>
    <x v="0"/>
  </r>
  <r>
    <n v="3108"/>
    <x v="3107"/>
    <x v="3106"/>
    <x v="63"/>
    <n v="26"/>
    <x v="2"/>
    <s v="US"/>
    <x v="0"/>
    <n v="1430234394"/>
    <x v="3108"/>
    <b v="0"/>
    <x v="84"/>
    <x v="1"/>
    <x v="38"/>
    <x v="1"/>
    <s v="spaces"/>
    <x v="3108"/>
    <x v="0"/>
  </r>
  <r>
    <n v="3109"/>
    <x v="3108"/>
    <x v="3107"/>
    <x v="228"/>
    <n v="6633"/>
    <x v="2"/>
    <s v="US"/>
    <x v="0"/>
    <n v="1409194810"/>
    <x v="3109"/>
    <b v="0"/>
    <x v="229"/>
    <x v="1"/>
    <x v="38"/>
    <x v="1"/>
    <s v="spaces"/>
    <x v="3109"/>
    <x v="3"/>
  </r>
  <r>
    <n v="3110"/>
    <x v="3109"/>
    <x v="3108"/>
    <x v="31"/>
    <n v="10"/>
    <x v="2"/>
    <s v="US"/>
    <x v="0"/>
    <n v="1487465119"/>
    <x v="3110"/>
    <b v="0"/>
    <x v="29"/>
    <x v="1"/>
    <x v="38"/>
    <x v="1"/>
    <s v="spaces"/>
    <x v="3110"/>
    <x v="1"/>
  </r>
  <r>
    <n v="3111"/>
    <x v="3110"/>
    <x v="3109"/>
    <x v="22"/>
    <n v="5328"/>
    <x v="2"/>
    <s v="US"/>
    <x v="0"/>
    <n v="1412432220"/>
    <x v="3111"/>
    <b v="0"/>
    <x v="88"/>
    <x v="1"/>
    <x v="38"/>
    <x v="1"/>
    <s v="spaces"/>
    <x v="3111"/>
    <x v="3"/>
  </r>
  <r>
    <n v="3112"/>
    <x v="3111"/>
    <x v="3110"/>
    <x v="34"/>
    <n v="521"/>
    <x v="2"/>
    <s v="US"/>
    <x v="0"/>
    <n v="1477968934"/>
    <x v="3112"/>
    <b v="0"/>
    <x v="82"/>
    <x v="1"/>
    <x v="38"/>
    <x v="1"/>
    <s v="spaces"/>
    <x v="3112"/>
    <x v="2"/>
  </r>
  <r>
    <n v="3113"/>
    <x v="3112"/>
    <x v="3111"/>
    <x v="395"/>
    <n v="4635"/>
    <x v="2"/>
    <s v="US"/>
    <x v="0"/>
    <n v="1429291982"/>
    <x v="3113"/>
    <b v="0"/>
    <x v="77"/>
    <x v="1"/>
    <x v="38"/>
    <x v="1"/>
    <s v="spaces"/>
    <x v="3113"/>
    <x v="0"/>
  </r>
  <r>
    <n v="3114"/>
    <x v="3113"/>
    <x v="3112"/>
    <x v="96"/>
    <n v="0"/>
    <x v="2"/>
    <s v="US"/>
    <x v="0"/>
    <n v="1411312250"/>
    <x v="3114"/>
    <b v="0"/>
    <x v="78"/>
    <x v="1"/>
    <x v="38"/>
    <x v="1"/>
    <s v="spaces"/>
    <x v="3114"/>
    <x v="3"/>
  </r>
  <r>
    <n v="3115"/>
    <x v="3114"/>
    <x v="3113"/>
    <x v="3"/>
    <n v="300"/>
    <x v="2"/>
    <s v="SE"/>
    <x v="9"/>
    <n v="1465123427"/>
    <x v="3115"/>
    <b v="0"/>
    <x v="29"/>
    <x v="1"/>
    <x v="38"/>
    <x v="1"/>
    <s v="spaces"/>
    <x v="3115"/>
    <x v="2"/>
  </r>
  <r>
    <n v="3116"/>
    <x v="3115"/>
    <x v="3114"/>
    <x v="47"/>
    <n v="430"/>
    <x v="2"/>
    <s v="US"/>
    <x v="0"/>
    <n v="1427890925"/>
    <x v="3116"/>
    <b v="0"/>
    <x v="73"/>
    <x v="1"/>
    <x v="38"/>
    <x v="1"/>
    <s v="spaces"/>
    <x v="3116"/>
    <x v="0"/>
  </r>
  <r>
    <n v="3117"/>
    <x v="3116"/>
    <x v="3115"/>
    <x v="28"/>
    <n v="1"/>
    <x v="2"/>
    <s v="GB"/>
    <x v="1"/>
    <n v="1464354720"/>
    <x v="3117"/>
    <b v="0"/>
    <x v="29"/>
    <x v="1"/>
    <x v="38"/>
    <x v="1"/>
    <s v="spaces"/>
    <x v="3117"/>
    <x v="2"/>
  </r>
  <r>
    <n v="3118"/>
    <x v="3117"/>
    <x v="3116"/>
    <x v="69"/>
    <n v="1550"/>
    <x v="2"/>
    <s v="SE"/>
    <x v="9"/>
    <n v="1467473723"/>
    <x v="3118"/>
    <b v="0"/>
    <x v="84"/>
    <x v="1"/>
    <x v="38"/>
    <x v="1"/>
    <s v="spaces"/>
    <x v="3118"/>
    <x v="2"/>
  </r>
  <r>
    <n v="3119"/>
    <x v="3118"/>
    <x v="3117"/>
    <x v="3"/>
    <n v="5"/>
    <x v="2"/>
    <s v="US"/>
    <x v="0"/>
    <n v="1427414732"/>
    <x v="3119"/>
    <b v="0"/>
    <x v="29"/>
    <x v="1"/>
    <x v="38"/>
    <x v="1"/>
    <s v="spaces"/>
    <x v="3119"/>
    <x v="0"/>
  </r>
  <r>
    <n v="3120"/>
    <x v="3119"/>
    <x v="3118"/>
    <x v="396"/>
    <n v="128"/>
    <x v="2"/>
    <s v="NL"/>
    <x v="3"/>
    <n v="1462484196"/>
    <x v="3120"/>
    <b v="0"/>
    <x v="73"/>
    <x v="1"/>
    <x v="38"/>
    <x v="1"/>
    <s v="spaces"/>
    <x v="3120"/>
    <x v="2"/>
  </r>
  <r>
    <n v="3121"/>
    <x v="3120"/>
    <x v="3119"/>
    <x v="15"/>
    <n v="10"/>
    <x v="1"/>
    <s v="CA"/>
    <x v="5"/>
    <n v="1411748335"/>
    <x v="3121"/>
    <b v="0"/>
    <x v="29"/>
    <x v="1"/>
    <x v="38"/>
    <x v="1"/>
    <s v="spaces"/>
    <x v="3121"/>
    <x v="3"/>
  </r>
  <r>
    <n v="3122"/>
    <x v="3121"/>
    <x v="3120"/>
    <x v="212"/>
    <n v="116"/>
    <x v="1"/>
    <s v="US"/>
    <x v="0"/>
    <n v="1478733732"/>
    <x v="3122"/>
    <b v="0"/>
    <x v="84"/>
    <x v="1"/>
    <x v="38"/>
    <x v="1"/>
    <s v="spaces"/>
    <x v="3122"/>
    <x v="2"/>
  </r>
  <r>
    <n v="3123"/>
    <x v="3122"/>
    <x v="3121"/>
    <x v="152"/>
    <n v="85192"/>
    <x v="1"/>
    <s v="US"/>
    <x v="0"/>
    <n v="1468108198"/>
    <x v="3123"/>
    <b v="0"/>
    <x v="493"/>
    <x v="1"/>
    <x v="38"/>
    <x v="1"/>
    <s v="spaces"/>
    <x v="3123"/>
    <x v="2"/>
  </r>
  <r>
    <n v="3124"/>
    <x v="3123"/>
    <x v="3122"/>
    <x v="397"/>
    <n v="26"/>
    <x v="1"/>
    <s v="US"/>
    <x v="0"/>
    <n v="1422902601"/>
    <x v="3124"/>
    <b v="0"/>
    <x v="80"/>
    <x v="1"/>
    <x v="38"/>
    <x v="1"/>
    <s v="spaces"/>
    <x v="3124"/>
    <x v="3"/>
  </r>
  <r>
    <n v="3125"/>
    <x v="3124"/>
    <x v="3123"/>
    <x v="86"/>
    <n v="0"/>
    <x v="1"/>
    <s v="US"/>
    <x v="0"/>
    <n v="1452142672"/>
    <x v="3125"/>
    <b v="0"/>
    <x v="78"/>
    <x v="1"/>
    <x v="38"/>
    <x v="1"/>
    <s v="spaces"/>
    <x v="3125"/>
    <x v="0"/>
  </r>
  <r>
    <n v="3126"/>
    <x v="3125"/>
    <x v="3124"/>
    <x v="31"/>
    <n v="1040"/>
    <x v="1"/>
    <s v="US"/>
    <x v="0"/>
    <n v="1459121162"/>
    <x v="3126"/>
    <b v="0"/>
    <x v="57"/>
    <x v="1"/>
    <x v="38"/>
    <x v="1"/>
    <s v="spaces"/>
    <x v="3126"/>
    <x v="2"/>
  </r>
  <r>
    <n v="3127"/>
    <x v="3126"/>
    <x v="3125"/>
    <x v="57"/>
    <n v="0"/>
    <x v="1"/>
    <s v="US"/>
    <x v="0"/>
    <n v="1425242029"/>
    <x v="3127"/>
    <b v="0"/>
    <x v="78"/>
    <x v="1"/>
    <x v="38"/>
    <x v="1"/>
    <s v="spaces"/>
    <x v="3127"/>
    <x v="0"/>
  </r>
  <r>
    <n v="3128"/>
    <x v="3127"/>
    <x v="3126"/>
    <x v="36"/>
    <n v="16291"/>
    <x v="3"/>
    <s v="US"/>
    <x v="0"/>
    <n v="1489690141"/>
    <x v="3128"/>
    <b v="0"/>
    <x v="27"/>
    <x v="1"/>
    <x v="6"/>
    <x v="1"/>
    <s v="plays"/>
    <x v="3128"/>
    <x v="1"/>
  </r>
  <r>
    <n v="3129"/>
    <x v="3128"/>
    <x v="3127"/>
    <x v="21"/>
    <n v="10"/>
    <x v="3"/>
    <s v="US"/>
    <x v="0"/>
    <n v="1492542819"/>
    <x v="3129"/>
    <b v="0"/>
    <x v="29"/>
    <x v="1"/>
    <x v="6"/>
    <x v="1"/>
    <s v="plays"/>
    <x v="3129"/>
    <x v="1"/>
  </r>
  <r>
    <n v="3130"/>
    <x v="3129"/>
    <x v="3128"/>
    <x v="3"/>
    <n v="375"/>
    <x v="3"/>
    <s v="US"/>
    <x v="0"/>
    <n v="1492145940"/>
    <x v="3130"/>
    <b v="0"/>
    <x v="80"/>
    <x v="1"/>
    <x v="6"/>
    <x v="1"/>
    <s v="plays"/>
    <x v="3130"/>
    <x v="1"/>
  </r>
  <r>
    <n v="3131"/>
    <x v="3130"/>
    <x v="3129"/>
    <x v="393"/>
    <n v="645"/>
    <x v="3"/>
    <s v="US"/>
    <x v="0"/>
    <n v="1491656045"/>
    <x v="3131"/>
    <b v="0"/>
    <x v="8"/>
    <x v="1"/>
    <x v="6"/>
    <x v="1"/>
    <s v="plays"/>
    <x v="3131"/>
    <x v="1"/>
  </r>
  <r>
    <n v="3132"/>
    <x v="3131"/>
    <x v="3130"/>
    <x v="11"/>
    <n v="10"/>
    <x v="3"/>
    <s v="US"/>
    <x v="0"/>
    <n v="1492759460"/>
    <x v="3132"/>
    <b v="0"/>
    <x v="29"/>
    <x v="1"/>
    <x v="6"/>
    <x v="1"/>
    <s v="plays"/>
    <x v="3132"/>
    <x v="1"/>
  </r>
  <r>
    <n v="3133"/>
    <x v="3132"/>
    <x v="3131"/>
    <x v="2"/>
    <n v="540"/>
    <x v="3"/>
    <s v="GB"/>
    <x v="1"/>
    <n v="1490358834"/>
    <x v="3133"/>
    <b v="0"/>
    <x v="38"/>
    <x v="1"/>
    <x v="6"/>
    <x v="1"/>
    <s v="plays"/>
    <x v="3133"/>
    <x v="1"/>
  </r>
  <r>
    <n v="3134"/>
    <x v="3133"/>
    <x v="3132"/>
    <x v="28"/>
    <n v="225"/>
    <x v="3"/>
    <s v="GB"/>
    <x v="1"/>
    <n v="1490631419"/>
    <x v="3134"/>
    <b v="0"/>
    <x v="8"/>
    <x v="1"/>
    <x v="6"/>
    <x v="1"/>
    <s v="plays"/>
    <x v="3134"/>
    <x v="1"/>
  </r>
  <r>
    <n v="3135"/>
    <x v="3134"/>
    <x v="3133"/>
    <x v="398"/>
    <n v="162"/>
    <x v="3"/>
    <s v="US"/>
    <x v="0"/>
    <n v="1491277121"/>
    <x v="3135"/>
    <b v="0"/>
    <x v="63"/>
    <x v="1"/>
    <x v="6"/>
    <x v="1"/>
    <s v="plays"/>
    <x v="3135"/>
    <x v="1"/>
  </r>
  <r>
    <n v="3136"/>
    <x v="3135"/>
    <x v="3134"/>
    <x v="2"/>
    <n v="639"/>
    <x v="3"/>
    <s v="GB"/>
    <x v="1"/>
    <n v="1491001140"/>
    <x v="3136"/>
    <b v="0"/>
    <x v="19"/>
    <x v="1"/>
    <x v="6"/>
    <x v="1"/>
    <s v="plays"/>
    <x v="3136"/>
    <x v="1"/>
  </r>
  <r>
    <n v="3137"/>
    <x v="3136"/>
    <x v="3135"/>
    <x v="15"/>
    <n v="50"/>
    <x v="3"/>
    <s v="US"/>
    <x v="0"/>
    <n v="1493838720"/>
    <x v="3137"/>
    <b v="0"/>
    <x v="29"/>
    <x v="1"/>
    <x v="6"/>
    <x v="1"/>
    <s v="plays"/>
    <x v="3137"/>
    <x v="1"/>
  </r>
  <r>
    <n v="3138"/>
    <x v="3137"/>
    <x v="3136"/>
    <x v="48"/>
    <n v="0"/>
    <x v="3"/>
    <s v="GB"/>
    <x v="1"/>
    <n v="1491233407"/>
    <x v="3138"/>
    <b v="0"/>
    <x v="78"/>
    <x v="1"/>
    <x v="6"/>
    <x v="1"/>
    <s v="plays"/>
    <x v="3138"/>
    <x v="1"/>
  </r>
  <r>
    <n v="3139"/>
    <x v="3138"/>
    <x v="3137"/>
    <x v="63"/>
    <n v="2700"/>
    <x v="3"/>
    <s v="MX"/>
    <x v="10"/>
    <n v="1490416380"/>
    <x v="3139"/>
    <b v="0"/>
    <x v="79"/>
    <x v="1"/>
    <x v="6"/>
    <x v="1"/>
    <s v="plays"/>
    <x v="3139"/>
    <x v="1"/>
  </r>
  <r>
    <n v="3140"/>
    <x v="3139"/>
    <x v="3138"/>
    <x v="3"/>
    <n v="96"/>
    <x v="3"/>
    <s v="FR"/>
    <x v="3"/>
    <n v="1491581703"/>
    <x v="3140"/>
    <b v="0"/>
    <x v="80"/>
    <x v="1"/>
    <x v="6"/>
    <x v="1"/>
    <s v="plays"/>
    <x v="3140"/>
    <x v="1"/>
  </r>
  <r>
    <n v="3141"/>
    <x v="3140"/>
    <x v="3139"/>
    <x v="2"/>
    <n v="258"/>
    <x v="3"/>
    <s v="NL"/>
    <x v="3"/>
    <n v="1492372800"/>
    <x v="3141"/>
    <b v="0"/>
    <x v="22"/>
    <x v="1"/>
    <x v="6"/>
    <x v="1"/>
    <s v="plays"/>
    <x v="3141"/>
    <x v="1"/>
  </r>
  <r>
    <n v="3142"/>
    <x v="3141"/>
    <x v="3140"/>
    <x v="181"/>
    <n v="45"/>
    <x v="3"/>
    <s v="GB"/>
    <x v="1"/>
    <n v="1489922339"/>
    <x v="3142"/>
    <b v="0"/>
    <x v="83"/>
    <x v="1"/>
    <x v="6"/>
    <x v="1"/>
    <s v="plays"/>
    <x v="3142"/>
    <x v="1"/>
  </r>
  <r>
    <n v="3143"/>
    <x v="3142"/>
    <x v="3141"/>
    <x v="176"/>
    <n v="0"/>
    <x v="3"/>
    <s v="GB"/>
    <x v="1"/>
    <n v="1491726956"/>
    <x v="3143"/>
    <b v="0"/>
    <x v="78"/>
    <x v="1"/>
    <x v="6"/>
    <x v="1"/>
    <s v="plays"/>
    <x v="3143"/>
    <x v="1"/>
  </r>
  <r>
    <n v="3144"/>
    <x v="3143"/>
    <x v="3142"/>
    <x v="3"/>
    <n v="7540"/>
    <x v="3"/>
    <s v="US"/>
    <x v="0"/>
    <n v="1489903200"/>
    <x v="3144"/>
    <b v="0"/>
    <x v="209"/>
    <x v="1"/>
    <x v="6"/>
    <x v="1"/>
    <s v="plays"/>
    <x v="3144"/>
    <x v="1"/>
  </r>
  <r>
    <n v="3145"/>
    <x v="3144"/>
    <x v="3143"/>
    <x v="31"/>
    <n v="0"/>
    <x v="3"/>
    <s v="US"/>
    <x v="0"/>
    <n v="1490659134"/>
    <x v="3145"/>
    <b v="0"/>
    <x v="78"/>
    <x v="1"/>
    <x v="6"/>
    <x v="1"/>
    <s v="plays"/>
    <x v="3145"/>
    <x v="1"/>
  </r>
  <r>
    <n v="3146"/>
    <x v="3145"/>
    <x v="3144"/>
    <x v="63"/>
    <n v="5250"/>
    <x v="3"/>
    <s v="MX"/>
    <x v="10"/>
    <n v="1492356166"/>
    <x v="3146"/>
    <b v="0"/>
    <x v="8"/>
    <x v="1"/>
    <x v="6"/>
    <x v="1"/>
    <s v="plays"/>
    <x v="3146"/>
    <x v="1"/>
  </r>
  <r>
    <n v="3147"/>
    <x v="3146"/>
    <x v="3145"/>
    <x v="22"/>
    <n v="23505"/>
    <x v="0"/>
    <s v="US"/>
    <x v="0"/>
    <n v="1415319355"/>
    <x v="3147"/>
    <b v="1"/>
    <x v="496"/>
    <x v="0"/>
    <x v="6"/>
    <x v="1"/>
    <s v="plays"/>
    <x v="3147"/>
    <x v="3"/>
  </r>
  <r>
    <n v="3148"/>
    <x v="3147"/>
    <x v="3146"/>
    <x v="40"/>
    <n v="2361"/>
    <x v="0"/>
    <s v="US"/>
    <x v="0"/>
    <n v="1412136000"/>
    <x v="3148"/>
    <b v="1"/>
    <x v="7"/>
    <x v="0"/>
    <x v="6"/>
    <x v="1"/>
    <s v="plays"/>
    <x v="3148"/>
    <x v="3"/>
  </r>
  <r>
    <n v="3149"/>
    <x v="3148"/>
    <x v="3147"/>
    <x v="21"/>
    <n v="1300"/>
    <x v="0"/>
    <s v="US"/>
    <x v="0"/>
    <n v="1354845600"/>
    <x v="3149"/>
    <b v="1"/>
    <x v="20"/>
    <x v="0"/>
    <x v="6"/>
    <x v="1"/>
    <s v="plays"/>
    <x v="3149"/>
    <x v="5"/>
  </r>
  <r>
    <n v="3150"/>
    <x v="3149"/>
    <x v="3148"/>
    <x v="8"/>
    <n v="3535"/>
    <x v="0"/>
    <s v="US"/>
    <x v="0"/>
    <n v="1295928000"/>
    <x v="3150"/>
    <b v="1"/>
    <x v="201"/>
    <x v="0"/>
    <x v="6"/>
    <x v="1"/>
    <s v="plays"/>
    <x v="3150"/>
    <x v="7"/>
  </r>
  <r>
    <n v="3151"/>
    <x v="3150"/>
    <x v="3149"/>
    <x v="8"/>
    <n v="3514"/>
    <x v="0"/>
    <s v="US"/>
    <x v="0"/>
    <n v="1410379774"/>
    <x v="3151"/>
    <b v="1"/>
    <x v="69"/>
    <x v="0"/>
    <x v="6"/>
    <x v="1"/>
    <s v="plays"/>
    <x v="3151"/>
    <x v="3"/>
  </r>
  <r>
    <n v="3152"/>
    <x v="3151"/>
    <x v="3150"/>
    <x v="41"/>
    <n v="2331"/>
    <x v="0"/>
    <s v="GB"/>
    <x v="1"/>
    <n v="1383425367"/>
    <x v="3152"/>
    <b v="1"/>
    <x v="85"/>
    <x v="0"/>
    <x v="6"/>
    <x v="1"/>
    <s v="plays"/>
    <x v="3152"/>
    <x v="4"/>
  </r>
  <r>
    <n v="3153"/>
    <x v="3152"/>
    <x v="3151"/>
    <x v="9"/>
    <n v="10067.5"/>
    <x v="0"/>
    <s v="US"/>
    <x v="0"/>
    <n v="1304225940"/>
    <x v="3153"/>
    <b v="1"/>
    <x v="198"/>
    <x v="0"/>
    <x v="6"/>
    <x v="1"/>
    <s v="plays"/>
    <x v="3153"/>
    <x v="6"/>
  </r>
  <r>
    <n v="3154"/>
    <x v="3153"/>
    <x v="3152"/>
    <x v="39"/>
    <n v="7905"/>
    <x v="0"/>
    <s v="US"/>
    <x v="0"/>
    <n v="1333310458"/>
    <x v="3154"/>
    <b v="1"/>
    <x v="252"/>
    <x v="0"/>
    <x v="6"/>
    <x v="1"/>
    <s v="plays"/>
    <x v="3154"/>
    <x v="5"/>
  </r>
  <r>
    <n v="3155"/>
    <x v="3154"/>
    <x v="3153"/>
    <x v="10"/>
    <n v="9425.23"/>
    <x v="0"/>
    <s v="GB"/>
    <x v="1"/>
    <n v="1356004725"/>
    <x v="3155"/>
    <b v="1"/>
    <x v="177"/>
    <x v="0"/>
    <x v="6"/>
    <x v="1"/>
    <s v="plays"/>
    <x v="3155"/>
    <x v="5"/>
  </r>
  <r>
    <n v="3156"/>
    <x v="3155"/>
    <x v="3154"/>
    <x v="62"/>
    <n v="5600"/>
    <x v="0"/>
    <s v="US"/>
    <x v="0"/>
    <n v="1338591144"/>
    <x v="3156"/>
    <b v="1"/>
    <x v="30"/>
    <x v="0"/>
    <x v="6"/>
    <x v="1"/>
    <s v="plays"/>
    <x v="3156"/>
    <x v="5"/>
  </r>
  <r>
    <n v="3157"/>
    <x v="3156"/>
    <x v="3155"/>
    <x v="23"/>
    <n v="4040"/>
    <x v="0"/>
    <s v="US"/>
    <x v="0"/>
    <n v="1405746000"/>
    <x v="3157"/>
    <b v="1"/>
    <x v="14"/>
    <x v="0"/>
    <x v="6"/>
    <x v="1"/>
    <s v="plays"/>
    <x v="3157"/>
    <x v="3"/>
  </r>
  <r>
    <n v="3158"/>
    <x v="3157"/>
    <x v="3156"/>
    <x v="10"/>
    <n v="5700"/>
    <x v="0"/>
    <s v="US"/>
    <x v="0"/>
    <n v="1374523752"/>
    <x v="3158"/>
    <b v="1"/>
    <x v="50"/>
    <x v="0"/>
    <x v="6"/>
    <x v="1"/>
    <s v="plays"/>
    <x v="3158"/>
    <x v="4"/>
  </r>
  <r>
    <n v="3159"/>
    <x v="3158"/>
    <x v="3157"/>
    <x v="15"/>
    <n v="2002.22"/>
    <x v="0"/>
    <s v="US"/>
    <x v="0"/>
    <n v="1326927600"/>
    <x v="3159"/>
    <b v="1"/>
    <x v="47"/>
    <x v="0"/>
    <x v="6"/>
    <x v="1"/>
    <s v="plays"/>
    <x v="3159"/>
    <x v="6"/>
  </r>
  <r>
    <n v="3160"/>
    <x v="3159"/>
    <x v="3158"/>
    <x v="37"/>
    <n v="4569"/>
    <x v="0"/>
    <s v="US"/>
    <x v="0"/>
    <n v="1407905940"/>
    <x v="3160"/>
    <b v="1"/>
    <x v="7"/>
    <x v="0"/>
    <x v="6"/>
    <x v="1"/>
    <s v="plays"/>
    <x v="3160"/>
    <x v="3"/>
  </r>
  <r>
    <n v="3161"/>
    <x v="3160"/>
    <x v="3159"/>
    <x v="13"/>
    <n v="2102"/>
    <x v="0"/>
    <s v="GB"/>
    <x v="1"/>
    <n v="1413377522"/>
    <x v="3161"/>
    <b v="1"/>
    <x v="142"/>
    <x v="0"/>
    <x v="6"/>
    <x v="1"/>
    <s v="plays"/>
    <x v="3161"/>
    <x v="3"/>
  </r>
  <r>
    <n v="3162"/>
    <x v="3161"/>
    <x v="3160"/>
    <x v="23"/>
    <n v="5086"/>
    <x v="0"/>
    <s v="US"/>
    <x v="0"/>
    <n v="1404698400"/>
    <x v="3162"/>
    <b v="1"/>
    <x v="287"/>
    <x v="0"/>
    <x v="6"/>
    <x v="1"/>
    <s v="plays"/>
    <x v="3162"/>
    <x v="3"/>
  </r>
  <r>
    <n v="3163"/>
    <x v="3162"/>
    <x v="3161"/>
    <x v="93"/>
    <n v="14450"/>
    <x v="0"/>
    <s v="US"/>
    <x v="0"/>
    <n v="1402855525"/>
    <x v="3163"/>
    <b v="1"/>
    <x v="250"/>
    <x v="0"/>
    <x v="6"/>
    <x v="1"/>
    <s v="plays"/>
    <x v="3163"/>
    <x v="3"/>
  </r>
  <r>
    <n v="3164"/>
    <x v="3163"/>
    <x v="3162"/>
    <x v="30"/>
    <n v="2669"/>
    <x v="0"/>
    <s v="US"/>
    <x v="0"/>
    <n v="1402341615"/>
    <x v="3164"/>
    <b v="1"/>
    <x v="26"/>
    <x v="0"/>
    <x v="6"/>
    <x v="1"/>
    <s v="plays"/>
    <x v="3164"/>
    <x v="3"/>
  </r>
  <r>
    <n v="3165"/>
    <x v="3164"/>
    <x v="3163"/>
    <x v="47"/>
    <n v="1220"/>
    <x v="0"/>
    <s v="US"/>
    <x v="0"/>
    <n v="1304395140"/>
    <x v="3165"/>
    <b v="1"/>
    <x v="64"/>
    <x v="0"/>
    <x v="6"/>
    <x v="1"/>
    <s v="plays"/>
    <x v="3165"/>
    <x v="6"/>
  </r>
  <r>
    <n v="3166"/>
    <x v="3165"/>
    <x v="3164"/>
    <x v="19"/>
    <n v="56079.83"/>
    <x v="0"/>
    <s v="US"/>
    <x v="0"/>
    <n v="1416988740"/>
    <x v="3166"/>
    <b v="1"/>
    <x v="497"/>
    <x v="0"/>
    <x v="6"/>
    <x v="1"/>
    <s v="plays"/>
    <x v="3166"/>
    <x v="3"/>
  </r>
  <r>
    <n v="3167"/>
    <x v="3166"/>
    <x v="3165"/>
    <x v="9"/>
    <n v="3485"/>
    <x v="0"/>
    <s v="US"/>
    <x v="0"/>
    <n v="1406952781"/>
    <x v="3167"/>
    <b v="1"/>
    <x v="165"/>
    <x v="0"/>
    <x v="6"/>
    <x v="1"/>
    <s v="plays"/>
    <x v="3167"/>
    <x v="3"/>
  </r>
  <r>
    <n v="3168"/>
    <x v="3167"/>
    <x v="3166"/>
    <x v="30"/>
    <n v="3105"/>
    <x v="0"/>
    <s v="US"/>
    <x v="0"/>
    <n v="1402696800"/>
    <x v="3168"/>
    <b v="1"/>
    <x v="42"/>
    <x v="0"/>
    <x v="6"/>
    <x v="1"/>
    <s v="plays"/>
    <x v="3168"/>
    <x v="3"/>
  </r>
  <r>
    <n v="3169"/>
    <x v="3168"/>
    <x v="3167"/>
    <x v="6"/>
    <n v="8241"/>
    <x v="0"/>
    <s v="US"/>
    <x v="0"/>
    <n v="1386910740"/>
    <x v="3169"/>
    <b v="1"/>
    <x v="141"/>
    <x v="0"/>
    <x v="6"/>
    <x v="1"/>
    <s v="plays"/>
    <x v="3169"/>
    <x v="4"/>
  </r>
  <r>
    <n v="3170"/>
    <x v="3169"/>
    <x v="3168"/>
    <x v="13"/>
    <n v="2245"/>
    <x v="0"/>
    <s v="US"/>
    <x v="0"/>
    <n v="1404273600"/>
    <x v="3170"/>
    <b v="1"/>
    <x v="26"/>
    <x v="0"/>
    <x v="6"/>
    <x v="1"/>
    <s v="plays"/>
    <x v="3170"/>
    <x v="3"/>
  </r>
  <r>
    <n v="3171"/>
    <x v="3170"/>
    <x v="3169"/>
    <x v="39"/>
    <n v="7617"/>
    <x v="0"/>
    <s v="GB"/>
    <x v="1"/>
    <n v="1462545358"/>
    <x v="3171"/>
    <b v="1"/>
    <x v="27"/>
    <x v="0"/>
    <x v="6"/>
    <x v="1"/>
    <s v="plays"/>
    <x v="3171"/>
    <x v="2"/>
  </r>
  <r>
    <n v="3172"/>
    <x v="3171"/>
    <x v="3170"/>
    <x v="13"/>
    <n v="2300"/>
    <x v="0"/>
    <s v="US"/>
    <x v="0"/>
    <n v="1329240668"/>
    <x v="3172"/>
    <b v="1"/>
    <x v="60"/>
    <x v="0"/>
    <x v="6"/>
    <x v="1"/>
    <s v="plays"/>
    <x v="3172"/>
    <x v="5"/>
  </r>
  <r>
    <n v="3173"/>
    <x v="3172"/>
    <x v="3171"/>
    <x v="3"/>
    <n v="10300"/>
    <x v="0"/>
    <s v="US"/>
    <x v="0"/>
    <n v="1411765492"/>
    <x v="3173"/>
    <b v="1"/>
    <x v="142"/>
    <x v="0"/>
    <x v="6"/>
    <x v="1"/>
    <s v="plays"/>
    <x v="3173"/>
    <x v="3"/>
  </r>
  <r>
    <n v="3174"/>
    <x v="3173"/>
    <x v="3172"/>
    <x v="9"/>
    <n v="3034"/>
    <x v="0"/>
    <s v="US"/>
    <x v="0"/>
    <n v="1408999508"/>
    <x v="3174"/>
    <b v="1"/>
    <x v="23"/>
    <x v="0"/>
    <x v="6"/>
    <x v="1"/>
    <s v="plays"/>
    <x v="3174"/>
    <x v="3"/>
  </r>
  <r>
    <n v="3175"/>
    <x v="3174"/>
    <x v="3173"/>
    <x v="10"/>
    <n v="5478"/>
    <x v="0"/>
    <s v="US"/>
    <x v="0"/>
    <n v="1297977427"/>
    <x v="3175"/>
    <b v="1"/>
    <x v="65"/>
    <x v="0"/>
    <x v="6"/>
    <x v="1"/>
    <s v="plays"/>
    <x v="3175"/>
    <x v="7"/>
  </r>
  <r>
    <n v="3176"/>
    <x v="3175"/>
    <x v="3174"/>
    <x v="168"/>
    <n v="2182"/>
    <x v="0"/>
    <s v="US"/>
    <x v="0"/>
    <n v="1376838000"/>
    <x v="3176"/>
    <b v="1"/>
    <x v="165"/>
    <x v="0"/>
    <x v="6"/>
    <x v="1"/>
    <s v="plays"/>
    <x v="3176"/>
    <x v="4"/>
  </r>
  <r>
    <n v="3177"/>
    <x v="3176"/>
    <x v="3175"/>
    <x v="30"/>
    <n v="2935"/>
    <x v="0"/>
    <s v="US"/>
    <x v="0"/>
    <n v="1403366409"/>
    <x v="3177"/>
    <b v="1"/>
    <x v="13"/>
    <x v="0"/>
    <x v="6"/>
    <x v="1"/>
    <s v="plays"/>
    <x v="3177"/>
    <x v="3"/>
  </r>
  <r>
    <n v="3178"/>
    <x v="3177"/>
    <x v="3176"/>
    <x v="15"/>
    <n v="2576"/>
    <x v="0"/>
    <s v="GB"/>
    <x v="1"/>
    <n v="1405521075"/>
    <x v="3178"/>
    <b v="1"/>
    <x v="76"/>
    <x v="0"/>
    <x v="6"/>
    <x v="1"/>
    <s v="plays"/>
    <x v="3178"/>
    <x v="3"/>
  </r>
  <r>
    <n v="3179"/>
    <x v="3178"/>
    <x v="3177"/>
    <x v="285"/>
    <n v="4794.82"/>
    <x v="0"/>
    <s v="US"/>
    <x v="0"/>
    <n v="1367859071"/>
    <x v="3179"/>
    <b v="1"/>
    <x v="95"/>
    <x v="0"/>
    <x v="6"/>
    <x v="1"/>
    <s v="plays"/>
    <x v="3179"/>
    <x v="4"/>
  </r>
  <r>
    <n v="3180"/>
    <x v="3179"/>
    <x v="3178"/>
    <x v="38"/>
    <n v="1437"/>
    <x v="0"/>
    <s v="GB"/>
    <x v="1"/>
    <n v="1403258049"/>
    <x v="3180"/>
    <b v="1"/>
    <x v="43"/>
    <x v="0"/>
    <x v="6"/>
    <x v="1"/>
    <s v="plays"/>
    <x v="3180"/>
    <x v="3"/>
  </r>
  <r>
    <n v="3181"/>
    <x v="3180"/>
    <x v="3179"/>
    <x v="2"/>
    <n v="545"/>
    <x v="0"/>
    <s v="GB"/>
    <x v="1"/>
    <n v="1402848000"/>
    <x v="3181"/>
    <b v="1"/>
    <x v="41"/>
    <x v="0"/>
    <x v="6"/>
    <x v="1"/>
    <s v="plays"/>
    <x v="3181"/>
    <x v="3"/>
  </r>
  <r>
    <n v="3182"/>
    <x v="3181"/>
    <x v="3180"/>
    <x v="39"/>
    <n v="7062"/>
    <x v="0"/>
    <s v="US"/>
    <x v="0"/>
    <n v="1328029200"/>
    <x v="3182"/>
    <b v="1"/>
    <x v="299"/>
    <x v="0"/>
    <x v="6"/>
    <x v="1"/>
    <s v="plays"/>
    <x v="3182"/>
    <x v="6"/>
  </r>
  <r>
    <n v="3183"/>
    <x v="3182"/>
    <x v="3181"/>
    <x v="30"/>
    <n v="2725"/>
    <x v="0"/>
    <s v="US"/>
    <x v="0"/>
    <n v="1377284669"/>
    <x v="3183"/>
    <b v="1"/>
    <x v="32"/>
    <x v="0"/>
    <x v="6"/>
    <x v="1"/>
    <s v="plays"/>
    <x v="3183"/>
    <x v="4"/>
  </r>
  <r>
    <n v="3184"/>
    <x v="3183"/>
    <x v="3182"/>
    <x v="270"/>
    <n v="4610"/>
    <x v="0"/>
    <s v="US"/>
    <x v="0"/>
    <n v="1404258631"/>
    <x v="3184"/>
    <b v="1"/>
    <x v="67"/>
    <x v="0"/>
    <x v="6"/>
    <x v="1"/>
    <s v="plays"/>
    <x v="3184"/>
    <x v="3"/>
  </r>
  <r>
    <n v="3185"/>
    <x v="3184"/>
    <x v="3183"/>
    <x v="28"/>
    <n v="1000"/>
    <x v="0"/>
    <s v="GB"/>
    <x v="1"/>
    <n v="1405553241"/>
    <x v="3185"/>
    <b v="1"/>
    <x v="54"/>
    <x v="0"/>
    <x v="6"/>
    <x v="1"/>
    <s v="plays"/>
    <x v="3185"/>
    <x v="3"/>
  </r>
  <r>
    <n v="3186"/>
    <x v="3185"/>
    <x v="3184"/>
    <x v="50"/>
    <n v="3270"/>
    <x v="0"/>
    <s v="GB"/>
    <x v="1"/>
    <n v="1410901200"/>
    <x v="3186"/>
    <b v="1"/>
    <x v="16"/>
    <x v="0"/>
    <x v="6"/>
    <x v="1"/>
    <s v="plays"/>
    <x v="3186"/>
    <x v="3"/>
  </r>
  <r>
    <n v="3187"/>
    <x v="3186"/>
    <x v="3185"/>
    <x v="36"/>
    <n v="17444"/>
    <x v="0"/>
    <s v="US"/>
    <x v="0"/>
    <n v="1407167973"/>
    <x v="3187"/>
    <b v="1"/>
    <x v="138"/>
    <x v="0"/>
    <x v="6"/>
    <x v="1"/>
    <s v="plays"/>
    <x v="3187"/>
    <x v="3"/>
  </r>
  <r>
    <n v="3188"/>
    <x v="3187"/>
    <x v="3186"/>
    <x v="48"/>
    <n v="130"/>
    <x v="2"/>
    <s v="GB"/>
    <x v="1"/>
    <n v="1433930302"/>
    <x v="3188"/>
    <b v="0"/>
    <x v="82"/>
    <x v="1"/>
    <x v="40"/>
    <x v="1"/>
    <s v="musical"/>
    <x v="3188"/>
    <x v="0"/>
  </r>
  <r>
    <n v="3189"/>
    <x v="3188"/>
    <x v="3187"/>
    <x v="56"/>
    <n v="6780"/>
    <x v="2"/>
    <s v="SE"/>
    <x v="9"/>
    <n v="1432455532"/>
    <x v="3189"/>
    <b v="0"/>
    <x v="10"/>
    <x v="1"/>
    <x v="40"/>
    <x v="1"/>
    <s v="musical"/>
    <x v="3189"/>
    <x v="0"/>
  </r>
  <r>
    <n v="3190"/>
    <x v="3189"/>
    <x v="3188"/>
    <x v="23"/>
    <n v="0"/>
    <x v="2"/>
    <s v="CA"/>
    <x v="5"/>
    <n v="1481258275"/>
    <x v="3190"/>
    <b v="0"/>
    <x v="78"/>
    <x v="1"/>
    <x v="40"/>
    <x v="1"/>
    <s v="musical"/>
    <x v="3190"/>
    <x v="2"/>
  </r>
  <r>
    <n v="3191"/>
    <x v="3190"/>
    <x v="3189"/>
    <x v="192"/>
    <n v="151"/>
    <x v="2"/>
    <s v="US"/>
    <x v="0"/>
    <n v="1471370869"/>
    <x v="3191"/>
    <b v="0"/>
    <x v="80"/>
    <x v="1"/>
    <x v="40"/>
    <x v="1"/>
    <s v="musical"/>
    <x v="3191"/>
    <x v="2"/>
  </r>
  <r>
    <n v="3192"/>
    <x v="3191"/>
    <x v="3190"/>
    <x v="3"/>
    <n v="102"/>
    <x v="2"/>
    <s v="GB"/>
    <x v="1"/>
    <n v="1425160800"/>
    <x v="3192"/>
    <b v="0"/>
    <x v="22"/>
    <x v="1"/>
    <x v="40"/>
    <x v="1"/>
    <s v="musical"/>
    <x v="3192"/>
    <x v="0"/>
  </r>
  <r>
    <n v="3193"/>
    <x v="3192"/>
    <x v="3191"/>
    <x v="10"/>
    <n v="587"/>
    <x v="2"/>
    <s v="GB"/>
    <x v="1"/>
    <n v="1424474056"/>
    <x v="3193"/>
    <b v="0"/>
    <x v="54"/>
    <x v="1"/>
    <x v="40"/>
    <x v="1"/>
    <s v="musical"/>
    <x v="3193"/>
    <x v="0"/>
  </r>
  <r>
    <n v="3194"/>
    <x v="3193"/>
    <x v="3192"/>
    <x v="34"/>
    <n v="0"/>
    <x v="2"/>
    <s v="US"/>
    <x v="0"/>
    <n v="1437960598"/>
    <x v="3194"/>
    <b v="0"/>
    <x v="78"/>
    <x v="1"/>
    <x v="40"/>
    <x v="1"/>
    <s v="musical"/>
    <x v="3194"/>
    <x v="0"/>
  </r>
  <r>
    <n v="3195"/>
    <x v="3194"/>
    <x v="3193"/>
    <x v="8"/>
    <n v="2070"/>
    <x v="2"/>
    <s v="US"/>
    <x v="0"/>
    <n v="1423750542"/>
    <x v="3195"/>
    <b v="0"/>
    <x v="70"/>
    <x v="1"/>
    <x v="40"/>
    <x v="1"/>
    <s v="musical"/>
    <x v="3195"/>
    <x v="0"/>
  </r>
  <r>
    <n v="3196"/>
    <x v="3195"/>
    <x v="3194"/>
    <x v="399"/>
    <n v="1800"/>
    <x v="2"/>
    <s v="US"/>
    <x v="0"/>
    <n v="1438437600"/>
    <x v="3196"/>
    <b v="0"/>
    <x v="79"/>
    <x v="1"/>
    <x v="40"/>
    <x v="1"/>
    <s v="musical"/>
    <x v="3196"/>
    <x v="0"/>
  </r>
  <r>
    <n v="3197"/>
    <x v="3196"/>
    <x v="3195"/>
    <x v="3"/>
    <n v="1145"/>
    <x v="2"/>
    <s v="NO"/>
    <x v="8"/>
    <n v="1423050618"/>
    <x v="3197"/>
    <b v="0"/>
    <x v="80"/>
    <x v="1"/>
    <x v="40"/>
    <x v="1"/>
    <s v="musical"/>
    <x v="3197"/>
    <x v="0"/>
  </r>
  <r>
    <n v="3198"/>
    <x v="3197"/>
    <x v="3196"/>
    <x v="11"/>
    <n v="110"/>
    <x v="2"/>
    <s v="DK"/>
    <x v="7"/>
    <n v="1424081477"/>
    <x v="3198"/>
    <b v="0"/>
    <x v="83"/>
    <x v="1"/>
    <x v="40"/>
    <x v="1"/>
    <s v="musical"/>
    <x v="3198"/>
    <x v="0"/>
  </r>
  <r>
    <n v="3199"/>
    <x v="3198"/>
    <x v="3197"/>
    <x v="10"/>
    <n v="2608"/>
    <x v="2"/>
    <s v="US"/>
    <x v="0"/>
    <n v="1410037200"/>
    <x v="3199"/>
    <b v="0"/>
    <x v="28"/>
    <x v="1"/>
    <x v="40"/>
    <x v="1"/>
    <s v="musical"/>
    <x v="3199"/>
    <x v="3"/>
  </r>
  <r>
    <n v="3200"/>
    <x v="3199"/>
    <x v="3198"/>
    <x v="63"/>
    <n v="1"/>
    <x v="2"/>
    <s v="US"/>
    <x v="0"/>
    <n v="1461994440"/>
    <x v="3200"/>
    <b v="0"/>
    <x v="29"/>
    <x v="1"/>
    <x v="40"/>
    <x v="1"/>
    <s v="musical"/>
    <x v="3200"/>
    <x v="2"/>
  </r>
  <r>
    <n v="3201"/>
    <x v="3200"/>
    <x v="3199"/>
    <x v="13"/>
    <n v="25"/>
    <x v="2"/>
    <s v="GB"/>
    <x v="1"/>
    <n v="1409509477"/>
    <x v="3201"/>
    <b v="0"/>
    <x v="84"/>
    <x v="1"/>
    <x v="40"/>
    <x v="1"/>
    <s v="musical"/>
    <x v="3201"/>
    <x v="3"/>
  </r>
  <r>
    <n v="3202"/>
    <x v="3201"/>
    <x v="3200"/>
    <x v="10"/>
    <n v="2726"/>
    <x v="2"/>
    <s v="US"/>
    <x v="0"/>
    <n v="1450072740"/>
    <x v="3202"/>
    <b v="0"/>
    <x v="20"/>
    <x v="1"/>
    <x v="40"/>
    <x v="1"/>
    <s v="musical"/>
    <x v="3202"/>
    <x v="0"/>
  </r>
  <r>
    <n v="3203"/>
    <x v="3202"/>
    <x v="3201"/>
    <x v="28"/>
    <n v="250"/>
    <x v="2"/>
    <s v="US"/>
    <x v="0"/>
    <n v="1443224622"/>
    <x v="3203"/>
    <b v="0"/>
    <x v="79"/>
    <x v="1"/>
    <x v="40"/>
    <x v="1"/>
    <s v="musical"/>
    <x v="3203"/>
    <x v="0"/>
  </r>
  <r>
    <n v="3204"/>
    <x v="3203"/>
    <x v="3202"/>
    <x v="2"/>
    <n v="0"/>
    <x v="2"/>
    <s v="US"/>
    <x v="0"/>
    <n v="1437149640"/>
    <x v="3204"/>
    <b v="0"/>
    <x v="78"/>
    <x v="1"/>
    <x v="40"/>
    <x v="1"/>
    <s v="musical"/>
    <x v="3204"/>
    <x v="0"/>
  </r>
  <r>
    <n v="3205"/>
    <x v="3204"/>
    <x v="3203"/>
    <x v="6"/>
    <n v="273"/>
    <x v="2"/>
    <s v="GB"/>
    <x v="1"/>
    <n v="1430470772"/>
    <x v="3205"/>
    <b v="0"/>
    <x v="8"/>
    <x v="1"/>
    <x v="40"/>
    <x v="1"/>
    <s v="musical"/>
    <x v="3205"/>
    <x v="0"/>
  </r>
  <r>
    <n v="3206"/>
    <x v="3205"/>
    <x v="3204"/>
    <x v="10"/>
    <n v="0"/>
    <x v="2"/>
    <s v="US"/>
    <x v="0"/>
    <n v="1442644651"/>
    <x v="3206"/>
    <b v="0"/>
    <x v="78"/>
    <x v="1"/>
    <x v="40"/>
    <x v="1"/>
    <s v="musical"/>
    <x v="3206"/>
    <x v="0"/>
  </r>
  <r>
    <n v="3207"/>
    <x v="3206"/>
    <x v="3205"/>
    <x v="62"/>
    <n v="2550"/>
    <x v="2"/>
    <s v="US"/>
    <x v="0"/>
    <n v="1429767607"/>
    <x v="3207"/>
    <b v="0"/>
    <x v="17"/>
    <x v="1"/>
    <x v="40"/>
    <x v="1"/>
    <s v="musical"/>
    <x v="3207"/>
    <x v="0"/>
  </r>
  <r>
    <n v="3208"/>
    <x v="3207"/>
    <x v="3206"/>
    <x v="10"/>
    <n v="5175"/>
    <x v="0"/>
    <s v="US"/>
    <x v="0"/>
    <n v="1406557877"/>
    <x v="3208"/>
    <b v="1"/>
    <x v="141"/>
    <x v="0"/>
    <x v="6"/>
    <x v="1"/>
    <s v="plays"/>
    <x v="3208"/>
    <x v="3"/>
  </r>
  <r>
    <n v="3209"/>
    <x v="3208"/>
    <x v="3207"/>
    <x v="196"/>
    <n v="11335.7"/>
    <x v="0"/>
    <s v="US"/>
    <x v="0"/>
    <n v="1403305200"/>
    <x v="3209"/>
    <b v="1"/>
    <x v="334"/>
    <x v="0"/>
    <x v="6"/>
    <x v="1"/>
    <s v="plays"/>
    <x v="3209"/>
    <x v="3"/>
  </r>
  <r>
    <n v="3210"/>
    <x v="3209"/>
    <x v="3208"/>
    <x v="9"/>
    <n v="3773"/>
    <x v="0"/>
    <s v="US"/>
    <x v="0"/>
    <n v="1338523140"/>
    <x v="3210"/>
    <b v="1"/>
    <x v="65"/>
    <x v="0"/>
    <x v="6"/>
    <x v="1"/>
    <s v="plays"/>
    <x v="3210"/>
    <x v="5"/>
  </r>
  <r>
    <n v="3211"/>
    <x v="3210"/>
    <x v="3209"/>
    <x v="165"/>
    <n v="27541"/>
    <x v="0"/>
    <s v="US"/>
    <x v="0"/>
    <n v="1408068000"/>
    <x v="3211"/>
    <b v="1"/>
    <x v="498"/>
    <x v="0"/>
    <x v="6"/>
    <x v="1"/>
    <s v="plays"/>
    <x v="3211"/>
    <x v="3"/>
  </r>
  <r>
    <n v="3212"/>
    <x v="3211"/>
    <x v="3210"/>
    <x v="23"/>
    <n v="5050"/>
    <x v="0"/>
    <s v="US"/>
    <x v="0"/>
    <n v="1407524751"/>
    <x v="3212"/>
    <b v="1"/>
    <x v="225"/>
    <x v="0"/>
    <x v="6"/>
    <x v="1"/>
    <s v="plays"/>
    <x v="3212"/>
    <x v="3"/>
  </r>
  <r>
    <n v="3213"/>
    <x v="3212"/>
    <x v="3211"/>
    <x v="12"/>
    <n v="6007"/>
    <x v="0"/>
    <s v="GB"/>
    <x v="1"/>
    <n v="1437934759"/>
    <x v="3213"/>
    <b v="1"/>
    <x v="5"/>
    <x v="0"/>
    <x v="6"/>
    <x v="1"/>
    <s v="plays"/>
    <x v="3213"/>
    <x v="0"/>
  </r>
  <r>
    <n v="3214"/>
    <x v="3213"/>
    <x v="3212"/>
    <x v="14"/>
    <n v="12256"/>
    <x v="0"/>
    <s v="GB"/>
    <x v="1"/>
    <n v="1452038100"/>
    <x v="3214"/>
    <b v="1"/>
    <x v="248"/>
    <x v="0"/>
    <x v="6"/>
    <x v="1"/>
    <s v="plays"/>
    <x v="3214"/>
    <x v="0"/>
  </r>
  <r>
    <n v="3215"/>
    <x v="3214"/>
    <x v="3213"/>
    <x v="19"/>
    <n v="35123"/>
    <x v="0"/>
    <s v="US"/>
    <x v="0"/>
    <n v="1441857540"/>
    <x v="3215"/>
    <b v="1"/>
    <x v="179"/>
    <x v="0"/>
    <x v="6"/>
    <x v="1"/>
    <s v="plays"/>
    <x v="3215"/>
    <x v="0"/>
  </r>
  <r>
    <n v="3216"/>
    <x v="3215"/>
    <x v="3214"/>
    <x v="13"/>
    <n v="2001"/>
    <x v="0"/>
    <s v="GB"/>
    <x v="1"/>
    <n v="1436625000"/>
    <x v="3216"/>
    <b v="1"/>
    <x v="2"/>
    <x v="0"/>
    <x v="6"/>
    <x v="1"/>
    <s v="plays"/>
    <x v="3216"/>
    <x v="0"/>
  </r>
  <r>
    <n v="3217"/>
    <x v="3216"/>
    <x v="3215"/>
    <x v="37"/>
    <n v="5221"/>
    <x v="0"/>
    <s v="US"/>
    <x v="0"/>
    <n v="1478264784"/>
    <x v="3217"/>
    <b v="1"/>
    <x v="201"/>
    <x v="0"/>
    <x v="6"/>
    <x v="1"/>
    <s v="plays"/>
    <x v="3217"/>
    <x v="2"/>
  </r>
  <r>
    <n v="3218"/>
    <x v="3217"/>
    <x v="3216"/>
    <x v="14"/>
    <n v="12252"/>
    <x v="0"/>
    <s v="GB"/>
    <x v="1"/>
    <n v="1419984000"/>
    <x v="3218"/>
    <b v="1"/>
    <x v="192"/>
    <x v="0"/>
    <x v="6"/>
    <x v="1"/>
    <s v="plays"/>
    <x v="3218"/>
    <x v="3"/>
  </r>
  <r>
    <n v="3219"/>
    <x v="3218"/>
    <x v="3217"/>
    <x v="22"/>
    <n v="20022"/>
    <x v="0"/>
    <s v="US"/>
    <x v="0"/>
    <n v="1427063747"/>
    <x v="3219"/>
    <b v="1"/>
    <x v="46"/>
    <x v="0"/>
    <x v="6"/>
    <x v="1"/>
    <s v="plays"/>
    <x v="3219"/>
    <x v="0"/>
  </r>
  <r>
    <n v="3220"/>
    <x v="3219"/>
    <x v="3218"/>
    <x v="36"/>
    <n v="15126"/>
    <x v="0"/>
    <s v="US"/>
    <x v="0"/>
    <n v="1489352400"/>
    <x v="3220"/>
    <b v="1"/>
    <x v="211"/>
    <x v="0"/>
    <x v="6"/>
    <x v="1"/>
    <s v="plays"/>
    <x v="3220"/>
    <x v="1"/>
  </r>
  <r>
    <n v="3221"/>
    <x v="3220"/>
    <x v="3219"/>
    <x v="23"/>
    <n v="4137"/>
    <x v="0"/>
    <s v="GB"/>
    <x v="1"/>
    <n v="1436114603"/>
    <x v="3221"/>
    <b v="1"/>
    <x v="116"/>
    <x v="0"/>
    <x v="6"/>
    <x v="1"/>
    <s v="plays"/>
    <x v="3221"/>
    <x v="0"/>
  </r>
  <r>
    <n v="3222"/>
    <x v="3221"/>
    <x v="3220"/>
    <x v="30"/>
    <n v="3120"/>
    <x v="0"/>
    <s v="US"/>
    <x v="0"/>
    <n v="1445722140"/>
    <x v="3222"/>
    <b v="1"/>
    <x v="87"/>
    <x v="0"/>
    <x v="6"/>
    <x v="1"/>
    <s v="plays"/>
    <x v="3222"/>
    <x v="0"/>
  </r>
  <r>
    <n v="3223"/>
    <x v="3222"/>
    <x v="3221"/>
    <x v="379"/>
    <n v="3395"/>
    <x v="0"/>
    <s v="US"/>
    <x v="0"/>
    <n v="1440100976"/>
    <x v="3223"/>
    <b v="1"/>
    <x v="142"/>
    <x v="0"/>
    <x v="6"/>
    <x v="1"/>
    <s v="plays"/>
    <x v="3223"/>
    <x v="0"/>
  </r>
  <r>
    <n v="3224"/>
    <x v="3223"/>
    <x v="3222"/>
    <x v="11"/>
    <n v="30610"/>
    <x v="0"/>
    <s v="US"/>
    <x v="0"/>
    <n v="1484024400"/>
    <x v="3224"/>
    <b v="1"/>
    <x v="499"/>
    <x v="0"/>
    <x v="6"/>
    <x v="1"/>
    <s v="plays"/>
    <x v="3224"/>
    <x v="2"/>
  </r>
  <r>
    <n v="3225"/>
    <x v="3224"/>
    <x v="3223"/>
    <x v="13"/>
    <n v="2047"/>
    <x v="0"/>
    <s v="US"/>
    <x v="0"/>
    <n v="1464987600"/>
    <x v="3225"/>
    <b v="1"/>
    <x v="70"/>
    <x v="0"/>
    <x v="6"/>
    <x v="1"/>
    <s v="plays"/>
    <x v="3225"/>
    <x v="2"/>
  </r>
  <r>
    <n v="3226"/>
    <x v="3225"/>
    <x v="3224"/>
    <x v="38"/>
    <n v="1250"/>
    <x v="0"/>
    <s v="GB"/>
    <x v="1"/>
    <n v="1446213612"/>
    <x v="3226"/>
    <b v="1"/>
    <x v="64"/>
    <x v="0"/>
    <x v="6"/>
    <x v="1"/>
    <s v="plays"/>
    <x v="3226"/>
    <x v="0"/>
  </r>
  <r>
    <n v="3227"/>
    <x v="3226"/>
    <x v="3225"/>
    <x v="38"/>
    <n v="1500"/>
    <x v="0"/>
    <s v="GB"/>
    <x v="1"/>
    <n v="1484687436"/>
    <x v="3227"/>
    <b v="0"/>
    <x v="209"/>
    <x v="0"/>
    <x v="6"/>
    <x v="1"/>
    <s v="plays"/>
    <x v="3227"/>
    <x v="2"/>
  </r>
  <r>
    <n v="3228"/>
    <x v="3227"/>
    <x v="3226"/>
    <x v="39"/>
    <n v="7164"/>
    <x v="0"/>
    <s v="US"/>
    <x v="0"/>
    <n v="1450328340"/>
    <x v="3228"/>
    <b v="1"/>
    <x v="77"/>
    <x v="0"/>
    <x v="6"/>
    <x v="1"/>
    <s v="plays"/>
    <x v="3228"/>
    <x v="0"/>
  </r>
  <r>
    <n v="3229"/>
    <x v="3228"/>
    <x v="3227"/>
    <x v="22"/>
    <n v="21573"/>
    <x v="0"/>
    <s v="US"/>
    <x v="0"/>
    <n v="1416470398"/>
    <x v="3229"/>
    <b v="1"/>
    <x v="91"/>
    <x v="0"/>
    <x v="6"/>
    <x v="1"/>
    <s v="plays"/>
    <x v="3229"/>
    <x v="3"/>
  </r>
  <r>
    <n v="3230"/>
    <x v="3229"/>
    <x v="3228"/>
    <x v="27"/>
    <n v="2857"/>
    <x v="0"/>
    <s v="US"/>
    <x v="0"/>
    <n v="1412135940"/>
    <x v="3230"/>
    <b v="1"/>
    <x v="77"/>
    <x v="0"/>
    <x v="6"/>
    <x v="1"/>
    <s v="plays"/>
    <x v="3230"/>
    <x v="3"/>
  </r>
  <r>
    <n v="3231"/>
    <x v="3230"/>
    <x v="3229"/>
    <x v="28"/>
    <n v="1610"/>
    <x v="0"/>
    <s v="US"/>
    <x v="0"/>
    <n v="1460846347"/>
    <x v="3231"/>
    <b v="0"/>
    <x v="33"/>
    <x v="0"/>
    <x v="6"/>
    <x v="1"/>
    <s v="plays"/>
    <x v="3231"/>
    <x v="2"/>
  </r>
  <r>
    <n v="3232"/>
    <x v="3231"/>
    <x v="3230"/>
    <x v="28"/>
    <n v="1312"/>
    <x v="0"/>
    <s v="US"/>
    <x v="0"/>
    <n v="1462334340"/>
    <x v="3232"/>
    <b v="1"/>
    <x v="55"/>
    <x v="0"/>
    <x v="6"/>
    <x v="1"/>
    <s v="plays"/>
    <x v="3232"/>
    <x v="2"/>
  </r>
  <r>
    <n v="3233"/>
    <x v="3232"/>
    <x v="3231"/>
    <x v="10"/>
    <n v="5940"/>
    <x v="0"/>
    <s v="US"/>
    <x v="0"/>
    <n v="1488482355"/>
    <x v="3233"/>
    <b v="0"/>
    <x v="42"/>
    <x v="0"/>
    <x v="6"/>
    <x v="1"/>
    <s v="plays"/>
    <x v="3233"/>
    <x v="1"/>
  </r>
  <r>
    <n v="3234"/>
    <x v="3233"/>
    <x v="3232"/>
    <x v="23"/>
    <n v="4015.71"/>
    <x v="0"/>
    <s v="GB"/>
    <x v="1"/>
    <n v="1485991860"/>
    <x v="3234"/>
    <b v="0"/>
    <x v="248"/>
    <x v="0"/>
    <x v="6"/>
    <x v="1"/>
    <s v="plays"/>
    <x v="3234"/>
    <x v="2"/>
  </r>
  <r>
    <n v="3235"/>
    <x v="3234"/>
    <x v="3233"/>
    <x v="36"/>
    <n v="15481"/>
    <x v="0"/>
    <s v="US"/>
    <x v="0"/>
    <n v="1467361251"/>
    <x v="3235"/>
    <b v="1"/>
    <x v="331"/>
    <x v="0"/>
    <x v="6"/>
    <x v="1"/>
    <s v="plays"/>
    <x v="3235"/>
    <x v="2"/>
  </r>
  <r>
    <n v="3236"/>
    <x v="3235"/>
    <x v="3234"/>
    <x v="22"/>
    <n v="20120"/>
    <x v="0"/>
    <s v="US"/>
    <x v="0"/>
    <n v="1482962433"/>
    <x v="3236"/>
    <b v="0"/>
    <x v="238"/>
    <x v="0"/>
    <x v="6"/>
    <x v="1"/>
    <s v="plays"/>
    <x v="3236"/>
    <x v="2"/>
  </r>
  <r>
    <n v="3237"/>
    <x v="3236"/>
    <x v="3235"/>
    <x v="19"/>
    <n v="35275.64"/>
    <x v="0"/>
    <s v="US"/>
    <x v="0"/>
    <n v="1443499140"/>
    <x v="3237"/>
    <b v="1"/>
    <x v="314"/>
    <x v="0"/>
    <x v="6"/>
    <x v="1"/>
    <s v="plays"/>
    <x v="3237"/>
    <x v="0"/>
  </r>
  <r>
    <n v="3238"/>
    <x v="3237"/>
    <x v="3236"/>
    <x v="70"/>
    <n v="3145"/>
    <x v="0"/>
    <s v="GB"/>
    <x v="1"/>
    <n v="1435752898"/>
    <x v="3238"/>
    <b v="1"/>
    <x v="1"/>
    <x v="0"/>
    <x v="6"/>
    <x v="1"/>
    <s v="plays"/>
    <x v="3238"/>
    <x v="0"/>
  </r>
  <r>
    <n v="3239"/>
    <x v="3238"/>
    <x v="3237"/>
    <x v="400"/>
    <n v="6208.98"/>
    <x v="0"/>
    <s v="GB"/>
    <x v="1"/>
    <n v="1445817540"/>
    <x v="3239"/>
    <b v="1"/>
    <x v="201"/>
    <x v="0"/>
    <x v="6"/>
    <x v="1"/>
    <s v="plays"/>
    <x v="3239"/>
    <x v="0"/>
  </r>
  <r>
    <n v="3240"/>
    <x v="3239"/>
    <x v="3238"/>
    <x v="9"/>
    <n v="3017"/>
    <x v="0"/>
    <s v="GB"/>
    <x v="1"/>
    <n v="1487286000"/>
    <x v="3240"/>
    <b v="0"/>
    <x v="69"/>
    <x v="0"/>
    <x v="6"/>
    <x v="1"/>
    <s v="plays"/>
    <x v="3240"/>
    <x v="1"/>
  </r>
  <r>
    <n v="3241"/>
    <x v="3240"/>
    <x v="3239"/>
    <x v="0"/>
    <n v="9801"/>
    <x v="0"/>
    <s v="US"/>
    <x v="0"/>
    <n v="1413269940"/>
    <x v="3241"/>
    <b v="1"/>
    <x v="157"/>
    <x v="0"/>
    <x v="6"/>
    <x v="1"/>
    <s v="plays"/>
    <x v="3241"/>
    <x v="3"/>
  </r>
  <r>
    <n v="3242"/>
    <x v="3241"/>
    <x v="3240"/>
    <x v="3"/>
    <n v="12730.42"/>
    <x v="0"/>
    <s v="US"/>
    <x v="0"/>
    <n v="1411150092"/>
    <x v="3242"/>
    <b v="1"/>
    <x v="275"/>
    <x v="0"/>
    <x v="6"/>
    <x v="1"/>
    <s v="plays"/>
    <x v="3242"/>
    <x v="3"/>
  </r>
  <r>
    <n v="3243"/>
    <x v="3242"/>
    <x v="3241"/>
    <x v="6"/>
    <n v="8227"/>
    <x v="0"/>
    <s v="US"/>
    <x v="0"/>
    <n v="1444348800"/>
    <x v="3243"/>
    <b v="1"/>
    <x v="26"/>
    <x v="0"/>
    <x v="6"/>
    <x v="1"/>
    <s v="plays"/>
    <x v="3243"/>
    <x v="0"/>
  </r>
  <r>
    <n v="3244"/>
    <x v="3243"/>
    <x v="3242"/>
    <x v="183"/>
    <n v="1647"/>
    <x v="0"/>
    <s v="GB"/>
    <x v="1"/>
    <n v="1480613982"/>
    <x v="3244"/>
    <b v="0"/>
    <x v="50"/>
    <x v="0"/>
    <x v="6"/>
    <x v="1"/>
    <s v="plays"/>
    <x v="3244"/>
    <x v="2"/>
  </r>
  <r>
    <n v="3245"/>
    <x v="3244"/>
    <x v="3243"/>
    <x v="223"/>
    <n v="21904"/>
    <x v="0"/>
    <s v="US"/>
    <x v="0"/>
    <n v="1434074400"/>
    <x v="3245"/>
    <b v="0"/>
    <x v="500"/>
    <x v="0"/>
    <x v="6"/>
    <x v="1"/>
    <s v="plays"/>
    <x v="3245"/>
    <x v="0"/>
  </r>
  <r>
    <n v="3246"/>
    <x v="3245"/>
    <x v="3244"/>
    <x v="3"/>
    <n v="11122"/>
    <x v="0"/>
    <s v="US"/>
    <x v="0"/>
    <n v="1442030340"/>
    <x v="3246"/>
    <b v="1"/>
    <x v="189"/>
    <x v="0"/>
    <x v="6"/>
    <x v="1"/>
    <s v="plays"/>
    <x v="3246"/>
    <x v="0"/>
  </r>
  <r>
    <n v="3247"/>
    <x v="3246"/>
    <x v="3245"/>
    <x v="30"/>
    <n v="2646.5"/>
    <x v="0"/>
    <s v="GB"/>
    <x v="1"/>
    <n v="1436696712"/>
    <x v="3247"/>
    <b v="1"/>
    <x v="7"/>
    <x v="0"/>
    <x v="6"/>
    <x v="1"/>
    <s v="plays"/>
    <x v="3247"/>
    <x v="0"/>
  </r>
  <r>
    <n v="3248"/>
    <x v="3247"/>
    <x v="3246"/>
    <x v="14"/>
    <n v="12095"/>
    <x v="0"/>
    <s v="US"/>
    <x v="0"/>
    <n v="1428178757"/>
    <x v="3248"/>
    <b v="1"/>
    <x v="452"/>
    <x v="0"/>
    <x v="6"/>
    <x v="1"/>
    <s v="plays"/>
    <x v="3248"/>
    <x v="0"/>
  </r>
  <r>
    <n v="3249"/>
    <x v="3248"/>
    <x v="3247"/>
    <x v="62"/>
    <n v="5771"/>
    <x v="0"/>
    <s v="US"/>
    <x v="0"/>
    <n v="1434822914"/>
    <x v="3249"/>
    <b v="1"/>
    <x v="106"/>
    <x v="0"/>
    <x v="6"/>
    <x v="1"/>
    <s v="plays"/>
    <x v="3249"/>
    <x v="0"/>
  </r>
  <r>
    <n v="3250"/>
    <x v="3249"/>
    <x v="3248"/>
    <x v="31"/>
    <n v="25388"/>
    <x v="0"/>
    <s v="US"/>
    <x v="0"/>
    <n v="1415213324"/>
    <x v="3250"/>
    <b v="1"/>
    <x v="496"/>
    <x v="0"/>
    <x v="6"/>
    <x v="1"/>
    <s v="plays"/>
    <x v="3250"/>
    <x v="3"/>
  </r>
  <r>
    <n v="3251"/>
    <x v="3250"/>
    <x v="3249"/>
    <x v="15"/>
    <n v="1661"/>
    <x v="0"/>
    <s v="US"/>
    <x v="0"/>
    <n v="1434907966"/>
    <x v="3251"/>
    <b v="1"/>
    <x v="9"/>
    <x v="0"/>
    <x v="6"/>
    <x v="1"/>
    <s v="plays"/>
    <x v="3251"/>
    <x v="0"/>
  </r>
  <r>
    <n v="3252"/>
    <x v="3251"/>
    <x v="3250"/>
    <x v="268"/>
    <n v="2876"/>
    <x v="0"/>
    <s v="GB"/>
    <x v="1"/>
    <n v="1473247240"/>
    <x v="3252"/>
    <b v="1"/>
    <x v="133"/>
    <x v="0"/>
    <x v="6"/>
    <x v="1"/>
    <s v="plays"/>
    <x v="3252"/>
    <x v="2"/>
  </r>
  <r>
    <n v="3253"/>
    <x v="3252"/>
    <x v="3251"/>
    <x v="22"/>
    <n v="20365"/>
    <x v="0"/>
    <s v="US"/>
    <x v="0"/>
    <n v="1473306300"/>
    <x v="3253"/>
    <b v="1"/>
    <x v="248"/>
    <x v="0"/>
    <x v="6"/>
    <x v="1"/>
    <s v="plays"/>
    <x v="3253"/>
    <x v="2"/>
  </r>
  <r>
    <n v="3254"/>
    <x v="3253"/>
    <x v="3252"/>
    <x v="93"/>
    <n v="13163.5"/>
    <x v="0"/>
    <s v="GB"/>
    <x v="1"/>
    <n v="1427331809"/>
    <x v="3254"/>
    <b v="1"/>
    <x v="153"/>
    <x v="0"/>
    <x v="6"/>
    <x v="1"/>
    <s v="plays"/>
    <x v="3254"/>
    <x v="0"/>
  </r>
  <r>
    <n v="3255"/>
    <x v="3254"/>
    <x v="3253"/>
    <x v="43"/>
    <n v="525"/>
    <x v="0"/>
    <s v="GB"/>
    <x v="1"/>
    <n v="1412706375"/>
    <x v="3255"/>
    <b v="1"/>
    <x v="59"/>
    <x v="0"/>
    <x v="6"/>
    <x v="1"/>
    <s v="plays"/>
    <x v="3255"/>
    <x v="3"/>
  </r>
  <r>
    <n v="3256"/>
    <x v="3255"/>
    <x v="3254"/>
    <x v="3"/>
    <n v="12806"/>
    <x v="0"/>
    <s v="US"/>
    <x v="0"/>
    <n v="1433995140"/>
    <x v="3256"/>
    <b v="1"/>
    <x v="282"/>
    <x v="0"/>
    <x v="6"/>
    <x v="1"/>
    <s v="plays"/>
    <x v="3256"/>
    <x v="0"/>
  </r>
  <r>
    <n v="3257"/>
    <x v="3256"/>
    <x v="3255"/>
    <x v="13"/>
    <n v="2125.9899999999998"/>
    <x v="0"/>
    <s v="GB"/>
    <x v="1"/>
    <n v="1487769952"/>
    <x v="3257"/>
    <b v="0"/>
    <x v="14"/>
    <x v="0"/>
    <x v="6"/>
    <x v="1"/>
    <s v="plays"/>
    <x v="3257"/>
    <x v="1"/>
  </r>
  <r>
    <n v="3258"/>
    <x v="3257"/>
    <x v="3256"/>
    <x v="39"/>
    <n v="7365"/>
    <x v="0"/>
    <s v="US"/>
    <x v="0"/>
    <n v="1420751861"/>
    <x v="3258"/>
    <b v="1"/>
    <x v="11"/>
    <x v="0"/>
    <x v="6"/>
    <x v="1"/>
    <s v="plays"/>
    <x v="3258"/>
    <x v="3"/>
  </r>
  <r>
    <n v="3259"/>
    <x v="3258"/>
    <x v="3257"/>
    <x v="165"/>
    <n v="24418.6"/>
    <x v="0"/>
    <s v="US"/>
    <x v="0"/>
    <n v="1475294340"/>
    <x v="3259"/>
    <b v="1"/>
    <x v="174"/>
    <x v="0"/>
    <x v="6"/>
    <x v="1"/>
    <s v="plays"/>
    <x v="3259"/>
    <x v="2"/>
  </r>
  <r>
    <n v="3260"/>
    <x v="3259"/>
    <x v="3258"/>
    <x v="10"/>
    <n v="5462"/>
    <x v="0"/>
    <s v="US"/>
    <x v="0"/>
    <n v="1448903318"/>
    <x v="3260"/>
    <b v="1"/>
    <x v="196"/>
    <x v="0"/>
    <x v="6"/>
    <x v="1"/>
    <s v="plays"/>
    <x v="3260"/>
    <x v="0"/>
  </r>
  <r>
    <n v="3261"/>
    <x v="3260"/>
    <x v="3259"/>
    <x v="126"/>
    <n v="3315"/>
    <x v="0"/>
    <s v="US"/>
    <x v="0"/>
    <n v="1437067476"/>
    <x v="3261"/>
    <b v="1"/>
    <x v="72"/>
    <x v="0"/>
    <x v="6"/>
    <x v="1"/>
    <s v="plays"/>
    <x v="3261"/>
    <x v="0"/>
  </r>
  <r>
    <n v="3262"/>
    <x v="3261"/>
    <x v="3260"/>
    <x v="401"/>
    <n v="12571"/>
    <x v="0"/>
    <s v="US"/>
    <x v="0"/>
    <n v="1419220800"/>
    <x v="3262"/>
    <b v="1"/>
    <x v="179"/>
    <x v="0"/>
    <x v="6"/>
    <x v="1"/>
    <s v="plays"/>
    <x v="3262"/>
    <x v="3"/>
  </r>
  <r>
    <n v="3263"/>
    <x v="3262"/>
    <x v="3261"/>
    <x v="30"/>
    <n v="2804.16"/>
    <x v="0"/>
    <s v="US"/>
    <x v="0"/>
    <n v="1446238800"/>
    <x v="3263"/>
    <b v="1"/>
    <x v="32"/>
    <x v="0"/>
    <x v="6"/>
    <x v="1"/>
    <s v="plays"/>
    <x v="3263"/>
    <x v="0"/>
  </r>
  <r>
    <n v="3264"/>
    <x v="3263"/>
    <x v="3262"/>
    <x v="30"/>
    <n v="2575"/>
    <x v="0"/>
    <s v="US"/>
    <x v="0"/>
    <n v="1422482400"/>
    <x v="3264"/>
    <b v="1"/>
    <x v="72"/>
    <x v="0"/>
    <x v="6"/>
    <x v="1"/>
    <s v="plays"/>
    <x v="3264"/>
    <x v="0"/>
  </r>
  <r>
    <n v="3265"/>
    <x v="3264"/>
    <x v="3263"/>
    <x v="200"/>
    <n v="4428"/>
    <x v="0"/>
    <s v="IE"/>
    <x v="3"/>
    <n v="1449162000"/>
    <x v="3265"/>
    <b v="1"/>
    <x v="287"/>
    <x v="0"/>
    <x v="6"/>
    <x v="1"/>
    <s v="plays"/>
    <x v="3265"/>
    <x v="0"/>
  </r>
  <r>
    <n v="3266"/>
    <x v="3265"/>
    <x v="3264"/>
    <x v="12"/>
    <n v="7877"/>
    <x v="0"/>
    <s v="US"/>
    <x v="0"/>
    <n v="1434142800"/>
    <x v="3266"/>
    <b v="1"/>
    <x v="430"/>
    <x v="0"/>
    <x v="6"/>
    <x v="1"/>
    <s v="plays"/>
    <x v="3266"/>
    <x v="0"/>
  </r>
  <r>
    <n v="3267"/>
    <x v="3266"/>
    <x v="3265"/>
    <x v="36"/>
    <n v="15315"/>
    <x v="0"/>
    <s v="US"/>
    <x v="0"/>
    <n v="1437156660"/>
    <x v="3267"/>
    <b v="1"/>
    <x v="449"/>
    <x v="0"/>
    <x v="6"/>
    <x v="1"/>
    <s v="plays"/>
    <x v="3267"/>
    <x v="0"/>
  </r>
  <r>
    <n v="3268"/>
    <x v="3267"/>
    <x v="3266"/>
    <x v="13"/>
    <n v="2560"/>
    <x v="0"/>
    <s v="US"/>
    <x v="0"/>
    <n v="1472074928"/>
    <x v="3268"/>
    <b v="1"/>
    <x v="288"/>
    <x v="0"/>
    <x v="6"/>
    <x v="1"/>
    <s v="plays"/>
    <x v="3268"/>
    <x v="2"/>
  </r>
  <r>
    <n v="3269"/>
    <x v="3268"/>
    <x v="3267"/>
    <x v="6"/>
    <n v="8120"/>
    <x v="0"/>
    <s v="GB"/>
    <x v="1"/>
    <n v="1434452400"/>
    <x v="3269"/>
    <b v="1"/>
    <x v="16"/>
    <x v="0"/>
    <x v="6"/>
    <x v="1"/>
    <s v="plays"/>
    <x v="3269"/>
    <x v="0"/>
  </r>
  <r>
    <n v="3270"/>
    <x v="3269"/>
    <x v="3268"/>
    <x v="40"/>
    <n v="1830"/>
    <x v="0"/>
    <s v="GB"/>
    <x v="1"/>
    <n v="1436705265"/>
    <x v="3270"/>
    <b v="1"/>
    <x v="209"/>
    <x v="0"/>
    <x v="6"/>
    <x v="1"/>
    <s v="plays"/>
    <x v="3270"/>
    <x v="0"/>
  </r>
  <r>
    <n v="3271"/>
    <x v="3270"/>
    <x v="3269"/>
    <x v="15"/>
    <n v="1950"/>
    <x v="0"/>
    <s v="GB"/>
    <x v="1"/>
    <n v="1414927775"/>
    <x v="3271"/>
    <b v="1"/>
    <x v="13"/>
    <x v="0"/>
    <x v="6"/>
    <x v="1"/>
    <s v="plays"/>
    <x v="3271"/>
    <x v="3"/>
  </r>
  <r>
    <n v="3272"/>
    <x v="3271"/>
    <x v="3270"/>
    <x v="3"/>
    <n v="15443"/>
    <x v="0"/>
    <s v="US"/>
    <x v="0"/>
    <n v="1446814809"/>
    <x v="3272"/>
    <b v="1"/>
    <x v="108"/>
    <x v="0"/>
    <x v="6"/>
    <x v="1"/>
    <s v="plays"/>
    <x v="3272"/>
    <x v="0"/>
  </r>
  <r>
    <n v="3273"/>
    <x v="3272"/>
    <x v="3271"/>
    <x v="23"/>
    <n v="4296"/>
    <x v="0"/>
    <s v="US"/>
    <x v="0"/>
    <n v="1473879600"/>
    <x v="3273"/>
    <b v="1"/>
    <x v="64"/>
    <x v="0"/>
    <x v="6"/>
    <x v="1"/>
    <s v="plays"/>
    <x v="3273"/>
    <x v="2"/>
  </r>
  <r>
    <n v="3274"/>
    <x v="3273"/>
    <x v="3272"/>
    <x v="289"/>
    <n v="15705"/>
    <x v="0"/>
    <s v="US"/>
    <x v="0"/>
    <n v="1458075600"/>
    <x v="3274"/>
    <b v="1"/>
    <x v="172"/>
    <x v="0"/>
    <x v="6"/>
    <x v="1"/>
    <s v="plays"/>
    <x v="3274"/>
    <x v="2"/>
  </r>
  <r>
    <n v="3275"/>
    <x v="3274"/>
    <x v="3273"/>
    <x v="40"/>
    <n v="1805"/>
    <x v="0"/>
    <s v="US"/>
    <x v="0"/>
    <n v="1423456200"/>
    <x v="3275"/>
    <b v="1"/>
    <x v="8"/>
    <x v="0"/>
    <x v="6"/>
    <x v="1"/>
    <s v="plays"/>
    <x v="3275"/>
    <x v="0"/>
  </r>
  <r>
    <n v="3276"/>
    <x v="3275"/>
    <x v="3274"/>
    <x v="37"/>
    <n v="5258"/>
    <x v="0"/>
    <s v="CA"/>
    <x v="5"/>
    <n v="1459483140"/>
    <x v="3276"/>
    <b v="1"/>
    <x v="61"/>
    <x v="0"/>
    <x v="6"/>
    <x v="1"/>
    <s v="plays"/>
    <x v="3276"/>
    <x v="2"/>
  </r>
  <r>
    <n v="3277"/>
    <x v="3276"/>
    <x v="3275"/>
    <x v="10"/>
    <n v="5430"/>
    <x v="0"/>
    <s v="GB"/>
    <x v="1"/>
    <n v="1416331406"/>
    <x v="3277"/>
    <b v="1"/>
    <x v="61"/>
    <x v="0"/>
    <x v="6"/>
    <x v="1"/>
    <s v="plays"/>
    <x v="3277"/>
    <x v="3"/>
  </r>
  <r>
    <n v="3278"/>
    <x v="3277"/>
    <x v="3276"/>
    <x v="30"/>
    <n v="2585"/>
    <x v="0"/>
    <s v="GB"/>
    <x v="1"/>
    <n v="1433017303"/>
    <x v="3278"/>
    <b v="1"/>
    <x v="69"/>
    <x v="0"/>
    <x v="6"/>
    <x v="1"/>
    <s v="plays"/>
    <x v="3278"/>
    <x v="0"/>
  </r>
  <r>
    <n v="3279"/>
    <x v="3278"/>
    <x v="3277"/>
    <x v="238"/>
    <n v="6628"/>
    <x v="0"/>
    <s v="US"/>
    <x v="0"/>
    <n v="1459474059"/>
    <x v="3279"/>
    <b v="0"/>
    <x v="287"/>
    <x v="0"/>
    <x v="6"/>
    <x v="1"/>
    <s v="plays"/>
    <x v="3279"/>
    <x v="2"/>
  </r>
  <r>
    <n v="3280"/>
    <x v="3279"/>
    <x v="3278"/>
    <x v="13"/>
    <n v="2060"/>
    <x v="0"/>
    <s v="US"/>
    <x v="0"/>
    <n v="1433134800"/>
    <x v="3280"/>
    <b v="0"/>
    <x v="209"/>
    <x v="0"/>
    <x v="6"/>
    <x v="1"/>
    <s v="plays"/>
    <x v="3280"/>
    <x v="0"/>
  </r>
  <r>
    <n v="3281"/>
    <x v="3280"/>
    <x v="3279"/>
    <x v="10"/>
    <n v="6080"/>
    <x v="0"/>
    <s v="US"/>
    <x v="0"/>
    <n v="1441153705"/>
    <x v="3281"/>
    <b v="0"/>
    <x v="5"/>
    <x v="0"/>
    <x v="6"/>
    <x v="1"/>
    <s v="plays"/>
    <x v="3281"/>
    <x v="0"/>
  </r>
  <r>
    <n v="3282"/>
    <x v="3281"/>
    <x v="3280"/>
    <x v="310"/>
    <n v="31820.5"/>
    <x v="0"/>
    <s v="US"/>
    <x v="0"/>
    <n v="1461904788"/>
    <x v="3282"/>
    <b v="0"/>
    <x v="186"/>
    <x v="0"/>
    <x v="6"/>
    <x v="1"/>
    <s v="plays"/>
    <x v="3282"/>
    <x v="2"/>
  </r>
  <r>
    <n v="3283"/>
    <x v="3282"/>
    <x v="3281"/>
    <x v="134"/>
    <n v="838"/>
    <x v="0"/>
    <s v="GB"/>
    <x v="1"/>
    <n v="1455138000"/>
    <x v="3283"/>
    <b v="0"/>
    <x v="5"/>
    <x v="0"/>
    <x v="6"/>
    <x v="1"/>
    <s v="plays"/>
    <x v="3283"/>
    <x v="2"/>
  </r>
  <r>
    <n v="3284"/>
    <x v="3283"/>
    <x v="3282"/>
    <x v="9"/>
    <n v="3048"/>
    <x v="0"/>
    <s v="US"/>
    <x v="0"/>
    <n v="1454047140"/>
    <x v="3284"/>
    <b v="0"/>
    <x v="41"/>
    <x v="0"/>
    <x v="6"/>
    <x v="1"/>
    <s v="plays"/>
    <x v="3284"/>
    <x v="2"/>
  </r>
  <r>
    <n v="3285"/>
    <x v="3284"/>
    <x v="3283"/>
    <x v="402"/>
    <n v="5604"/>
    <x v="0"/>
    <s v="US"/>
    <x v="0"/>
    <n v="1488258000"/>
    <x v="3285"/>
    <b v="0"/>
    <x v="75"/>
    <x v="0"/>
    <x v="6"/>
    <x v="1"/>
    <s v="plays"/>
    <x v="3285"/>
    <x v="1"/>
  </r>
  <r>
    <n v="3286"/>
    <x v="3285"/>
    <x v="3284"/>
    <x v="36"/>
    <n v="15265"/>
    <x v="0"/>
    <s v="US"/>
    <x v="0"/>
    <n v="1471291782"/>
    <x v="3286"/>
    <b v="0"/>
    <x v="259"/>
    <x v="0"/>
    <x v="6"/>
    <x v="1"/>
    <s v="plays"/>
    <x v="3286"/>
    <x v="2"/>
  </r>
  <r>
    <n v="3287"/>
    <x v="3286"/>
    <x v="3285"/>
    <x v="30"/>
    <n v="2500"/>
    <x v="0"/>
    <s v="CA"/>
    <x v="5"/>
    <n v="1448733628"/>
    <x v="3287"/>
    <b v="0"/>
    <x v="69"/>
    <x v="0"/>
    <x v="6"/>
    <x v="1"/>
    <s v="plays"/>
    <x v="3287"/>
    <x v="0"/>
  </r>
  <r>
    <n v="3288"/>
    <x v="3287"/>
    <x v="3286"/>
    <x v="3"/>
    <n v="10026.49"/>
    <x v="0"/>
    <s v="GB"/>
    <x v="1"/>
    <n v="1466463600"/>
    <x v="3288"/>
    <b v="0"/>
    <x v="447"/>
    <x v="0"/>
    <x v="6"/>
    <x v="1"/>
    <s v="plays"/>
    <x v="3288"/>
    <x v="2"/>
  </r>
  <r>
    <n v="3289"/>
    <x v="3288"/>
    <x v="3287"/>
    <x v="2"/>
    <n v="665.21"/>
    <x v="0"/>
    <s v="GB"/>
    <x v="1"/>
    <n v="1487580602"/>
    <x v="3289"/>
    <b v="0"/>
    <x v="20"/>
    <x v="0"/>
    <x v="6"/>
    <x v="1"/>
    <s v="plays"/>
    <x v="3289"/>
    <x v="1"/>
  </r>
  <r>
    <n v="3290"/>
    <x v="3289"/>
    <x v="3288"/>
    <x v="13"/>
    <n v="2424"/>
    <x v="0"/>
    <s v="GB"/>
    <x v="1"/>
    <n v="1489234891"/>
    <x v="3290"/>
    <b v="0"/>
    <x v="250"/>
    <x v="0"/>
    <x v="6"/>
    <x v="1"/>
    <s v="plays"/>
    <x v="3290"/>
    <x v="1"/>
  </r>
  <r>
    <n v="3291"/>
    <x v="3290"/>
    <x v="3289"/>
    <x v="2"/>
    <n v="570"/>
    <x v="0"/>
    <s v="US"/>
    <x v="0"/>
    <n v="1442462340"/>
    <x v="3291"/>
    <b v="0"/>
    <x v="25"/>
    <x v="0"/>
    <x v="6"/>
    <x v="1"/>
    <s v="plays"/>
    <x v="3291"/>
    <x v="0"/>
  </r>
  <r>
    <n v="3292"/>
    <x v="3291"/>
    <x v="3290"/>
    <x v="403"/>
    <n v="289"/>
    <x v="0"/>
    <s v="GB"/>
    <x v="1"/>
    <n v="1449257348"/>
    <x v="3292"/>
    <b v="0"/>
    <x v="41"/>
    <x v="0"/>
    <x v="6"/>
    <x v="1"/>
    <s v="plays"/>
    <x v="3292"/>
    <x v="0"/>
  </r>
  <r>
    <n v="3293"/>
    <x v="3292"/>
    <x v="3291"/>
    <x v="37"/>
    <n v="7670"/>
    <x v="0"/>
    <s v="NZ"/>
    <x v="4"/>
    <n v="1488622352"/>
    <x v="3293"/>
    <b v="0"/>
    <x v="110"/>
    <x v="0"/>
    <x v="6"/>
    <x v="1"/>
    <s v="plays"/>
    <x v="3293"/>
    <x v="1"/>
  </r>
  <r>
    <n v="3294"/>
    <x v="3293"/>
    <x v="3292"/>
    <x v="20"/>
    <n v="710"/>
    <x v="0"/>
    <s v="GB"/>
    <x v="1"/>
    <n v="1434459554"/>
    <x v="3294"/>
    <b v="0"/>
    <x v="54"/>
    <x v="0"/>
    <x v="6"/>
    <x v="1"/>
    <s v="plays"/>
    <x v="3294"/>
    <x v="0"/>
  </r>
  <r>
    <n v="3295"/>
    <x v="3294"/>
    <x v="3293"/>
    <x v="176"/>
    <n v="720.01"/>
    <x v="0"/>
    <s v="GB"/>
    <x v="1"/>
    <n v="1474886229"/>
    <x v="3295"/>
    <b v="0"/>
    <x v="74"/>
    <x v="0"/>
    <x v="6"/>
    <x v="1"/>
    <s v="plays"/>
    <x v="3295"/>
    <x v="2"/>
  </r>
  <r>
    <n v="3296"/>
    <x v="3295"/>
    <x v="3294"/>
    <x v="15"/>
    <n v="2161"/>
    <x v="0"/>
    <s v="GB"/>
    <x v="1"/>
    <n v="1448229600"/>
    <x v="3296"/>
    <b v="0"/>
    <x v="5"/>
    <x v="0"/>
    <x v="6"/>
    <x v="1"/>
    <s v="plays"/>
    <x v="3296"/>
    <x v="0"/>
  </r>
  <r>
    <n v="3297"/>
    <x v="3296"/>
    <x v="3295"/>
    <x v="62"/>
    <n v="5504"/>
    <x v="0"/>
    <s v="GB"/>
    <x v="1"/>
    <n v="1438037940"/>
    <x v="3297"/>
    <b v="0"/>
    <x v="34"/>
    <x v="0"/>
    <x v="6"/>
    <x v="1"/>
    <s v="plays"/>
    <x v="3297"/>
    <x v="0"/>
  </r>
  <r>
    <n v="3298"/>
    <x v="3297"/>
    <x v="3296"/>
    <x v="3"/>
    <n v="10173"/>
    <x v="0"/>
    <s v="US"/>
    <x v="0"/>
    <n v="1442102400"/>
    <x v="3298"/>
    <b v="0"/>
    <x v="250"/>
    <x v="0"/>
    <x v="6"/>
    <x v="1"/>
    <s v="plays"/>
    <x v="3298"/>
    <x v="0"/>
  </r>
  <r>
    <n v="3299"/>
    <x v="3298"/>
    <x v="3297"/>
    <x v="9"/>
    <n v="3486"/>
    <x v="0"/>
    <s v="US"/>
    <x v="0"/>
    <n v="1444860063"/>
    <x v="3299"/>
    <b v="0"/>
    <x v="287"/>
    <x v="0"/>
    <x v="6"/>
    <x v="1"/>
    <s v="plays"/>
    <x v="3299"/>
    <x v="0"/>
  </r>
  <r>
    <n v="3300"/>
    <x v="3299"/>
    <x v="3298"/>
    <x v="9"/>
    <n v="4085"/>
    <x v="0"/>
    <s v="US"/>
    <x v="0"/>
    <n v="1430329862"/>
    <x v="3300"/>
    <b v="0"/>
    <x v="106"/>
    <x v="0"/>
    <x v="6"/>
    <x v="1"/>
    <s v="plays"/>
    <x v="3300"/>
    <x v="0"/>
  </r>
  <r>
    <n v="3301"/>
    <x v="3300"/>
    <x v="3299"/>
    <x v="9"/>
    <n v="4004"/>
    <x v="0"/>
    <s v="US"/>
    <x v="0"/>
    <n v="1470034740"/>
    <x v="3301"/>
    <b v="0"/>
    <x v="16"/>
    <x v="0"/>
    <x v="6"/>
    <x v="1"/>
    <s v="plays"/>
    <x v="3301"/>
    <x v="2"/>
  </r>
  <r>
    <n v="3302"/>
    <x v="3301"/>
    <x v="3300"/>
    <x v="33"/>
    <n v="8685"/>
    <x v="0"/>
    <s v="ES"/>
    <x v="3"/>
    <n v="1481099176"/>
    <x v="3302"/>
    <b v="0"/>
    <x v="133"/>
    <x v="0"/>
    <x v="6"/>
    <x v="1"/>
    <s v="plays"/>
    <x v="3302"/>
    <x v="2"/>
  </r>
  <r>
    <n v="3303"/>
    <x v="3302"/>
    <x v="3301"/>
    <x v="40"/>
    <n v="2086"/>
    <x v="0"/>
    <s v="US"/>
    <x v="0"/>
    <n v="1427553484"/>
    <x v="3303"/>
    <b v="0"/>
    <x v="2"/>
    <x v="0"/>
    <x v="6"/>
    <x v="1"/>
    <s v="plays"/>
    <x v="3303"/>
    <x v="0"/>
  </r>
  <r>
    <n v="3304"/>
    <x v="3303"/>
    <x v="3302"/>
    <x v="36"/>
    <n v="15677.5"/>
    <x v="0"/>
    <s v="US"/>
    <x v="0"/>
    <n v="1482418752"/>
    <x v="3304"/>
    <b v="0"/>
    <x v="489"/>
    <x v="0"/>
    <x v="6"/>
    <x v="1"/>
    <s v="plays"/>
    <x v="3304"/>
    <x v="2"/>
  </r>
  <r>
    <n v="3305"/>
    <x v="3304"/>
    <x v="3303"/>
    <x v="23"/>
    <n v="4081"/>
    <x v="0"/>
    <s v="US"/>
    <x v="0"/>
    <n v="1438374748"/>
    <x v="3305"/>
    <b v="0"/>
    <x v="9"/>
    <x v="0"/>
    <x v="6"/>
    <x v="1"/>
    <s v="plays"/>
    <x v="3305"/>
    <x v="0"/>
  </r>
  <r>
    <n v="3306"/>
    <x v="3305"/>
    <x v="3304"/>
    <x v="15"/>
    <n v="2630"/>
    <x v="0"/>
    <s v="US"/>
    <x v="0"/>
    <n v="1465527600"/>
    <x v="3306"/>
    <b v="0"/>
    <x v="241"/>
    <x v="0"/>
    <x v="6"/>
    <x v="1"/>
    <s v="plays"/>
    <x v="3306"/>
    <x v="2"/>
  </r>
  <r>
    <n v="3307"/>
    <x v="3306"/>
    <x v="3305"/>
    <x v="28"/>
    <n v="1066.8"/>
    <x v="0"/>
    <s v="US"/>
    <x v="0"/>
    <n v="1463275339"/>
    <x v="3307"/>
    <b v="0"/>
    <x v="9"/>
    <x v="0"/>
    <x v="6"/>
    <x v="1"/>
    <s v="plays"/>
    <x v="3307"/>
    <x v="2"/>
  </r>
  <r>
    <n v="3308"/>
    <x v="3307"/>
    <x v="3306"/>
    <x v="8"/>
    <n v="4280"/>
    <x v="0"/>
    <s v="US"/>
    <x v="0"/>
    <n v="1460581365"/>
    <x v="3308"/>
    <b v="0"/>
    <x v="7"/>
    <x v="0"/>
    <x v="6"/>
    <x v="1"/>
    <s v="plays"/>
    <x v="3308"/>
    <x v="2"/>
  </r>
  <r>
    <n v="3309"/>
    <x v="3308"/>
    <x v="3307"/>
    <x v="18"/>
    <n v="558"/>
    <x v="0"/>
    <s v="GB"/>
    <x v="1"/>
    <n v="1476632178"/>
    <x v="3309"/>
    <b v="0"/>
    <x v="162"/>
    <x v="0"/>
    <x v="6"/>
    <x v="1"/>
    <s v="plays"/>
    <x v="3309"/>
    <x v="2"/>
  </r>
  <r>
    <n v="3310"/>
    <x v="3309"/>
    <x v="3308"/>
    <x v="115"/>
    <n v="6505"/>
    <x v="0"/>
    <s v="US"/>
    <x v="0"/>
    <n v="1444169825"/>
    <x v="3310"/>
    <b v="0"/>
    <x v="162"/>
    <x v="0"/>
    <x v="6"/>
    <x v="1"/>
    <s v="plays"/>
    <x v="3310"/>
    <x v="0"/>
  </r>
  <r>
    <n v="3311"/>
    <x v="3310"/>
    <x v="3309"/>
    <x v="30"/>
    <n v="2746"/>
    <x v="0"/>
    <s v="US"/>
    <x v="0"/>
    <n v="1445065210"/>
    <x v="3311"/>
    <b v="0"/>
    <x v="43"/>
    <x v="0"/>
    <x v="6"/>
    <x v="1"/>
    <s v="plays"/>
    <x v="3311"/>
    <x v="0"/>
  </r>
  <r>
    <n v="3312"/>
    <x v="3311"/>
    <x v="3310"/>
    <x v="30"/>
    <n v="2501"/>
    <x v="0"/>
    <s v="US"/>
    <x v="0"/>
    <n v="1478901600"/>
    <x v="3312"/>
    <b v="0"/>
    <x v="14"/>
    <x v="0"/>
    <x v="6"/>
    <x v="1"/>
    <s v="plays"/>
    <x v="3312"/>
    <x v="2"/>
  </r>
  <r>
    <n v="3313"/>
    <x v="3312"/>
    <x v="3311"/>
    <x v="13"/>
    <n v="2321"/>
    <x v="0"/>
    <s v="US"/>
    <x v="0"/>
    <n v="1453856400"/>
    <x v="3313"/>
    <b v="0"/>
    <x v="60"/>
    <x v="0"/>
    <x v="6"/>
    <x v="1"/>
    <s v="plays"/>
    <x v="3313"/>
    <x v="2"/>
  </r>
  <r>
    <n v="3314"/>
    <x v="3313"/>
    <x v="3312"/>
    <x v="134"/>
    <n v="1686"/>
    <x v="0"/>
    <s v="GB"/>
    <x v="1"/>
    <n v="1431115500"/>
    <x v="3314"/>
    <b v="0"/>
    <x v="6"/>
    <x v="0"/>
    <x v="6"/>
    <x v="1"/>
    <s v="plays"/>
    <x v="3314"/>
    <x v="0"/>
  </r>
  <r>
    <n v="3315"/>
    <x v="3314"/>
    <x v="3313"/>
    <x v="23"/>
    <n v="4400"/>
    <x v="0"/>
    <s v="GB"/>
    <x v="1"/>
    <n v="1462519041"/>
    <x v="3315"/>
    <b v="0"/>
    <x v="30"/>
    <x v="0"/>
    <x v="6"/>
    <x v="1"/>
    <s v="plays"/>
    <x v="3315"/>
    <x v="2"/>
  </r>
  <r>
    <n v="3316"/>
    <x v="3315"/>
    <x v="3314"/>
    <x v="404"/>
    <n v="11747.18"/>
    <x v="0"/>
    <s v="US"/>
    <x v="0"/>
    <n v="1407506040"/>
    <x v="3316"/>
    <b v="0"/>
    <x v="207"/>
    <x v="0"/>
    <x v="6"/>
    <x v="1"/>
    <s v="plays"/>
    <x v="3316"/>
    <x v="3"/>
  </r>
  <r>
    <n v="3317"/>
    <x v="3316"/>
    <x v="3315"/>
    <x v="405"/>
    <n v="1115"/>
    <x v="0"/>
    <s v="US"/>
    <x v="0"/>
    <n v="1465347424"/>
    <x v="3317"/>
    <b v="0"/>
    <x v="59"/>
    <x v="0"/>
    <x v="6"/>
    <x v="1"/>
    <s v="plays"/>
    <x v="3317"/>
    <x v="2"/>
  </r>
  <r>
    <n v="3318"/>
    <x v="3317"/>
    <x v="3316"/>
    <x v="13"/>
    <n v="2512"/>
    <x v="0"/>
    <s v="CA"/>
    <x v="5"/>
    <n v="1460341800"/>
    <x v="3318"/>
    <b v="0"/>
    <x v="58"/>
    <x v="0"/>
    <x v="6"/>
    <x v="1"/>
    <s v="plays"/>
    <x v="3318"/>
    <x v="2"/>
  </r>
  <r>
    <n v="3319"/>
    <x v="3318"/>
    <x v="3317"/>
    <x v="2"/>
    <n v="540"/>
    <x v="0"/>
    <s v="GB"/>
    <x v="1"/>
    <n v="1422712986"/>
    <x v="3319"/>
    <b v="0"/>
    <x v="38"/>
    <x v="0"/>
    <x v="6"/>
    <x v="1"/>
    <s v="plays"/>
    <x v="3319"/>
    <x v="3"/>
  </r>
  <r>
    <n v="3320"/>
    <x v="3319"/>
    <x v="3318"/>
    <x v="30"/>
    <n v="2525"/>
    <x v="0"/>
    <s v="US"/>
    <x v="0"/>
    <n v="1466557557"/>
    <x v="3320"/>
    <b v="0"/>
    <x v="44"/>
    <x v="0"/>
    <x v="6"/>
    <x v="1"/>
    <s v="plays"/>
    <x v="3320"/>
    <x v="2"/>
  </r>
  <r>
    <n v="3321"/>
    <x v="3320"/>
    <x v="3319"/>
    <x v="2"/>
    <n v="537"/>
    <x v="0"/>
    <s v="US"/>
    <x v="0"/>
    <n v="1413431940"/>
    <x v="3321"/>
    <b v="0"/>
    <x v="41"/>
    <x v="0"/>
    <x v="6"/>
    <x v="1"/>
    <s v="plays"/>
    <x v="3321"/>
    <x v="3"/>
  </r>
  <r>
    <n v="3322"/>
    <x v="3321"/>
    <x v="3320"/>
    <x v="126"/>
    <n v="3350"/>
    <x v="0"/>
    <s v="US"/>
    <x v="0"/>
    <n v="1466567700"/>
    <x v="3322"/>
    <b v="0"/>
    <x v="23"/>
    <x v="0"/>
    <x v="6"/>
    <x v="1"/>
    <s v="plays"/>
    <x v="3322"/>
    <x v="2"/>
  </r>
  <r>
    <n v="3323"/>
    <x v="3322"/>
    <x v="3321"/>
    <x v="28"/>
    <n v="1259"/>
    <x v="0"/>
    <s v="GB"/>
    <x v="1"/>
    <n v="1474793208"/>
    <x v="3323"/>
    <b v="0"/>
    <x v="72"/>
    <x v="0"/>
    <x v="6"/>
    <x v="1"/>
    <s v="plays"/>
    <x v="3323"/>
    <x v="2"/>
  </r>
  <r>
    <n v="3324"/>
    <x v="3323"/>
    <x v="3322"/>
    <x v="15"/>
    <n v="1525"/>
    <x v="0"/>
    <s v="IE"/>
    <x v="3"/>
    <n v="1465135190"/>
    <x v="3324"/>
    <b v="0"/>
    <x v="73"/>
    <x v="0"/>
    <x v="6"/>
    <x v="1"/>
    <s v="plays"/>
    <x v="3324"/>
    <x v="2"/>
  </r>
  <r>
    <n v="3325"/>
    <x v="3324"/>
    <x v="3323"/>
    <x v="44"/>
    <n v="450"/>
    <x v="0"/>
    <s v="GB"/>
    <x v="1"/>
    <n v="1428256277"/>
    <x v="3325"/>
    <b v="0"/>
    <x v="41"/>
    <x v="0"/>
    <x v="6"/>
    <x v="1"/>
    <s v="plays"/>
    <x v="3325"/>
    <x v="0"/>
  </r>
  <r>
    <n v="3326"/>
    <x v="3325"/>
    <x v="3324"/>
    <x v="6"/>
    <n v="8110"/>
    <x v="0"/>
    <s v="US"/>
    <x v="0"/>
    <n v="1425830905"/>
    <x v="3326"/>
    <b v="0"/>
    <x v="7"/>
    <x v="0"/>
    <x v="6"/>
    <x v="1"/>
    <s v="plays"/>
    <x v="3326"/>
    <x v="0"/>
  </r>
  <r>
    <n v="3327"/>
    <x v="3326"/>
    <x v="3325"/>
    <x v="134"/>
    <n v="810"/>
    <x v="0"/>
    <s v="GB"/>
    <x v="1"/>
    <n v="1462697966"/>
    <x v="3327"/>
    <b v="0"/>
    <x v="51"/>
    <x v="0"/>
    <x v="6"/>
    <x v="1"/>
    <s v="plays"/>
    <x v="3327"/>
    <x v="2"/>
  </r>
  <r>
    <n v="3328"/>
    <x v="3327"/>
    <x v="3326"/>
    <x v="40"/>
    <n v="2635"/>
    <x v="0"/>
    <s v="US"/>
    <x v="0"/>
    <n v="1404522000"/>
    <x v="3328"/>
    <b v="0"/>
    <x v="82"/>
    <x v="0"/>
    <x v="6"/>
    <x v="1"/>
    <s v="plays"/>
    <x v="3328"/>
    <x v="3"/>
  </r>
  <r>
    <n v="3329"/>
    <x v="3328"/>
    <x v="3327"/>
    <x v="28"/>
    <n v="1168"/>
    <x v="0"/>
    <s v="GB"/>
    <x v="1"/>
    <n v="1406502000"/>
    <x v="3329"/>
    <b v="0"/>
    <x v="55"/>
    <x v="0"/>
    <x v="6"/>
    <x v="1"/>
    <s v="plays"/>
    <x v="3329"/>
    <x v="3"/>
  </r>
  <r>
    <n v="3330"/>
    <x v="3329"/>
    <x v="3328"/>
    <x v="15"/>
    <n v="1594"/>
    <x v="0"/>
    <s v="GB"/>
    <x v="1"/>
    <n v="1427919468"/>
    <x v="3330"/>
    <b v="0"/>
    <x v="50"/>
    <x v="0"/>
    <x v="6"/>
    <x v="1"/>
    <s v="plays"/>
    <x v="3330"/>
    <x v="0"/>
  </r>
  <r>
    <n v="3331"/>
    <x v="3330"/>
    <x v="3329"/>
    <x v="10"/>
    <n v="5226"/>
    <x v="0"/>
    <s v="US"/>
    <x v="0"/>
    <n v="1444149886"/>
    <x v="3331"/>
    <b v="0"/>
    <x v="71"/>
    <x v="0"/>
    <x v="6"/>
    <x v="1"/>
    <s v="plays"/>
    <x v="3331"/>
    <x v="0"/>
  </r>
  <r>
    <n v="3332"/>
    <x v="3331"/>
    <x v="3330"/>
    <x v="12"/>
    <n v="6000"/>
    <x v="0"/>
    <s v="US"/>
    <x v="0"/>
    <n v="1405802330"/>
    <x v="3332"/>
    <b v="0"/>
    <x v="183"/>
    <x v="0"/>
    <x v="6"/>
    <x v="1"/>
    <s v="plays"/>
    <x v="3332"/>
    <x v="3"/>
  </r>
  <r>
    <n v="3333"/>
    <x v="3332"/>
    <x v="3331"/>
    <x v="8"/>
    <n v="3660"/>
    <x v="0"/>
    <s v="US"/>
    <x v="0"/>
    <n v="1434384880"/>
    <x v="3333"/>
    <b v="0"/>
    <x v="112"/>
    <x v="0"/>
    <x v="6"/>
    <x v="1"/>
    <s v="plays"/>
    <x v="3333"/>
    <x v="0"/>
  </r>
  <r>
    <n v="3334"/>
    <x v="3333"/>
    <x v="3332"/>
    <x v="406"/>
    <n v="5366"/>
    <x v="0"/>
    <s v="US"/>
    <x v="0"/>
    <n v="1438259422"/>
    <x v="3334"/>
    <b v="0"/>
    <x v="67"/>
    <x v="0"/>
    <x v="6"/>
    <x v="1"/>
    <s v="plays"/>
    <x v="3334"/>
    <x v="0"/>
  </r>
  <r>
    <n v="3335"/>
    <x v="3334"/>
    <x v="3333"/>
    <x v="10"/>
    <n v="5016"/>
    <x v="0"/>
    <s v="GB"/>
    <x v="1"/>
    <n v="1407106800"/>
    <x v="3335"/>
    <b v="0"/>
    <x v="287"/>
    <x v="0"/>
    <x v="6"/>
    <x v="1"/>
    <s v="plays"/>
    <x v="3335"/>
    <x v="3"/>
  </r>
  <r>
    <n v="3336"/>
    <x v="3335"/>
    <x v="3334"/>
    <x v="49"/>
    <n v="250"/>
    <x v="0"/>
    <s v="GB"/>
    <x v="1"/>
    <n v="1459845246"/>
    <x v="3336"/>
    <b v="0"/>
    <x v="82"/>
    <x v="0"/>
    <x v="6"/>
    <x v="1"/>
    <s v="plays"/>
    <x v="3336"/>
    <x v="2"/>
  </r>
  <r>
    <n v="3337"/>
    <x v="3336"/>
    <x v="3335"/>
    <x v="30"/>
    <n v="2755"/>
    <x v="0"/>
    <s v="GB"/>
    <x v="1"/>
    <n v="1412974800"/>
    <x v="3337"/>
    <b v="0"/>
    <x v="69"/>
    <x v="0"/>
    <x v="6"/>
    <x v="1"/>
    <s v="plays"/>
    <x v="3337"/>
    <x v="3"/>
  </r>
  <r>
    <n v="3338"/>
    <x v="3337"/>
    <x v="3336"/>
    <x v="36"/>
    <n v="15327"/>
    <x v="0"/>
    <s v="US"/>
    <x v="0"/>
    <n v="1487944080"/>
    <x v="3338"/>
    <b v="0"/>
    <x v="300"/>
    <x v="0"/>
    <x v="6"/>
    <x v="1"/>
    <s v="plays"/>
    <x v="3338"/>
    <x v="1"/>
  </r>
  <r>
    <n v="3339"/>
    <x v="3338"/>
    <x v="3337"/>
    <x v="6"/>
    <n v="8348"/>
    <x v="0"/>
    <s v="US"/>
    <x v="0"/>
    <n v="1469721518"/>
    <x v="3339"/>
    <b v="0"/>
    <x v="5"/>
    <x v="0"/>
    <x v="6"/>
    <x v="1"/>
    <s v="plays"/>
    <x v="3339"/>
    <x v="2"/>
  </r>
  <r>
    <n v="3340"/>
    <x v="3339"/>
    <x v="3338"/>
    <x v="9"/>
    <n v="4145"/>
    <x v="0"/>
    <s v="US"/>
    <x v="0"/>
    <n v="1481066554"/>
    <x v="3340"/>
    <b v="0"/>
    <x v="44"/>
    <x v="0"/>
    <x v="6"/>
    <x v="1"/>
    <s v="plays"/>
    <x v="3340"/>
    <x v="2"/>
  </r>
  <r>
    <n v="3341"/>
    <x v="3340"/>
    <x v="3339"/>
    <x v="295"/>
    <n v="3350"/>
    <x v="0"/>
    <s v="GB"/>
    <x v="1"/>
    <n v="1465750800"/>
    <x v="3341"/>
    <b v="0"/>
    <x v="33"/>
    <x v="0"/>
    <x v="6"/>
    <x v="1"/>
    <s v="plays"/>
    <x v="3341"/>
    <x v="2"/>
  </r>
  <r>
    <n v="3342"/>
    <x v="3341"/>
    <x v="3340"/>
    <x v="12"/>
    <n v="6100"/>
    <x v="0"/>
    <s v="US"/>
    <x v="0"/>
    <n v="1427864340"/>
    <x v="3342"/>
    <b v="0"/>
    <x v="76"/>
    <x v="0"/>
    <x v="6"/>
    <x v="1"/>
    <s v="plays"/>
    <x v="3342"/>
    <x v="0"/>
  </r>
  <r>
    <n v="3343"/>
    <x v="3342"/>
    <x v="3341"/>
    <x v="176"/>
    <n v="1200"/>
    <x v="0"/>
    <s v="GB"/>
    <x v="1"/>
    <n v="1460553480"/>
    <x v="3343"/>
    <b v="0"/>
    <x v="23"/>
    <x v="0"/>
    <x v="6"/>
    <x v="1"/>
    <s v="plays"/>
    <x v="3343"/>
    <x v="2"/>
  </r>
  <r>
    <n v="3344"/>
    <x v="3343"/>
    <x v="3342"/>
    <x v="37"/>
    <n v="4565"/>
    <x v="0"/>
    <s v="US"/>
    <x v="0"/>
    <n v="1409374093"/>
    <x v="3344"/>
    <b v="0"/>
    <x v="244"/>
    <x v="0"/>
    <x v="6"/>
    <x v="1"/>
    <s v="plays"/>
    <x v="3344"/>
    <x v="3"/>
  </r>
  <r>
    <n v="3345"/>
    <x v="3344"/>
    <x v="3343"/>
    <x v="2"/>
    <n v="650"/>
    <x v="0"/>
    <s v="US"/>
    <x v="0"/>
    <n v="1429317420"/>
    <x v="3345"/>
    <b v="0"/>
    <x v="62"/>
    <x v="0"/>
    <x v="6"/>
    <x v="1"/>
    <s v="plays"/>
    <x v="3345"/>
    <x v="0"/>
  </r>
  <r>
    <n v="3346"/>
    <x v="3345"/>
    <x v="3344"/>
    <x v="15"/>
    <n v="1650"/>
    <x v="0"/>
    <s v="US"/>
    <x v="0"/>
    <n v="1424910910"/>
    <x v="3346"/>
    <b v="0"/>
    <x v="59"/>
    <x v="0"/>
    <x v="6"/>
    <x v="1"/>
    <s v="plays"/>
    <x v="3346"/>
    <x v="0"/>
  </r>
  <r>
    <n v="3347"/>
    <x v="3346"/>
    <x v="3345"/>
    <x v="13"/>
    <n v="2389"/>
    <x v="0"/>
    <s v="GB"/>
    <x v="1"/>
    <n v="1462741200"/>
    <x v="3347"/>
    <b v="0"/>
    <x v="19"/>
    <x v="0"/>
    <x v="6"/>
    <x v="1"/>
    <s v="plays"/>
    <x v="3347"/>
    <x v="2"/>
  </r>
  <r>
    <n v="3348"/>
    <x v="3265"/>
    <x v="3346"/>
    <x v="62"/>
    <n v="5516"/>
    <x v="0"/>
    <s v="US"/>
    <x v="0"/>
    <n v="1461988740"/>
    <x v="3348"/>
    <b v="0"/>
    <x v="1"/>
    <x v="0"/>
    <x v="6"/>
    <x v="1"/>
    <s v="plays"/>
    <x v="3348"/>
    <x v="2"/>
  </r>
  <r>
    <n v="3349"/>
    <x v="3347"/>
    <x v="3347"/>
    <x v="28"/>
    <n v="1534"/>
    <x v="0"/>
    <s v="US"/>
    <x v="0"/>
    <n v="1465837200"/>
    <x v="3349"/>
    <b v="0"/>
    <x v="25"/>
    <x v="0"/>
    <x v="6"/>
    <x v="1"/>
    <s v="plays"/>
    <x v="3349"/>
    <x v="2"/>
  </r>
  <r>
    <n v="3350"/>
    <x v="3348"/>
    <x v="3348"/>
    <x v="8"/>
    <n v="3655"/>
    <x v="0"/>
    <s v="LU"/>
    <x v="3"/>
    <n v="1448838000"/>
    <x v="3350"/>
    <b v="0"/>
    <x v="13"/>
    <x v="0"/>
    <x v="6"/>
    <x v="1"/>
    <s v="plays"/>
    <x v="3350"/>
    <x v="0"/>
  </r>
  <r>
    <n v="3351"/>
    <x v="3349"/>
    <x v="3349"/>
    <x v="10"/>
    <n v="5055"/>
    <x v="0"/>
    <s v="GB"/>
    <x v="1"/>
    <n v="1406113200"/>
    <x v="3351"/>
    <b v="0"/>
    <x v="241"/>
    <x v="0"/>
    <x v="6"/>
    <x v="1"/>
    <s v="plays"/>
    <x v="3351"/>
    <x v="3"/>
  </r>
  <r>
    <n v="3352"/>
    <x v="3350"/>
    <x v="3350"/>
    <x v="10"/>
    <n v="5376"/>
    <x v="0"/>
    <s v="GB"/>
    <x v="1"/>
    <n v="1467414000"/>
    <x v="3352"/>
    <b v="0"/>
    <x v="16"/>
    <x v="0"/>
    <x v="6"/>
    <x v="1"/>
    <s v="plays"/>
    <x v="3352"/>
    <x v="2"/>
  </r>
  <r>
    <n v="3353"/>
    <x v="3351"/>
    <x v="3351"/>
    <x v="2"/>
    <n v="1575"/>
    <x v="0"/>
    <s v="GB"/>
    <x v="1"/>
    <n v="1462230000"/>
    <x v="3353"/>
    <b v="0"/>
    <x v="34"/>
    <x v="0"/>
    <x v="6"/>
    <x v="1"/>
    <s v="plays"/>
    <x v="3353"/>
    <x v="2"/>
  </r>
  <r>
    <n v="3354"/>
    <x v="3352"/>
    <x v="3352"/>
    <x v="9"/>
    <n v="3058"/>
    <x v="0"/>
    <s v="US"/>
    <x v="0"/>
    <n v="1446091260"/>
    <x v="3354"/>
    <b v="0"/>
    <x v="165"/>
    <x v="0"/>
    <x v="6"/>
    <x v="1"/>
    <s v="plays"/>
    <x v="3354"/>
    <x v="0"/>
  </r>
  <r>
    <n v="3355"/>
    <x v="3353"/>
    <x v="3353"/>
    <x v="257"/>
    <n v="2210"/>
    <x v="0"/>
    <s v="GB"/>
    <x v="1"/>
    <n v="1462879020"/>
    <x v="3355"/>
    <b v="0"/>
    <x v="41"/>
    <x v="0"/>
    <x v="6"/>
    <x v="1"/>
    <s v="plays"/>
    <x v="3355"/>
    <x v="2"/>
  </r>
  <r>
    <n v="3356"/>
    <x v="3354"/>
    <x v="3354"/>
    <x v="15"/>
    <n v="1521"/>
    <x v="0"/>
    <s v="GB"/>
    <x v="1"/>
    <n v="1468611272"/>
    <x v="3356"/>
    <b v="0"/>
    <x v="74"/>
    <x v="0"/>
    <x v="6"/>
    <x v="1"/>
    <s v="plays"/>
    <x v="3356"/>
    <x v="2"/>
  </r>
  <r>
    <n v="3357"/>
    <x v="3355"/>
    <x v="3355"/>
    <x v="13"/>
    <n v="2020"/>
    <x v="0"/>
    <s v="GB"/>
    <x v="1"/>
    <n v="1406887310"/>
    <x v="3357"/>
    <b v="0"/>
    <x v="64"/>
    <x v="0"/>
    <x v="6"/>
    <x v="1"/>
    <s v="plays"/>
    <x v="3357"/>
    <x v="3"/>
  </r>
  <r>
    <n v="3358"/>
    <x v="3356"/>
    <x v="3356"/>
    <x v="3"/>
    <n v="10299"/>
    <x v="0"/>
    <s v="US"/>
    <x v="0"/>
    <n v="1416385679"/>
    <x v="3358"/>
    <b v="0"/>
    <x v="372"/>
    <x v="0"/>
    <x v="6"/>
    <x v="1"/>
    <s v="plays"/>
    <x v="3358"/>
    <x v="3"/>
  </r>
  <r>
    <n v="3359"/>
    <x v="3357"/>
    <x v="3357"/>
    <x v="23"/>
    <n v="4250"/>
    <x v="0"/>
    <s v="US"/>
    <x v="0"/>
    <n v="1487985734"/>
    <x v="3359"/>
    <b v="0"/>
    <x v="23"/>
    <x v="0"/>
    <x v="6"/>
    <x v="1"/>
    <s v="plays"/>
    <x v="3359"/>
    <x v="1"/>
  </r>
  <r>
    <n v="3360"/>
    <x v="3358"/>
    <x v="3358"/>
    <x v="7"/>
    <n v="9124"/>
    <x v="0"/>
    <s v="SG"/>
    <x v="12"/>
    <n v="1481731140"/>
    <x v="3360"/>
    <b v="0"/>
    <x v="250"/>
    <x v="0"/>
    <x v="6"/>
    <x v="1"/>
    <s v="plays"/>
    <x v="3360"/>
    <x v="2"/>
  </r>
  <r>
    <n v="3361"/>
    <x v="3359"/>
    <x v="3359"/>
    <x v="10"/>
    <n v="5673"/>
    <x v="0"/>
    <s v="US"/>
    <x v="0"/>
    <n v="1409587140"/>
    <x v="3361"/>
    <b v="0"/>
    <x v="32"/>
    <x v="0"/>
    <x v="6"/>
    <x v="1"/>
    <s v="plays"/>
    <x v="3361"/>
    <x v="3"/>
  </r>
  <r>
    <n v="3362"/>
    <x v="3360"/>
    <x v="3360"/>
    <x v="2"/>
    <n v="1090"/>
    <x v="0"/>
    <s v="US"/>
    <x v="0"/>
    <n v="1425704100"/>
    <x v="3362"/>
    <b v="0"/>
    <x v="9"/>
    <x v="0"/>
    <x v="6"/>
    <x v="1"/>
    <s v="plays"/>
    <x v="3362"/>
    <x v="0"/>
  </r>
  <r>
    <n v="3363"/>
    <x v="3361"/>
    <x v="3361"/>
    <x v="407"/>
    <n v="7860"/>
    <x v="0"/>
    <s v="US"/>
    <x v="0"/>
    <n v="1408464000"/>
    <x v="3363"/>
    <b v="0"/>
    <x v="55"/>
    <x v="0"/>
    <x v="6"/>
    <x v="1"/>
    <s v="plays"/>
    <x v="3363"/>
    <x v="3"/>
  </r>
  <r>
    <n v="3364"/>
    <x v="3362"/>
    <x v="3362"/>
    <x v="9"/>
    <n v="3178"/>
    <x v="0"/>
    <s v="GB"/>
    <x v="1"/>
    <n v="1458075600"/>
    <x v="3364"/>
    <b v="0"/>
    <x v="250"/>
    <x v="0"/>
    <x v="6"/>
    <x v="1"/>
    <s v="plays"/>
    <x v="3364"/>
    <x v="2"/>
  </r>
  <r>
    <n v="3365"/>
    <x v="3363"/>
    <x v="3363"/>
    <x v="30"/>
    <n v="2600"/>
    <x v="0"/>
    <s v="US"/>
    <x v="0"/>
    <n v="1449973592"/>
    <x v="3365"/>
    <b v="0"/>
    <x v="83"/>
    <x v="0"/>
    <x v="6"/>
    <x v="1"/>
    <s v="plays"/>
    <x v="3365"/>
    <x v="0"/>
  </r>
  <r>
    <n v="3366"/>
    <x v="3364"/>
    <x v="3364"/>
    <x v="2"/>
    <n v="1105"/>
    <x v="0"/>
    <s v="US"/>
    <x v="0"/>
    <n v="1431481037"/>
    <x v="3366"/>
    <b v="0"/>
    <x v="59"/>
    <x v="0"/>
    <x v="6"/>
    <x v="1"/>
    <s v="plays"/>
    <x v="3366"/>
    <x v="0"/>
  </r>
  <r>
    <n v="3367"/>
    <x v="3365"/>
    <x v="3365"/>
    <x v="47"/>
    <n v="890"/>
    <x v="0"/>
    <s v="GB"/>
    <x v="1"/>
    <n v="1438467894"/>
    <x v="3367"/>
    <b v="0"/>
    <x v="209"/>
    <x v="0"/>
    <x v="6"/>
    <x v="1"/>
    <s v="plays"/>
    <x v="3367"/>
    <x v="0"/>
  </r>
  <r>
    <n v="3368"/>
    <x v="3366"/>
    <x v="3366"/>
    <x v="28"/>
    <n v="1046"/>
    <x v="0"/>
    <s v="US"/>
    <x v="0"/>
    <n v="1420088400"/>
    <x v="3368"/>
    <b v="0"/>
    <x v="23"/>
    <x v="0"/>
    <x v="6"/>
    <x v="1"/>
    <s v="plays"/>
    <x v="3368"/>
    <x v="3"/>
  </r>
  <r>
    <n v="3369"/>
    <x v="3367"/>
    <x v="3367"/>
    <x v="10"/>
    <n v="5195"/>
    <x v="0"/>
    <s v="IE"/>
    <x v="3"/>
    <n v="1484441980"/>
    <x v="3369"/>
    <b v="0"/>
    <x v="241"/>
    <x v="0"/>
    <x v="6"/>
    <x v="1"/>
    <s v="plays"/>
    <x v="3369"/>
    <x v="2"/>
  </r>
  <r>
    <n v="3370"/>
    <x v="3368"/>
    <x v="3368"/>
    <x v="15"/>
    <n v="1766"/>
    <x v="0"/>
    <s v="US"/>
    <x v="0"/>
    <n v="1481961600"/>
    <x v="3370"/>
    <b v="0"/>
    <x v="55"/>
    <x v="0"/>
    <x v="6"/>
    <x v="1"/>
    <s v="plays"/>
    <x v="3370"/>
    <x v="2"/>
  </r>
  <r>
    <n v="3371"/>
    <x v="3369"/>
    <x v="3369"/>
    <x v="48"/>
    <n v="277"/>
    <x v="0"/>
    <s v="US"/>
    <x v="0"/>
    <n v="1449089965"/>
    <x v="3371"/>
    <b v="0"/>
    <x v="82"/>
    <x v="0"/>
    <x v="6"/>
    <x v="1"/>
    <s v="plays"/>
    <x v="3371"/>
    <x v="0"/>
  </r>
  <r>
    <n v="3372"/>
    <x v="3370"/>
    <x v="3370"/>
    <x v="28"/>
    <n v="1035"/>
    <x v="0"/>
    <s v="US"/>
    <x v="0"/>
    <n v="1408942740"/>
    <x v="3372"/>
    <b v="0"/>
    <x v="74"/>
    <x v="0"/>
    <x v="6"/>
    <x v="1"/>
    <s v="plays"/>
    <x v="3372"/>
    <x v="3"/>
  </r>
  <r>
    <n v="3373"/>
    <x v="3371"/>
    <x v="3371"/>
    <x v="13"/>
    <n v="2005"/>
    <x v="0"/>
    <s v="GB"/>
    <x v="1"/>
    <n v="1437235200"/>
    <x v="3373"/>
    <b v="0"/>
    <x v="209"/>
    <x v="0"/>
    <x v="6"/>
    <x v="1"/>
    <s v="plays"/>
    <x v="3373"/>
    <x v="0"/>
  </r>
  <r>
    <n v="3374"/>
    <x v="3372"/>
    <x v="3372"/>
    <x v="8"/>
    <n v="3730"/>
    <x v="0"/>
    <s v="CA"/>
    <x v="5"/>
    <n v="1446053616"/>
    <x v="3374"/>
    <b v="0"/>
    <x v="47"/>
    <x v="0"/>
    <x v="6"/>
    <x v="1"/>
    <s v="plays"/>
    <x v="3374"/>
    <x v="0"/>
  </r>
  <r>
    <n v="3375"/>
    <x v="3373"/>
    <x v="3373"/>
    <x v="9"/>
    <n v="3000"/>
    <x v="0"/>
    <s v="GB"/>
    <x v="1"/>
    <n v="1400423973"/>
    <x v="3375"/>
    <b v="0"/>
    <x v="57"/>
    <x v="0"/>
    <x v="6"/>
    <x v="1"/>
    <s v="plays"/>
    <x v="3375"/>
    <x v="3"/>
  </r>
  <r>
    <n v="3376"/>
    <x v="3374"/>
    <x v="3374"/>
    <x v="6"/>
    <n v="8001"/>
    <x v="0"/>
    <s v="US"/>
    <x v="0"/>
    <n v="1429976994"/>
    <x v="3376"/>
    <b v="0"/>
    <x v="10"/>
    <x v="0"/>
    <x v="6"/>
    <x v="1"/>
    <s v="plays"/>
    <x v="3376"/>
    <x v="0"/>
  </r>
  <r>
    <n v="3377"/>
    <x v="3375"/>
    <x v="3375"/>
    <x v="6"/>
    <n v="8084"/>
    <x v="0"/>
    <s v="GB"/>
    <x v="1"/>
    <n v="1426870560"/>
    <x v="3377"/>
    <b v="0"/>
    <x v="99"/>
    <x v="0"/>
    <x v="6"/>
    <x v="1"/>
    <s v="plays"/>
    <x v="3377"/>
    <x v="0"/>
  </r>
  <r>
    <n v="3378"/>
    <x v="3376"/>
    <x v="3376"/>
    <x v="131"/>
    <n v="592"/>
    <x v="0"/>
    <s v="GB"/>
    <x v="1"/>
    <n v="1409490480"/>
    <x v="3378"/>
    <b v="0"/>
    <x v="64"/>
    <x v="0"/>
    <x v="6"/>
    <x v="1"/>
    <s v="plays"/>
    <x v="3378"/>
    <x v="3"/>
  </r>
  <r>
    <n v="3379"/>
    <x v="3377"/>
    <x v="3377"/>
    <x v="13"/>
    <n v="2073"/>
    <x v="0"/>
    <s v="GB"/>
    <x v="1"/>
    <n v="1440630000"/>
    <x v="3379"/>
    <b v="0"/>
    <x v="44"/>
    <x v="0"/>
    <x v="6"/>
    <x v="1"/>
    <s v="plays"/>
    <x v="3379"/>
    <x v="0"/>
  </r>
  <r>
    <n v="3380"/>
    <x v="3378"/>
    <x v="3378"/>
    <x v="9"/>
    <n v="3133"/>
    <x v="0"/>
    <s v="US"/>
    <x v="0"/>
    <n v="1417305178"/>
    <x v="3380"/>
    <b v="0"/>
    <x v="33"/>
    <x v="0"/>
    <x v="6"/>
    <x v="1"/>
    <s v="plays"/>
    <x v="3380"/>
    <x v="3"/>
  </r>
  <r>
    <n v="3381"/>
    <x v="3379"/>
    <x v="3379"/>
    <x v="23"/>
    <n v="4090"/>
    <x v="0"/>
    <s v="US"/>
    <x v="0"/>
    <n v="1426044383"/>
    <x v="3381"/>
    <b v="0"/>
    <x v="53"/>
    <x v="0"/>
    <x v="6"/>
    <x v="1"/>
    <s v="plays"/>
    <x v="3381"/>
    <x v="0"/>
  </r>
  <r>
    <n v="3382"/>
    <x v="3380"/>
    <x v="3380"/>
    <x v="8"/>
    <n v="3526"/>
    <x v="0"/>
    <s v="GB"/>
    <x v="1"/>
    <n v="1470092340"/>
    <x v="3382"/>
    <b v="0"/>
    <x v="67"/>
    <x v="0"/>
    <x v="6"/>
    <x v="1"/>
    <s v="plays"/>
    <x v="3382"/>
    <x v="2"/>
  </r>
  <r>
    <n v="3383"/>
    <x v="3381"/>
    <x v="3381"/>
    <x v="257"/>
    <n v="1955"/>
    <x v="0"/>
    <s v="US"/>
    <x v="0"/>
    <n v="1466707620"/>
    <x v="3383"/>
    <b v="0"/>
    <x v="209"/>
    <x v="0"/>
    <x v="6"/>
    <x v="1"/>
    <s v="plays"/>
    <x v="3383"/>
    <x v="2"/>
  </r>
  <r>
    <n v="3384"/>
    <x v="3382"/>
    <x v="3382"/>
    <x v="12"/>
    <n v="6000.66"/>
    <x v="0"/>
    <s v="US"/>
    <x v="0"/>
    <n v="1448074800"/>
    <x v="3384"/>
    <b v="0"/>
    <x v="31"/>
    <x v="0"/>
    <x v="6"/>
    <x v="1"/>
    <s v="plays"/>
    <x v="3384"/>
    <x v="0"/>
  </r>
  <r>
    <n v="3385"/>
    <x v="3383"/>
    <x v="3383"/>
    <x v="13"/>
    <n v="2000"/>
    <x v="0"/>
    <s v="US"/>
    <x v="0"/>
    <n v="1418244552"/>
    <x v="3385"/>
    <b v="0"/>
    <x v="41"/>
    <x v="0"/>
    <x v="6"/>
    <x v="1"/>
    <s v="plays"/>
    <x v="3385"/>
    <x v="3"/>
  </r>
  <r>
    <n v="3386"/>
    <x v="3384"/>
    <x v="3384"/>
    <x v="13"/>
    <n v="2100"/>
    <x v="0"/>
    <s v="US"/>
    <x v="0"/>
    <n v="1417620506"/>
    <x v="3386"/>
    <b v="0"/>
    <x v="14"/>
    <x v="0"/>
    <x v="6"/>
    <x v="1"/>
    <s v="plays"/>
    <x v="3386"/>
    <x v="3"/>
  </r>
  <r>
    <n v="3387"/>
    <x v="3385"/>
    <x v="3385"/>
    <x v="9"/>
    <n v="3506"/>
    <x v="0"/>
    <s v="US"/>
    <x v="0"/>
    <n v="1418581088"/>
    <x v="3387"/>
    <b v="0"/>
    <x v="2"/>
    <x v="0"/>
    <x v="6"/>
    <x v="1"/>
    <s v="plays"/>
    <x v="3387"/>
    <x v="3"/>
  </r>
  <r>
    <n v="3388"/>
    <x v="3386"/>
    <x v="3386"/>
    <x v="15"/>
    <n v="1557"/>
    <x v="0"/>
    <s v="GB"/>
    <x v="1"/>
    <n v="1434625441"/>
    <x v="3388"/>
    <b v="0"/>
    <x v="43"/>
    <x v="0"/>
    <x v="6"/>
    <x v="1"/>
    <s v="plays"/>
    <x v="3388"/>
    <x v="0"/>
  </r>
  <r>
    <n v="3389"/>
    <x v="3387"/>
    <x v="3387"/>
    <x v="3"/>
    <n v="11450"/>
    <x v="0"/>
    <s v="US"/>
    <x v="0"/>
    <n v="1464960682"/>
    <x v="3389"/>
    <b v="0"/>
    <x v="95"/>
    <x v="0"/>
    <x v="6"/>
    <x v="1"/>
    <s v="plays"/>
    <x v="3389"/>
    <x v="2"/>
  </r>
  <r>
    <n v="3390"/>
    <x v="3388"/>
    <x v="3388"/>
    <x v="15"/>
    <n v="1536"/>
    <x v="0"/>
    <s v="US"/>
    <x v="0"/>
    <n v="1405017345"/>
    <x v="3390"/>
    <b v="0"/>
    <x v="19"/>
    <x v="0"/>
    <x v="6"/>
    <x v="1"/>
    <s v="plays"/>
    <x v="3390"/>
    <x v="3"/>
  </r>
  <r>
    <n v="3391"/>
    <x v="3389"/>
    <x v="3389"/>
    <x v="2"/>
    <n v="1115"/>
    <x v="0"/>
    <s v="US"/>
    <x v="0"/>
    <n v="1407536880"/>
    <x v="3391"/>
    <b v="0"/>
    <x v="59"/>
    <x v="0"/>
    <x v="6"/>
    <x v="1"/>
    <s v="plays"/>
    <x v="3391"/>
    <x v="3"/>
  </r>
  <r>
    <n v="3392"/>
    <x v="3390"/>
    <x v="3390"/>
    <x v="2"/>
    <n v="500"/>
    <x v="0"/>
    <s v="GB"/>
    <x v="1"/>
    <n v="1462565855"/>
    <x v="3392"/>
    <b v="0"/>
    <x v="8"/>
    <x v="0"/>
    <x v="6"/>
    <x v="1"/>
    <s v="plays"/>
    <x v="3392"/>
    <x v="2"/>
  </r>
  <r>
    <n v="3393"/>
    <x v="3391"/>
    <x v="3391"/>
    <x v="15"/>
    <n v="1587"/>
    <x v="0"/>
    <s v="US"/>
    <x v="0"/>
    <n v="1415234760"/>
    <x v="3393"/>
    <b v="0"/>
    <x v="34"/>
    <x v="0"/>
    <x v="6"/>
    <x v="1"/>
    <s v="plays"/>
    <x v="3393"/>
    <x v="3"/>
  </r>
  <r>
    <n v="3394"/>
    <x v="3392"/>
    <x v="3392"/>
    <x v="131"/>
    <n v="783"/>
    <x v="0"/>
    <s v="GB"/>
    <x v="1"/>
    <n v="1406470645"/>
    <x v="3394"/>
    <b v="0"/>
    <x v="74"/>
    <x v="0"/>
    <x v="6"/>
    <x v="1"/>
    <s v="plays"/>
    <x v="3394"/>
    <x v="3"/>
  </r>
  <r>
    <n v="3395"/>
    <x v="3393"/>
    <x v="3393"/>
    <x v="2"/>
    <n v="920"/>
    <x v="0"/>
    <s v="GB"/>
    <x v="1"/>
    <n v="1433009400"/>
    <x v="3395"/>
    <b v="0"/>
    <x v="44"/>
    <x v="0"/>
    <x v="6"/>
    <x v="1"/>
    <s v="plays"/>
    <x v="3395"/>
    <x v="0"/>
  </r>
  <r>
    <n v="3396"/>
    <x v="3394"/>
    <x v="3394"/>
    <x v="15"/>
    <n v="1565"/>
    <x v="0"/>
    <s v="US"/>
    <x v="0"/>
    <n v="1401595140"/>
    <x v="3396"/>
    <b v="0"/>
    <x v="33"/>
    <x v="0"/>
    <x v="6"/>
    <x v="1"/>
    <s v="plays"/>
    <x v="3396"/>
    <x v="3"/>
  </r>
  <r>
    <n v="3397"/>
    <x v="3395"/>
    <x v="3395"/>
    <x v="49"/>
    <n v="280"/>
    <x v="0"/>
    <s v="GB"/>
    <x v="1"/>
    <n v="1455832800"/>
    <x v="3397"/>
    <b v="0"/>
    <x v="54"/>
    <x v="0"/>
    <x v="6"/>
    <x v="1"/>
    <s v="plays"/>
    <x v="3397"/>
    <x v="2"/>
  </r>
  <r>
    <n v="3398"/>
    <x v="3396"/>
    <x v="3396"/>
    <x v="23"/>
    <n v="4443"/>
    <x v="0"/>
    <s v="US"/>
    <x v="0"/>
    <n v="1416589200"/>
    <x v="3398"/>
    <b v="0"/>
    <x v="71"/>
    <x v="0"/>
    <x v="6"/>
    <x v="1"/>
    <s v="plays"/>
    <x v="3398"/>
    <x v="3"/>
  </r>
  <r>
    <n v="3399"/>
    <x v="3397"/>
    <x v="3397"/>
    <x v="38"/>
    <n v="1245"/>
    <x v="0"/>
    <s v="GB"/>
    <x v="1"/>
    <n v="1424556325"/>
    <x v="3399"/>
    <b v="0"/>
    <x v="67"/>
    <x v="0"/>
    <x v="6"/>
    <x v="1"/>
    <s v="plays"/>
    <x v="3399"/>
    <x v="0"/>
  </r>
  <r>
    <n v="3400"/>
    <x v="3398"/>
    <x v="3398"/>
    <x v="3"/>
    <n v="10041"/>
    <x v="0"/>
    <s v="US"/>
    <x v="0"/>
    <n v="1409266414"/>
    <x v="3400"/>
    <b v="0"/>
    <x v="268"/>
    <x v="0"/>
    <x v="6"/>
    <x v="1"/>
    <s v="plays"/>
    <x v="3400"/>
    <x v="3"/>
  </r>
  <r>
    <n v="3401"/>
    <x v="3399"/>
    <x v="3399"/>
    <x v="193"/>
    <n v="2954"/>
    <x v="0"/>
    <s v="GB"/>
    <x v="1"/>
    <n v="1438968146"/>
    <x v="3401"/>
    <b v="0"/>
    <x v="36"/>
    <x v="0"/>
    <x v="6"/>
    <x v="1"/>
    <s v="plays"/>
    <x v="3401"/>
    <x v="0"/>
  </r>
  <r>
    <n v="3402"/>
    <x v="3400"/>
    <x v="3400"/>
    <x v="36"/>
    <n v="16465"/>
    <x v="0"/>
    <s v="US"/>
    <x v="0"/>
    <n v="1447295460"/>
    <x v="3402"/>
    <b v="0"/>
    <x v="111"/>
    <x v="0"/>
    <x v="6"/>
    <x v="1"/>
    <s v="plays"/>
    <x v="3402"/>
    <x v="0"/>
  </r>
  <r>
    <n v="3403"/>
    <x v="3401"/>
    <x v="3401"/>
    <x v="13"/>
    <n v="2000"/>
    <x v="0"/>
    <s v="GB"/>
    <x v="1"/>
    <n v="1435230324"/>
    <x v="3403"/>
    <b v="0"/>
    <x v="57"/>
    <x v="0"/>
    <x v="6"/>
    <x v="1"/>
    <s v="plays"/>
    <x v="3403"/>
    <x v="0"/>
  </r>
  <r>
    <n v="3404"/>
    <x v="3402"/>
    <x v="3402"/>
    <x v="2"/>
    <n v="610"/>
    <x v="0"/>
    <s v="US"/>
    <x v="0"/>
    <n v="1434542702"/>
    <x v="3404"/>
    <b v="0"/>
    <x v="83"/>
    <x v="0"/>
    <x v="6"/>
    <x v="1"/>
    <s v="plays"/>
    <x v="3404"/>
    <x v="0"/>
  </r>
  <r>
    <n v="3405"/>
    <x v="3403"/>
    <x v="3403"/>
    <x v="18"/>
    <n v="481.5"/>
    <x v="0"/>
    <s v="GB"/>
    <x v="1"/>
    <n v="1456876740"/>
    <x v="3405"/>
    <b v="0"/>
    <x v="57"/>
    <x v="0"/>
    <x v="6"/>
    <x v="1"/>
    <s v="plays"/>
    <x v="3405"/>
    <x v="2"/>
  </r>
  <r>
    <n v="3406"/>
    <x v="3404"/>
    <x v="3404"/>
    <x v="3"/>
    <n v="10031"/>
    <x v="0"/>
    <s v="US"/>
    <x v="0"/>
    <n v="1405511376"/>
    <x v="3406"/>
    <b v="0"/>
    <x v="110"/>
    <x v="0"/>
    <x v="6"/>
    <x v="1"/>
    <s v="plays"/>
    <x v="3406"/>
    <x v="3"/>
  </r>
  <r>
    <n v="3407"/>
    <x v="3405"/>
    <x v="3405"/>
    <x v="13"/>
    <n v="2142"/>
    <x v="0"/>
    <s v="GB"/>
    <x v="1"/>
    <n v="1404641289"/>
    <x v="3407"/>
    <b v="0"/>
    <x v="85"/>
    <x v="0"/>
    <x v="6"/>
    <x v="1"/>
    <s v="plays"/>
    <x v="3407"/>
    <x v="3"/>
  </r>
  <r>
    <n v="3408"/>
    <x v="3406"/>
    <x v="3406"/>
    <x v="2"/>
    <n v="1055"/>
    <x v="0"/>
    <s v="US"/>
    <x v="0"/>
    <n v="1405727304"/>
    <x v="3408"/>
    <b v="0"/>
    <x v="59"/>
    <x v="0"/>
    <x v="6"/>
    <x v="1"/>
    <s v="plays"/>
    <x v="3408"/>
    <x v="3"/>
  </r>
  <r>
    <n v="3409"/>
    <x v="3407"/>
    <x v="3407"/>
    <x v="2"/>
    <n v="618"/>
    <x v="0"/>
    <s v="GB"/>
    <x v="1"/>
    <n v="1469998680"/>
    <x v="3409"/>
    <b v="0"/>
    <x v="64"/>
    <x v="0"/>
    <x v="6"/>
    <x v="1"/>
    <s v="plays"/>
    <x v="3409"/>
    <x v="2"/>
  </r>
  <r>
    <n v="3410"/>
    <x v="3408"/>
    <x v="3408"/>
    <x v="9"/>
    <n v="3255"/>
    <x v="0"/>
    <s v="US"/>
    <x v="0"/>
    <n v="1465196400"/>
    <x v="3410"/>
    <b v="0"/>
    <x v="244"/>
    <x v="0"/>
    <x v="6"/>
    <x v="1"/>
    <s v="plays"/>
    <x v="3410"/>
    <x v="2"/>
  </r>
  <r>
    <n v="3411"/>
    <x v="3409"/>
    <x v="3409"/>
    <x v="36"/>
    <n v="15535"/>
    <x v="0"/>
    <s v="US"/>
    <x v="0"/>
    <n v="1444264372"/>
    <x v="3411"/>
    <b v="0"/>
    <x v="76"/>
    <x v="0"/>
    <x v="6"/>
    <x v="1"/>
    <s v="plays"/>
    <x v="3411"/>
    <x v="0"/>
  </r>
  <r>
    <n v="3412"/>
    <x v="3410"/>
    <x v="3410"/>
    <x v="9"/>
    <n v="3000"/>
    <x v="0"/>
    <s v="GB"/>
    <x v="1"/>
    <n v="1411858862"/>
    <x v="3412"/>
    <b v="0"/>
    <x v="55"/>
    <x v="0"/>
    <x v="6"/>
    <x v="1"/>
    <s v="plays"/>
    <x v="3412"/>
    <x v="3"/>
  </r>
  <r>
    <n v="3413"/>
    <x v="3411"/>
    <x v="3411"/>
    <x v="2"/>
    <n v="650"/>
    <x v="0"/>
    <s v="US"/>
    <x v="0"/>
    <n v="1425099540"/>
    <x v="3413"/>
    <b v="0"/>
    <x v="25"/>
    <x v="0"/>
    <x v="6"/>
    <x v="1"/>
    <s v="plays"/>
    <x v="3413"/>
    <x v="0"/>
  </r>
  <r>
    <n v="3414"/>
    <x v="3412"/>
    <x v="3412"/>
    <x v="9"/>
    <n v="3105"/>
    <x v="0"/>
    <s v="US"/>
    <x v="0"/>
    <n v="1480579140"/>
    <x v="3414"/>
    <b v="0"/>
    <x v="34"/>
    <x v="0"/>
    <x v="6"/>
    <x v="1"/>
    <s v="plays"/>
    <x v="3414"/>
    <x v="2"/>
  </r>
  <r>
    <n v="3415"/>
    <x v="3413"/>
    <x v="3413"/>
    <x v="48"/>
    <n v="200"/>
    <x v="0"/>
    <s v="US"/>
    <x v="0"/>
    <n v="1460935800"/>
    <x v="3415"/>
    <b v="0"/>
    <x v="82"/>
    <x v="0"/>
    <x v="6"/>
    <x v="1"/>
    <s v="plays"/>
    <x v="3415"/>
    <x v="2"/>
  </r>
  <r>
    <n v="3416"/>
    <x v="3414"/>
    <x v="3414"/>
    <x v="23"/>
    <n v="4784"/>
    <x v="0"/>
    <s v="GB"/>
    <x v="1"/>
    <n v="1429813800"/>
    <x v="3416"/>
    <b v="0"/>
    <x v="209"/>
    <x v="0"/>
    <x v="6"/>
    <x v="1"/>
    <s v="plays"/>
    <x v="3416"/>
    <x v="0"/>
  </r>
  <r>
    <n v="3417"/>
    <x v="3415"/>
    <x v="3415"/>
    <x v="180"/>
    <n v="1700.01"/>
    <x v="0"/>
    <s v="US"/>
    <x v="0"/>
    <n v="1414284180"/>
    <x v="3417"/>
    <b v="0"/>
    <x v="43"/>
    <x v="0"/>
    <x v="6"/>
    <x v="1"/>
    <s v="plays"/>
    <x v="3417"/>
    <x v="3"/>
  </r>
  <r>
    <n v="3418"/>
    <x v="3416"/>
    <x v="3416"/>
    <x v="23"/>
    <n v="4035"/>
    <x v="0"/>
    <s v="US"/>
    <x v="0"/>
    <n v="1400875307"/>
    <x v="3418"/>
    <b v="0"/>
    <x v="66"/>
    <x v="0"/>
    <x v="6"/>
    <x v="1"/>
    <s v="plays"/>
    <x v="3418"/>
    <x v="3"/>
  </r>
  <r>
    <n v="3419"/>
    <x v="3417"/>
    <x v="3417"/>
    <x v="181"/>
    <n v="2930"/>
    <x v="0"/>
    <s v="IE"/>
    <x v="3"/>
    <n v="1459978200"/>
    <x v="3419"/>
    <b v="0"/>
    <x v="67"/>
    <x v="0"/>
    <x v="6"/>
    <x v="1"/>
    <s v="plays"/>
    <x v="3419"/>
    <x v="2"/>
  </r>
  <r>
    <n v="3420"/>
    <x v="3418"/>
    <x v="3418"/>
    <x v="176"/>
    <n v="966"/>
    <x v="0"/>
    <s v="GB"/>
    <x v="1"/>
    <n v="1455408000"/>
    <x v="3420"/>
    <b v="0"/>
    <x v="69"/>
    <x v="0"/>
    <x v="6"/>
    <x v="1"/>
    <s v="plays"/>
    <x v="3420"/>
    <x v="2"/>
  </r>
  <r>
    <n v="3421"/>
    <x v="3419"/>
    <x v="3419"/>
    <x v="3"/>
    <n v="10115"/>
    <x v="0"/>
    <s v="US"/>
    <x v="0"/>
    <n v="1425495563"/>
    <x v="3421"/>
    <b v="0"/>
    <x v="15"/>
    <x v="0"/>
    <x v="6"/>
    <x v="1"/>
    <s v="plays"/>
    <x v="3421"/>
    <x v="0"/>
  </r>
  <r>
    <n v="3422"/>
    <x v="3420"/>
    <x v="3420"/>
    <x v="9"/>
    <n v="3273"/>
    <x v="0"/>
    <s v="GB"/>
    <x v="1"/>
    <n v="1450051200"/>
    <x v="3422"/>
    <b v="0"/>
    <x v="67"/>
    <x v="0"/>
    <x v="6"/>
    <x v="1"/>
    <s v="plays"/>
    <x v="3422"/>
    <x v="0"/>
  </r>
  <r>
    <n v="3423"/>
    <x v="3421"/>
    <x v="3421"/>
    <x v="49"/>
    <n v="350"/>
    <x v="0"/>
    <s v="US"/>
    <x v="0"/>
    <n v="1429912341"/>
    <x v="3423"/>
    <b v="0"/>
    <x v="73"/>
    <x v="0"/>
    <x v="6"/>
    <x v="1"/>
    <s v="plays"/>
    <x v="3423"/>
    <x v="0"/>
  </r>
  <r>
    <n v="3424"/>
    <x v="3422"/>
    <x v="3422"/>
    <x v="12"/>
    <n v="6215"/>
    <x v="0"/>
    <s v="US"/>
    <x v="0"/>
    <n v="1423119540"/>
    <x v="3424"/>
    <b v="0"/>
    <x v="88"/>
    <x v="0"/>
    <x v="6"/>
    <x v="1"/>
    <s v="plays"/>
    <x v="3424"/>
    <x v="0"/>
  </r>
  <r>
    <n v="3425"/>
    <x v="3423"/>
    <x v="3423"/>
    <x v="11"/>
    <n v="30891.1"/>
    <x v="0"/>
    <s v="US"/>
    <x v="0"/>
    <n v="1412434136"/>
    <x v="3425"/>
    <b v="0"/>
    <x v="201"/>
    <x v="0"/>
    <x v="6"/>
    <x v="1"/>
    <s v="plays"/>
    <x v="3425"/>
    <x v="3"/>
  </r>
  <r>
    <n v="3426"/>
    <x v="3424"/>
    <x v="3424"/>
    <x v="192"/>
    <n v="4055"/>
    <x v="0"/>
    <s v="US"/>
    <x v="0"/>
    <n v="1411264800"/>
    <x v="3426"/>
    <b v="0"/>
    <x v="45"/>
    <x v="0"/>
    <x v="6"/>
    <x v="1"/>
    <s v="plays"/>
    <x v="3426"/>
    <x v="3"/>
  </r>
  <r>
    <n v="3427"/>
    <x v="3425"/>
    <x v="3425"/>
    <x v="15"/>
    <n v="1500"/>
    <x v="0"/>
    <s v="GB"/>
    <x v="1"/>
    <n v="1404314952"/>
    <x v="3427"/>
    <b v="0"/>
    <x v="60"/>
    <x v="0"/>
    <x v="6"/>
    <x v="1"/>
    <s v="plays"/>
    <x v="3427"/>
    <x v="3"/>
  </r>
  <r>
    <n v="3428"/>
    <x v="3426"/>
    <x v="3426"/>
    <x v="13"/>
    <n v="2055"/>
    <x v="0"/>
    <s v="GB"/>
    <x v="1"/>
    <n v="1425142800"/>
    <x v="3428"/>
    <b v="0"/>
    <x v="13"/>
    <x v="0"/>
    <x v="6"/>
    <x v="1"/>
    <s v="plays"/>
    <x v="3428"/>
    <x v="0"/>
  </r>
  <r>
    <n v="3429"/>
    <x v="3427"/>
    <x v="3427"/>
    <x v="325"/>
    <n v="195"/>
    <x v="0"/>
    <s v="GB"/>
    <x v="1"/>
    <n v="1478046661"/>
    <x v="3429"/>
    <b v="0"/>
    <x v="8"/>
    <x v="0"/>
    <x v="6"/>
    <x v="1"/>
    <s v="plays"/>
    <x v="3429"/>
    <x v="2"/>
  </r>
  <r>
    <n v="3430"/>
    <x v="3428"/>
    <x v="3428"/>
    <x v="13"/>
    <n v="2170.9899999999998"/>
    <x v="0"/>
    <s v="GB"/>
    <x v="1"/>
    <n v="1406760101"/>
    <x v="3430"/>
    <b v="0"/>
    <x v="250"/>
    <x v="0"/>
    <x v="6"/>
    <x v="1"/>
    <s v="plays"/>
    <x v="3430"/>
    <x v="3"/>
  </r>
  <r>
    <n v="3431"/>
    <x v="3429"/>
    <x v="3429"/>
    <x v="13"/>
    <n v="2000"/>
    <x v="0"/>
    <s v="US"/>
    <x v="0"/>
    <n v="1408383153"/>
    <x v="3431"/>
    <b v="0"/>
    <x v="64"/>
    <x v="0"/>
    <x v="6"/>
    <x v="1"/>
    <s v="plays"/>
    <x v="3431"/>
    <x v="3"/>
  </r>
  <r>
    <n v="3432"/>
    <x v="3430"/>
    <x v="3430"/>
    <x v="13"/>
    <n v="2193"/>
    <x v="0"/>
    <s v="US"/>
    <x v="0"/>
    <n v="1454709600"/>
    <x v="3432"/>
    <b v="0"/>
    <x v="288"/>
    <x v="0"/>
    <x v="6"/>
    <x v="1"/>
    <s v="plays"/>
    <x v="3432"/>
    <x v="2"/>
  </r>
  <r>
    <n v="3433"/>
    <x v="3431"/>
    <x v="3431"/>
    <x v="196"/>
    <n v="9525"/>
    <x v="0"/>
    <s v="US"/>
    <x v="0"/>
    <n v="1402974000"/>
    <x v="3433"/>
    <b v="0"/>
    <x v="26"/>
    <x v="0"/>
    <x v="6"/>
    <x v="1"/>
    <s v="plays"/>
    <x v="3433"/>
    <x v="3"/>
  </r>
  <r>
    <n v="3434"/>
    <x v="3432"/>
    <x v="3432"/>
    <x v="3"/>
    <n v="10555"/>
    <x v="0"/>
    <s v="US"/>
    <x v="0"/>
    <n v="1404983269"/>
    <x v="3434"/>
    <b v="0"/>
    <x v="129"/>
    <x v="0"/>
    <x v="6"/>
    <x v="1"/>
    <s v="plays"/>
    <x v="3434"/>
    <x v="3"/>
  </r>
  <r>
    <n v="3435"/>
    <x v="3433"/>
    <x v="3433"/>
    <x v="28"/>
    <n v="1120"/>
    <x v="0"/>
    <s v="US"/>
    <x v="0"/>
    <n v="1470538800"/>
    <x v="3435"/>
    <b v="0"/>
    <x v="10"/>
    <x v="0"/>
    <x v="6"/>
    <x v="1"/>
    <s v="plays"/>
    <x v="3435"/>
    <x v="2"/>
  </r>
  <r>
    <n v="3436"/>
    <x v="3434"/>
    <x v="3434"/>
    <x v="10"/>
    <n v="5295"/>
    <x v="0"/>
    <s v="US"/>
    <x v="0"/>
    <n v="1408638480"/>
    <x v="3436"/>
    <b v="0"/>
    <x v="77"/>
    <x v="0"/>
    <x v="6"/>
    <x v="1"/>
    <s v="plays"/>
    <x v="3436"/>
    <x v="3"/>
  </r>
  <r>
    <n v="3437"/>
    <x v="3435"/>
    <x v="3435"/>
    <x v="9"/>
    <n v="3030"/>
    <x v="0"/>
    <s v="US"/>
    <x v="0"/>
    <n v="1440003820"/>
    <x v="3437"/>
    <b v="0"/>
    <x v="17"/>
    <x v="0"/>
    <x v="6"/>
    <x v="1"/>
    <s v="plays"/>
    <x v="3437"/>
    <x v="0"/>
  </r>
  <r>
    <n v="3438"/>
    <x v="3436"/>
    <x v="3436"/>
    <x v="30"/>
    <n v="2605"/>
    <x v="0"/>
    <s v="GB"/>
    <x v="1"/>
    <n v="1430600400"/>
    <x v="3438"/>
    <b v="0"/>
    <x v="25"/>
    <x v="0"/>
    <x v="6"/>
    <x v="1"/>
    <s v="plays"/>
    <x v="3438"/>
    <x v="0"/>
  </r>
  <r>
    <n v="3439"/>
    <x v="3437"/>
    <x v="3437"/>
    <x v="38"/>
    <n v="1616.14"/>
    <x v="0"/>
    <s v="US"/>
    <x v="0"/>
    <n v="1453179540"/>
    <x v="3439"/>
    <b v="0"/>
    <x v="59"/>
    <x v="0"/>
    <x v="6"/>
    <x v="1"/>
    <s v="plays"/>
    <x v="3439"/>
    <x v="2"/>
  </r>
  <r>
    <n v="3440"/>
    <x v="3438"/>
    <x v="3438"/>
    <x v="10"/>
    <n v="5260.92"/>
    <x v="0"/>
    <s v="US"/>
    <x v="0"/>
    <n v="1405095300"/>
    <x v="3440"/>
    <b v="0"/>
    <x v="141"/>
    <x v="0"/>
    <x v="6"/>
    <x v="1"/>
    <s v="plays"/>
    <x v="3440"/>
    <x v="3"/>
  </r>
  <r>
    <n v="3441"/>
    <x v="3439"/>
    <x v="3439"/>
    <x v="30"/>
    <n v="2565"/>
    <x v="0"/>
    <s v="US"/>
    <x v="0"/>
    <n v="1447445820"/>
    <x v="3441"/>
    <b v="0"/>
    <x v="68"/>
    <x v="0"/>
    <x v="6"/>
    <x v="1"/>
    <s v="plays"/>
    <x v="3441"/>
    <x v="0"/>
  </r>
  <r>
    <n v="3442"/>
    <x v="3440"/>
    <x v="3440"/>
    <x v="49"/>
    <n v="250"/>
    <x v="0"/>
    <s v="US"/>
    <x v="0"/>
    <n v="1433016672"/>
    <x v="3442"/>
    <b v="0"/>
    <x v="22"/>
    <x v="0"/>
    <x v="6"/>
    <x v="1"/>
    <s v="plays"/>
    <x v="3442"/>
    <x v="0"/>
  </r>
  <r>
    <n v="3443"/>
    <x v="3441"/>
    <x v="3441"/>
    <x v="28"/>
    <n v="1855"/>
    <x v="0"/>
    <s v="US"/>
    <x v="0"/>
    <n v="1410266146"/>
    <x v="3443"/>
    <b v="0"/>
    <x v="43"/>
    <x v="0"/>
    <x v="6"/>
    <x v="1"/>
    <s v="plays"/>
    <x v="3443"/>
    <x v="3"/>
  </r>
  <r>
    <n v="3444"/>
    <x v="3442"/>
    <x v="3442"/>
    <x v="43"/>
    <n v="867"/>
    <x v="0"/>
    <s v="AU"/>
    <x v="2"/>
    <n v="1465394340"/>
    <x v="3444"/>
    <b v="0"/>
    <x v="9"/>
    <x v="0"/>
    <x v="6"/>
    <x v="1"/>
    <s v="plays"/>
    <x v="3444"/>
    <x v="2"/>
  </r>
  <r>
    <n v="3445"/>
    <x v="3443"/>
    <x v="3443"/>
    <x v="13"/>
    <n v="2000"/>
    <x v="0"/>
    <s v="GB"/>
    <x v="1"/>
    <n v="1445604236"/>
    <x v="3445"/>
    <b v="0"/>
    <x v="162"/>
    <x v="0"/>
    <x v="6"/>
    <x v="1"/>
    <s v="plays"/>
    <x v="3445"/>
    <x v="0"/>
  </r>
  <r>
    <n v="3446"/>
    <x v="3444"/>
    <x v="3444"/>
    <x v="28"/>
    <n v="1082"/>
    <x v="0"/>
    <s v="GB"/>
    <x v="1"/>
    <n v="1423138800"/>
    <x v="3446"/>
    <b v="0"/>
    <x v="20"/>
    <x v="0"/>
    <x v="6"/>
    <x v="1"/>
    <s v="plays"/>
    <x v="3446"/>
    <x v="0"/>
  </r>
  <r>
    <n v="3447"/>
    <x v="3445"/>
    <x v="3445"/>
    <x v="28"/>
    <n v="1078"/>
    <x v="0"/>
    <s v="US"/>
    <x v="0"/>
    <n v="1458332412"/>
    <x v="3447"/>
    <b v="0"/>
    <x v="25"/>
    <x v="0"/>
    <x v="6"/>
    <x v="1"/>
    <s v="plays"/>
    <x v="3447"/>
    <x v="2"/>
  </r>
  <r>
    <n v="3448"/>
    <x v="3446"/>
    <x v="3446"/>
    <x v="190"/>
    <n v="2305"/>
    <x v="0"/>
    <s v="US"/>
    <x v="0"/>
    <n v="1418784689"/>
    <x v="3448"/>
    <b v="0"/>
    <x v="43"/>
    <x v="0"/>
    <x v="6"/>
    <x v="1"/>
    <s v="plays"/>
    <x v="3448"/>
    <x v="3"/>
  </r>
  <r>
    <n v="3449"/>
    <x v="3447"/>
    <x v="3447"/>
    <x v="134"/>
    <n v="1365"/>
    <x v="0"/>
    <s v="US"/>
    <x v="0"/>
    <n v="1468036800"/>
    <x v="3449"/>
    <b v="0"/>
    <x v="9"/>
    <x v="0"/>
    <x v="6"/>
    <x v="1"/>
    <s v="plays"/>
    <x v="3449"/>
    <x v="2"/>
  </r>
  <r>
    <n v="3450"/>
    <x v="3448"/>
    <x v="3448"/>
    <x v="2"/>
    <n v="760"/>
    <x v="0"/>
    <s v="GB"/>
    <x v="1"/>
    <n v="1427990071"/>
    <x v="3450"/>
    <b v="0"/>
    <x v="70"/>
    <x v="0"/>
    <x v="6"/>
    <x v="1"/>
    <s v="plays"/>
    <x v="3450"/>
    <x v="0"/>
  </r>
  <r>
    <n v="3451"/>
    <x v="3449"/>
    <x v="3449"/>
    <x v="81"/>
    <n v="658"/>
    <x v="0"/>
    <s v="US"/>
    <x v="0"/>
    <n v="1429636927"/>
    <x v="3451"/>
    <b v="0"/>
    <x v="38"/>
    <x v="0"/>
    <x v="6"/>
    <x v="1"/>
    <s v="plays"/>
    <x v="3451"/>
    <x v="0"/>
  </r>
  <r>
    <n v="3452"/>
    <x v="3450"/>
    <x v="3450"/>
    <x v="28"/>
    <n v="1532"/>
    <x v="0"/>
    <s v="US"/>
    <x v="0"/>
    <n v="1406087940"/>
    <x v="3452"/>
    <b v="0"/>
    <x v="77"/>
    <x v="0"/>
    <x v="6"/>
    <x v="1"/>
    <s v="plays"/>
    <x v="3452"/>
    <x v="3"/>
  </r>
  <r>
    <n v="3453"/>
    <x v="3451"/>
    <x v="3451"/>
    <x v="43"/>
    <n v="385"/>
    <x v="0"/>
    <s v="GB"/>
    <x v="1"/>
    <n v="1471130956"/>
    <x v="3453"/>
    <b v="0"/>
    <x v="25"/>
    <x v="0"/>
    <x v="6"/>
    <x v="1"/>
    <s v="plays"/>
    <x v="3453"/>
    <x v="2"/>
  </r>
  <r>
    <n v="3454"/>
    <x v="3452"/>
    <x v="3452"/>
    <x v="176"/>
    <n v="705"/>
    <x v="0"/>
    <s v="GB"/>
    <x v="1"/>
    <n v="1406825159"/>
    <x v="3454"/>
    <b v="0"/>
    <x v="64"/>
    <x v="0"/>
    <x v="6"/>
    <x v="1"/>
    <s v="plays"/>
    <x v="3454"/>
    <x v="3"/>
  </r>
  <r>
    <n v="3455"/>
    <x v="3453"/>
    <x v="3453"/>
    <x v="3"/>
    <n v="10065"/>
    <x v="0"/>
    <s v="US"/>
    <x v="0"/>
    <n v="1476381627"/>
    <x v="3455"/>
    <b v="0"/>
    <x v="50"/>
    <x v="0"/>
    <x v="6"/>
    <x v="1"/>
    <s v="plays"/>
    <x v="3455"/>
    <x v="2"/>
  </r>
  <r>
    <n v="3456"/>
    <x v="3454"/>
    <x v="3454"/>
    <x v="9"/>
    <n v="5739"/>
    <x v="0"/>
    <s v="US"/>
    <x v="0"/>
    <n v="1406876340"/>
    <x v="3456"/>
    <b v="0"/>
    <x v="38"/>
    <x v="0"/>
    <x v="6"/>
    <x v="1"/>
    <s v="plays"/>
    <x v="3456"/>
    <x v="3"/>
  </r>
  <r>
    <n v="3457"/>
    <x v="3455"/>
    <x v="3455"/>
    <x v="13"/>
    <n v="2804"/>
    <x v="0"/>
    <s v="US"/>
    <x v="0"/>
    <n v="1423720740"/>
    <x v="3457"/>
    <b v="0"/>
    <x v="165"/>
    <x v="0"/>
    <x v="6"/>
    <x v="1"/>
    <s v="plays"/>
    <x v="3457"/>
    <x v="0"/>
  </r>
  <r>
    <n v="3458"/>
    <x v="3456"/>
    <x v="3456"/>
    <x v="408"/>
    <n v="1216"/>
    <x v="0"/>
    <s v="US"/>
    <x v="0"/>
    <n v="1422937620"/>
    <x v="3458"/>
    <b v="0"/>
    <x v="74"/>
    <x v="0"/>
    <x v="6"/>
    <x v="1"/>
    <s v="plays"/>
    <x v="3458"/>
    <x v="0"/>
  </r>
  <r>
    <n v="3459"/>
    <x v="3457"/>
    <x v="3457"/>
    <x v="2"/>
    <n v="631"/>
    <x v="0"/>
    <s v="GB"/>
    <x v="1"/>
    <n v="1463743860"/>
    <x v="3459"/>
    <b v="0"/>
    <x v="17"/>
    <x v="0"/>
    <x v="6"/>
    <x v="1"/>
    <s v="plays"/>
    <x v="3459"/>
    <x v="2"/>
  </r>
  <r>
    <n v="3460"/>
    <x v="3458"/>
    <x v="3458"/>
    <x v="2"/>
    <n v="950"/>
    <x v="0"/>
    <s v="GB"/>
    <x v="1"/>
    <n v="1408106352"/>
    <x v="3460"/>
    <b v="0"/>
    <x v="10"/>
    <x v="0"/>
    <x v="6"/>
    <x v="1"/>
    <s v="plays"/>
    <x v="3460"/>
    <x v="3"/>
  </r>
  <r>
    <n v="3461"/>
    <x v="3459"/>
    <x v="3459"/>
    <x v="2"/>
    <n v="695"/>
    <x v="0"/>
    <s v="US"/>
    <x v="0"/>
    <n v="1477710000"/>
    <x v="3461"/>
    <b v="0"/>
    <x v="8"/>
    <x v="0"/>
    <x v="6"/>
    <x v="1"/>
    <s v="plays"/>
    <x v="3461"/>
    <x v="2"/>
  </r>
  <r>
    <n v="3462"/>
    <x v="3460"/>
    <x v="3460"/>
    <x v="49"/>
    <n v="505"/>
    <x v="0"/>
    <s v="US"/>
    <x v="0"/>
    <n v="1436551200"/>
    <x v="3462"/>
    <b v="0"/>
    <x v="57"/>
    <x v="0"/>
    <x v="6"/>
    <x v="1"/>
    <s v="plays"/>
    <x v="3462"/>
    <x v="0"/>
  </r>
  <r>
    <n v="3463"/>
    <x v="3461"/>
    <x v="3461"/>
    <x v="3"/>
    <n v="10338"/>
    <x v="0"/>
    <s v="CA"/>
    <x v="5"/>
    <n v="1476158340"/>
    <x v="3463"/>
    <b v="0"/>
    <x v="229"/>
    <x v="0"/>
    <x v="6"/>
    <x v="1"/>
    <s v="plays"/>
    <x v="3463"/>
    <x v="2"/>
  </r>
  <r>
    <n v="3464"/>
    <x v="3462"/>
    <x v="3462"/>
    <x v="10"/>
    <n v="5116.18"/>
    <x v="0"/>
    <s v="US"/>
    <x v="0"/>
    <n v="1471921637"/>
    <x v="3464"/>
    <b v="0"/>
    <x v="251"/>
    <x v="0"/>
    <x v="6"/>
    <x v="1"/>
    <s v="plays"/>
    <x v="3464"/>
    <x v="2"/>
  </r>
  <r>
    <n v="3465"/>
    <x v="3463"/>
    <x v="3463"/>
    <x v="13"/>
    <n v="2060"/>
    <x v="0"/>
    <s v="GB"/>
    <x v="1"/>
    <n v="1439136000"/>
    <x v="3465"/>
    <b v="0"/>
    <x v="17"/>
    <x v="0"/>
    <x v="6"/>
    <x v="1"/>
    <s v="plays"/>
    <x v="3465"/>
    <x v="0"/>
  </r>
  <r>
    <n v="3466"/>
    <x v="3464"/>
    <x v="3464"/>
    <x v="8"/>
    <n v="4450"/>
    <x v="0"/>
    <s v="US"/>
    <x v="0"/>
    <n v="1461108450"/>
    <x v="3466"/>
    <b v="0"/>
    <x v="42"/>
    <x v="0"/>
    <x v="6"/>
    <x v="1"/>
    <s v="plays"/>
    <x v="3466"/>
    <x v="2"/>
  </r>
  <r>
    <n v="3467"/>
    <x v="3465"/>
    <x v="3465"/>
    <x v="9"/>
    <n v="3030"/>
    <x v="0"/>
    <s v="US"/>
    <x v="0"/>
    <n v="1426864032"/>
    <x v="3467"/>
    <b v="0"/>
    <x v="5"/>
    <x v="0"/>
    <x v="6"/>
    <x v="1"/>
    <s v="plays"/>
    <x v="3467"/>
    <x v="0"/>
  </r>
  <r>
    <n v="3468"/>
    <x v="3466"/>
    <x v="3466"/>
    <x v="3"/>
    <n v="12178"/>
    <x v="0"/>
    <s v="US"/>
    <x v="0"/>
    <n v="1474426800"/>
    <x v="3468"/>
    <b v="0"/>
    <x v="57"/>
    <x v="0"/>
    <x v="6"/>
    <x v="1"/>
    <s v="plays"/>
    <x v="3468"/>
    <x v="2"/>
  </r>
  <r>
    <n v="3469"/>
    <x v="3467"/>
    <x v="3467"/>
    <x v="70"/>
    <n v="3175"/>
    <x v="0"/>
    <s v="US"/>
    <x v="0"/>
    <n v="1461857045"/>
    <x v="3469"/>
    <b v="0"/>
    <x v="287"/>
    <x v="0"/>
    <x v="6"/>
    <x v="1"/>
    <s v="plays"/>
    <x v="3469"/>
    <x v="2"/>
  </r>
  <r>
    <n v="3470"/>
    <x v="3468"/>
    <x v="3468"/>
    <x v="49"/>
    <n v="375"/>
    <x v="0"/>
    <s v="US"/>
    <x v="0"/>
    <n v="1468618680"/>
    <x v="3470"/>
    <b v="0"/>
    <x v="82"/>
    <x v="0"/>
    <x v="6"/>
    <x v="1"/>
    <s v="plays"/>
    <x v="3470"/>
    <x v="2"/>
  </r>
  <r>
    <n v="3471"/>
    <x v="3469"/>
    <x v="3469"/>
    <x v="2"/>
    <n v="1073"/>
    <x v="0"/>
    <s v="GB"/>
    <x v="1"/>
    <n v="1409515200"/>
    <x v="3471"/>
    <b v="0"/>
    <x v="209"/>
    <x v="0"/>
    <x v="6"/>
    <x v="1"/>
    <s v="plays"/>
    <x v="3471"/>
    <x v="3"/>
  </r>
  <r>
    <n v="3472"/>
    <x v="3470"/>
    <x v="3470"/>
    <x v="13"/>
    <n v="2041"/>
    <x v="0"/>
    <s v="US"/>
    <x v="0"/>
    <n v="1415253540"/>
    <x v="3472"/>
    <b v="0"/>
    <x v="23"/>
    <x v="0"/>
    <x v="6"/>
    <x v="1"/>
    <s v="plays"/>
    <x v="3472"/>
    <x v="3"/>
  </r>
  <r>
    <n v="3473"/>
    <x v="3471"/>
    <x v="3471"/>
    <x v="244"/>
    <n v="4900"/>
    <x v="0"/>
    <s v="US"/>
    <x v="0"/>
    <n v="1426883220"/>
    <x v="3473"/>
    <b v="0"/>
    <x v="51"/>
    <x v="0"/>
    <x v="6"/>
    <x v="1"/>
    <s v="plays"/>
    <x v="3473"/>
    <x v="0"/>
  </r>
  <r>
    <n v="3474"/>
    <x v="3472"/>
    <x v="3472"/>
    <x v="13"/>
    <n v="2020"/>
    <x v="0"/>
    <s v="GB"/>
    <x v="1"/>
    <n v="1469016131"/>
    <x v="3474"/>
    <b v="0"/>
    <x v="70"/>
    <x v="0"/>
    <x v="6"/>
    <x v="1"/>
    <s v="plays"/>
    <x v="3474"/>
    <x v="2"/>
  </r>
  <r>
    <n v="3475"/>
    <x v="3473"/>
    <x v="3473"/>
    <x v="43"/>
    <n v="340"/>
    <x v="0"/>
    <s v="GB"/>
    <x v="1"/>
    <n v="1414972800"/>
    <x v="3475"/>
    <b v="0"/>
    <x v="57"/>
    <x v="0"/>
    <x v="6"/>
    <x v="1"/>
    <s v="plays"/>
    <x v="3475"/>
    <x v="3"/>
  </r>
  <r>
    <n v="3476"/>
    <x v="3474"/>
    <x v="3474"/>
    <x v="43"/>
    <n v="312"/>
    <x v="0"/>
    <s v="US"/>
    <x v="0"/>
    <n v="1414378800"/>
    <x v="3476"/>
    <b v="0"/>
    <x v="79"/>
    <x v="0"/>
    <x v="6"/>
    <x v="1"/>
    <s v="plays"/>
    <x v="3476"/>
    <x v="3"/>
  </r>
  <r>
    <n v="3477"/>
    <x v="3475"/>
    <x v="3475"/>
    <x v="40"/>
    <n v="2076"/>
    <x v="0"/>
    <s v="US"/>
    <x v="0"/>
    <n v="1431831600"/>
    <x v="3477"/>
    <b v="0"/>
    <x v="70"/>
    <x v="0"/>
    <x v="6"/>
    <x v="1"/>
    <s v="plays"/>
    <x v="3477"/>
    <x v="0"/>
  </r>
  <r>
    <n v="3478"/>
    <x v="3476"/>
    <x v="3476"/>
    <x v="13"/>
    <n v="2257"/>
    <x v="0"/>
    <s v="US"/>
    <x v="0"/>
    <n v="1426539600"/>
    <x v="3478"/>
    <b v="0"/>
    <x v="7"/>
    <x v="0"/>
    <x v="6"/>
    <x v="1"/>
    <s v="plays"/>
    <x v="3478"/>
    <x v="0"/>
  </r>
  <r>
    <n v="3479"/>
    <x v="3477"/>
    <x v="3477"/>
    <x v="15"/>
    <n v="1918"/>
    <x v="0"/>
    <s v="GB"/>
    <x v="1"/>
    <n v="1403382680"/>
    <x v="3479"/>
    <b v="0"/>
    <x v="66"/>
    <x v="0"/>
    <x v="6"/>
    <x v="1"/>
    <s v="plays"/>
    <x v="3479"/>
    <x v="3"/>
  </r>
  <r>
    <n v="3480"/>
    <x v="3478"/>
    <x v="3478"/>
    <x v="15"/>
    <n v="2140"/>
    <x v="0"/>
    <s v="US"/>
    <x v="0"/>
    <n v="1436562000"/>
    <x v="3480"/>
    <b v="0"/>
    <x v="62"/>
    <x v="0"/>
    <x v="6"/>
    <x v="1"/>
    <s v="plays"/>
    <x v="3480"/>
    <x v="0"/>
  </r>
  <r>
    <n v="3481"/>
    <x v="3479"/>
    <x v="3479"/>
    <x v="3"/>
    <n v="11880"/>
    <x v="0"/>
    <s v="AU"/>
    <x v="2"/>
    <n v="1420178188"/>
    <x v="3481"/>
    <b v="0"/>
    <x v="195"/>
    <x v="0"/>
    <x v="6"/>
    <x v="1"/>
    <s v="plays"/>
    <x v="3481"/>
    <x v="3"/>
  </r>
  <r>
    <n v="3482"/>
    <x v="3480"/>
    <x v="3480"/>
    <x v="9"/>
    <n v="4150"/>
    <x v="0"/>
    <s v="GB"/>
    <x v="1"/>
    <n v="1404671466"/>
    <x v="3482"/>
    <b v="0"/>
    <x v="144"/>
    <x v="0"/>
    <x v="6"/>
    <x v="1"/>
    <s v="plays"/>
    <x v="3482"/>
    <x v="3"/>
  </r>
  <r>
    <n v="3483"/>
    <x v="3481"/>
    <x v="3481"/>
    <x v="295"/>
    <n v="5358"/>
    <x v="0"/>
    <s v="US"/>
    <x v="0"/>
    <n v="1404403381"/>
    <x v="3483"/>
    <b v="0"/>
    <x v="182"/>
    <x v="0"/>
    <x v="6"/>
    <x v="1"/>
    <s v="plays"/>
    <x v="3483"/>
    <x v="3"/>
  </r>
  <r>
    <n v="3484"/>
    <x v="3482"/>
    <x v="3482"/>
    <x v="30"/>
    <n v="2856"/>
    <x v="0"/>
    <s v="US"/>
    <x v="0"/>
    <n v="1466014499"/>
    <x v="3484"/>
    <b v="0"/>
    <x v="34"/>
    <x v="0"/>
    <x v="6"/>
    <x v="1"/>
    <s v="plays"/>
    <x v="3484"/>
    <x v="2"/>
  </r>
  <r>
    <n v="3485"/>
    <x v="3483"/>
    <x v="3483"/>
    <x v="409"/>
    <n v="1660"/>
    <x v="0"/>
    <s v="US"/>
    <x v="0"/>
    <n v="1454431080"/>
    <x v="3485"/>
    <b v="0"/>
    <x v="209"/>
    <x v="0"/>
    <x v="6"/>
    <x v="1"/>
    <s v="plays"/>
    <x v="3485"/>
    <x v="2"/>
  </r>
  <r>
    <n v="3486"/>
    <x v="3484"/>
    <x v="3484"/>
    <x v="9"/>
    <n v="4656"/>
    <x v="0"/>
    <s v="US"/>
    <x v="0"/>
    <n v="1433314740"/>
    <x v="3486"/>
    <b v="0"/>
    <x v="66"/>
    <x v="0"/>
    <x v="6"/>
    <x v="1"/>
    <s v="plays"/>
    <x v="3486"/>
    <x v="0"/>
  </r>
  <r>
    <n v="3487"/>
    <x v="3485"/>
    <x v="3485"/>
    <x v="13"/>
    <n v="2555"/>
    <x v="0"/>
    <s v="GB"/>
    <x v="1"/>
    <n v="1435185252"/>
    <x v="3487"/>
    <b v="0"/>
    <x v="36"/>
    <x v="0"/>
    <x v="6"/>
    <x v="1"/>
    <s v="plays"/>
    <x v="3487"/>
    <x v="0"/>
  </r>
  <r>
    <n v="3488"/>
    <x v="3486"/>
    <x v="3486"/>
    <x v="9"/>
    <n v="3636"/>
    <x v="0"/>
    <s v="US"/>
    <x v="0"/>
    <n v="1429286400"/>
    <x v="3488"/>
    <b v="0"/>
    <x v="60"/>
    <x v="0"/>
    <x v="6"/>
    <x v="1"/>
    <s v="plays"/>
    <x v="3488"/>
    <x v="0"/>
  </r>
  <r>
    <n v="3489"/>
    <x v="3487"/>
    <x v="3487"/>
    <x v="10"/>
    <n v="5635"/>
    <x v="0"/>
    <s v="GB"/>
    <x v="1"/>
    <n v="1400965200"/>
    <x v="3489"/>
    <b v="0"/>
    <x v="250"/>
    <x v="0"/>
    <x v="6"/>
    <x v="1"/>
    <s v="plays"/>
    <x v="3489"/>
    <x v="3"/>
  </r>
  <r>
    <n v="3490"/>
    <x v="3488"/>
    <x v="3488"/>
    <x v="28"/>
    <n v="1275"/>
    <x v="0"/>
    <s v="US"/>
    <x v="0"/>
    <n v="1460574924"/>
    <x v="3490"/>
    <b v="0"/>
    <x v="74"/>
    <x v="0"/>
    <x v="6"/>
    <x v="1"/>
    <s v="plays"/>
    <x v="3490"/>
    <x v="2"/>
  </r>
  <r>
    <n v="3491"/>
    <x v="3489"/>
    <x v="3489"/>
    <x v="2"/>
    <n v="791"/>
    <x v="0"/>
    <s v="US"/>
    <x v="0"/>
    <n v="1431928784"/>
    <x v="3491"/>
    <b v="0"/>
    <x v="73"/>
    <x v="0"/>
    <x v="6"/>
    <x v="1"/>
    <s v="plays"/>
    <x v="3491"/>
    <x v="0"/>
  </r>
  <r>
    <n v="3492"/>
    <x v="3490"/>
    <x v="3490"/>
    <x v="276"/>
    <n v="4000.22"/>
    <x v="0"/>
    <s v="US"/>
    <x v="0"/>
    <n v="1445818397"/>
    <x v="3492"/>
    <b v="0"/>
    <x v="2"/>
    <x v="0"/>
    <x v="6"/>
    <x v="1"/>
    <s v="plays"/>
    <x v="3492"/>
    <x v="0"/>
  </r>
  <r>
    <n v="3493"/>
    <x v="3491"/>
    <x v="3491"/>
    <x v="15"/>
    <n v="1500"/>
    <x v="0"/>
    <s v="US"/>
    <x v="0"/>
    <n v="1408252260"/>
    <x v="3493"/>
    <b v="0"/>
    <x v="60"/>
    <x v="0"/>
    <x v="6"/>
    <x v="1"/>
    <s v="plays"/>
    <x v="3493"/>
    <x v="3"/>
  </r>
  <r>
    <n v="3494"/>
    <x v="3492"/>
    <x v="3492"/>
    <x v="44"/>
    <n v="400"/>
    <x v="0"/>
    <s v="US"/>
    <x v="0"/>
    <n v="1480140000"/>
    <x v="3494"/>
    <b v="0"/>
    <x v="62"/>
    <x v="0"/>
    <x v="6"/>
    <x v="1"/>
    <s v="plays"/>
    <x v="3494"/>
    <x v="2"/>
  </r>
  <r>
    <n v="3495"/>
    <x v="3493"/>
    <x v="3493"/>
    <x v="10"/>
    <n v="5343"/>
    <x v="0"/>
    <s v="CA"/>
    <x v="5"/>
    <n v="1414862280"/>
    <x v="3495"/>
    <b v="0"/>
    <x v="250"/>
    <x v="0"/>
    <x v="6"/>
    <x v="1"/>
    <s v="plays"/>
    <x v="3495"/>
    <x v="3"/>
  </r>
  <r>
    <n v="3496"/>
    <x v="3494"/>
    <x v="3494"/>
    <x v="9"/>
    <n v="3732"/>
    <x v="0"/>
    <s v="US"/>
    <x v="0"/>
    <n v="1473625166"/>
    <x v="3496"/>
    <b v="0"/>
    <x v="76"/>
    <x v="0"/>
    <x v="6"/>
    <x v="1"/>
    <s v="plays"/>
    <x v="3496"/>
    <x v="2"/>
  </r>
  <r>
    <n v="3497"/>
    <x v="3495"/>
    <x v="3495"/>
    <x v="410"/>
    <n v="1686"/>
    <x v="0"/>
    <s v="US"/>
    <x v="0"/>
    <n v="1464904800"/>
    <x v="3497"/>
    <b v="0"/>
    <x v="72"/>
    <x v="0"/>
    <x v="6"/>
    <x v="1"/>
    <s v="plays"/>
    <x v="3497"/>
    <x v="2"/>
  </r>
  <r>
    <n v="3498"/>
    <x v="3496"/>
    <x v="3496"/>
    <x v="409"/>
    <n v="1690"/>
    <x v="0"/>
    <s v="CA"/>
    <x v="5"/>
    <n v="1464471840"/>
    <x v="3498"/>
    <b v="0"/>
    <x v="288"/>
    <x v="0"/>
    <x v="6"/>
    <x v="1"/>
    <s v="plays"/>
    <x v="3498"/>
    <x v="2"/>
  </r>
  <r>
    <n v="3499"/>
    <x v="3497"/>
    <x v="3497"/>
    <x v="13"/>
    <n v="2110"/>
    <x v="0"/>
    <s v="US"/>
    <x v="0"/>
    <n v="1435733940"/>
    <x v="3499"/>
    <b v="0"/>
    <x v="2"/>
    <x v="0"/>
    <x v="6"/>
    <x v="1"/>
    <s v="plays"/>
    <x v="3499"/>
    <x v="0"/>
  </r>
  <r>
    <n v="3500"/>
    <x v="3498"/>
    <x v="3498"/>
    <x v="28"/>
    <n v="1063"/>
    <x v="0"/>
    <s v="US"/>
    <x v="0"/>
    <n v="1457326740"/>
    <x v="3500"/>
    <b v="0"/>
    <x v="288"/>
    <x v="0"/>
    <x v="6"/>
    <x v="1"/>
    <s v="plays"/>
    <x v="3500"/>
    <x v="2"/>
  </r>
  <r>
    <n v="3501"/>
    <x v="3499"/>
    <x v="3499"/>
    <x v="15"/>
    <n v="1510"/>
    <x v="0"/>
    <s v="GB"/>
    <x v="1"/>
    <n v="1441995595"/>
    <x v="3501"/>
    <b v="0"/>
    <x v="288"/>
    <x v="0"/>
    <x v="6"/>
    <x v="1"/>
    <s v="plays"/>
    <x v="3501"/>
    <x v="0"/>
  </r>
  <r>
    <n v="3502"/>
    <x v="3500"/>
    <x v="3500"/>
    <x v="23"/>
    <n v="4216"/>
    <x v="0"/>
    <s v="US"/>
    <x v="0"/>
    <n v="1458100740"/>
    <x v="3502"/>
    <b v="0"/>
    <x v="162"/>
    <x v="0"/>
    <x v="6"/>
    <x v="1"/>
    <s v="plays"/>
    <x v="3502"/>
    <x v="2"/>
  </r>
  <r>
    <n v="3503"/>
    <x v="3501"/>
    <x v="3501"/>
    <x v="30"/>
    <n v="2689"/>
    <x v="0"/>
    <s v="GB"/>
    <x v="1"/>
    <n v="1469359728"/>
    <x v="3503"/>
    <b v="0"/>
    <x v="44"/>
    <x v="0"/>
    <x v="6"/>
    <x v="1"/>
    <s v="plays"/>
    <x v="3503"/>
    <x v="2"/>
  </r>
  <r>
    <n v="3504"/>
    <x v="3502"/>
    <x v="3502"/>
    <x v="28"/>
    <n v="1000"/>
    <x v="0"/>
    <s v="US"/>
    <x v="0"/>
    <n v="1447959491"/>
    <x v="3504"/>
    <b v="0"/>
    <x v="22"/>
    <x v="0"/>
    <x v="6"/>
    <x v="1"/>
    <s v="plays"/>
    <x v="3504"/>
    <x v="0"/>
  </r>
  <r>
    <n v="3505"/>
    <x v="3503"/>
    <x v="3503"/>
    <x v="30"/>
    <n v="2594"/>
    <x v="0"/>
    <s v="US"/>
    <x v="0"/>
    <n v="1399953600"/>
    <x v="3505"/>
    <b v="0"/>
    <x v="70"/>
    <x v="0"/>
    <x v="6"/>
    <x v="1"/>
    <s v="plays"/>
    <x v="3505"/>
    <x v="3"/>
  </r>
  <r>
    <n v="3506"/>
    <x v="3504"/>
    <x v="3504"/>
    <x v="9"/>
    <n v="3045"/>
    <x v="0"/>
    <s v="US"/>
    <x v="0"/>
    <n v="1408815440"/>
    <x v="3506"/>
    <b v="0"/>
    <x v="60"/>
    <x v="0"/>
    <x v="6"/>
    <x v="1"/>
    <s v="plays"/>
    <x v="3506"/>
    <x v="3"/>
  </r>
  <r>
    <n v="3507"/>
    <x v="3505"/>
    <x v="3505"/>
    <x v="3"/>
    <n v="10440"/>
    <x v="0"/>
    <s v="US"/>
    <x v="0"/>
    <n v="1464732537"/>
    <x v="3507"/>
    <b v="0"/>
    <x v="250"/>
    <x v="0"/>
    <x v="6"/>
    <x v="1"/>
    <s v="plays"/>
    <x v="3507"/>
    <x v="2"/>
  </r>
  <r>
    <n v="3508"/>
    <x v="3506"/>
    <x v="3506"/>
    <x v="213"/>
    <n v="180"/>
    <x v="0"/>
    <s v="GB"/>
    <x v="1"/>
    <n v="1462914000"/>
    <x v="3508"/>
    <b v="0"/>
    <x v="41"/>
    <x v="0"/>
    <x v="6"/>
    <x v="1"/>
    <s v="plays"/>
    <x v="3508"/>
    <x v="2"/>
  </r>
  <r>
    <n v="3509"/>
    <x v="3507"/>
    <x v="3507"/>
    <x v="9"/>
    <n v="3190"/>
    <x v="0"/>
    <s v="US"/>
    <x v="0"/>
    <n v="1416545700"/>
    <x v="3509"/>
    <b v="0"/>
    <x v="51"/>
    <x v="0"/>
    <x v="6"/>
    <x v="1"/>
    <s v="plays"/>
    <x v="3509"/>
    <x v="3"/>
  </r>
  <r>
    <n v="3510"/>
    <x v="3508"/>
    <x v="3508"/>
    <x v="42"/>
    <n v="905"/>
    <x v="0"/>
    <s v="US"/>
    <x v="0"/>
    <n v="1404312846"/>
    <x v="3510"/>
    <b v="0"/>
    <x v="41"/>
    <x v="0"/>
    <x v="6"/>
    <x v="1"/>
    <s v="plays"/>
    <x v="3510"/>
    <x v="3"/>
  </r>
  <r>
    <n v="3511"/>
    <x v="3509"/>
    <x v="3509"/>
    <x v="15"/>
    <n v="1518"/>
    <x v="0"/>
    <s v="GB"/>
    <x v="1"/>
    <n v="1415385000"/>
    <x v="3511"/>
    <b v="0"/>
    <x v="10"/>
    <x v="0"/>
    <x v="6"/>
    <x v="1"/>
    <s v="plays"/>
    <x v="3511"/>
    <x v="3"/>
  </r>
  <r>
    <n v="3512"/>
    <x v="3510"/>
    <x v="3510"/>
    <x v="28"/>
    <n v="1000"/>
    <x v="0"/>
    <s v="GB"/>
    <x v="1"/>
    <n v="1429789992"/>
    <x v="3512"/>
    <b v="0"/>
    <x v="57"/>
    <x v="0"/>
    <x v="6"/>
    <x v="1"/>
    <s v="plays"/>
    <x v="3512"/>
    <x v="0"/>
  </r>
  <r>
    <n v="3513"/>
    <x v="3511"/>
    <x v="3511"/>
    <x v="70"/>
    <n v="3315"/>
    <x v="0"/>
    <s v="US"/>
    <x v="0"/>
    <n v="1401857940"/>
    <x v="3513"/>
    <b v="0"/>
    <x v="34"/>
    <x v="0"/>
    <x v="6"/>
    <x v="1"/>
    <s v="plays"/>
    <x v="3513"/>
    <x v="3"/>
  </r>
  <r>
    <n v="3514"/>
    <x v="3512"/>
    <x v="3512"/>
    <x v="2"/>
    <n v="550"/>
    <x v="0"/>
    <s v="US"/>
    <x v="0"/>
    <n v="1422853140"/>
    <x v="3514"/>
    <b v="0"/>
    <x v="73"/>
    <x v="0"/>
    <x v="6"/>
    <x v="1"/>
    <s v="plays"/>
    <x v="3514"/>
    <x v="0"/>
  </r>
  <r>
    <n v="3515"/>
    <x v="3513"/>
    <x v="3513"/>
    <x v="9"/>
    <n v="3080"/>
    <x v="0"/>
    <s v="US"/>
    <x v="0"/>
    <n v="1433097171"/>
    <x v="3515"/>
    <b v="0"/>
    <x v="67"/>
    <x v="0"/>
    <x v="6"/>
    <x v="1"/>
    <s v="plays"/>
    <x v="3515"/>
    <x v="0"/>
  </r>
  <r>
    <n v="3516"/>
    <x v="3514"/>
    <x v="3514"/>
    <x v="30"/>
    <n v="2500"/>
    <x v="0"/>
    <s v="US"/>
    <x v="0"/>
    <n v="1410145200"/>
    <x v="3516"/>
    <b v="0"/>
    <x v="202"/>
    <x v="0"/>
    <x v="6"/>
    <x v="1"/>
    <s v="plays"/>
    <x v="3516"/>
    <x v="3"/>
  </r>
  <r>
    <n v="3517"/>
    <x v="3515"/>
    <x v="3515"/>
    <x v="23"/>
    <n v="4000"/>
    <x v="0"/>
    <s v="GB"/>
    <x v="1"/>
    <n v="1404471600"/>
    <x v="3517"/>
    <b v="0"/>
    <x v="62"/>
    <x v="0"/>
    <x v="6"/>
    <x v="1"/>
    <s v="plays"/>
    <x v="3517"/>
    <x v="3"/>
  </r>
  <r>
    <n v="3518"/>
    <x v="3516"/>
    <x v="3516"/>
    <x v="15"/>
    <n v="1650.69"/>
    <x v="0"/>
    <s v="US"/>
    <x v="0"/>
    <n v="1412259660"/>
    <x v="3518"/>
    <b v="0"/>
    <x v="51"/>
    <x v="0"/>
    <x v="6"/>
    <x v="1"/>
    <s v="plays"/>
    <x v="3518"/>
    <x v="3"/>
  </r>
  <r>
    <n v="3519"/>
    <x v="3517"/>
    <x v="3517"/>
    <x v="13"/>
    <n v="2027"/>
    <x v="0"/>
    <s v="GB"/>
    <x v="1"/>
    <n v="1425478950"/>
    <x v="3519"/>
    <b v="0"/>
    <x v="33"/>
    <x v="0"/>
    <x v="6"/>
    <x v="1"/>
    <s v="plays"/>
    <x v="3519"/>
    <x v="0"/>
  </r>
  <r>
    <n v="3520"/>
    <x v="3518"/>
    <x v="3518"/>
    <x v="13"/>
    <n v="2015"/>
    <x v="0"/>
    <s v="GB"/>
    <x v="1"/>
    <n v="1441547220"/>
    <x v="3520"/>
    <b v="0"/>
    <x v="64"/>
    <x v="0"/>
    <x v="6"/>
    <x v="1"/>
    <s v="plays"/>
    <x v="3520"/>
    <x v="0"/>
  </r>
  <r>
    <n v="3521"/>
    <x v="3519"/>
    <x v="3519"/>
    <x v="18"/>
    <n v="593"/>
    <x v="0"/>
    <s v="US"/>
    <x v="0"/>
    <n v="1411980020"/>
    <x v="3521"/>
    <b v="0"/>
    <x v="62"/>
    <x v="0"/>
    <x v="6"/>
    <x v="1"/>
    <s v="plays"/>
    <x v="3521"/>
    <x v="3"/>
  </r>
  <r>
    <n v="3522"/>
    <x v="3520"/>
    <x v="3520"/>
    <x v="411"/>
    <n v="1395"/>
    <x v="0"/>
    <s v="GB"/>
    <x v="1"/>
    <n v="1442311560"/>
    <x v="3522"/>
    <b v="0"/>
    <x v="69"/>
    <x v="0"/>
    <x v="6"/>
    <x v="1"/>
    <s v="plays"/>
    <x v="3522"/>
    <x v="0"/>
  </r>
  <r>
    <n v="3523"/>
    <x v="3521"/>
    <x v="3521"/>
    <x v="23"/>
    <n v="4546"/>
    <x v="0"/>
    <s v="GB"/>
    <x v="1"/>
    <n v="1474844400"/>
    <x v="3523"/>
    <b v="0"/>
    <x v="144"/>
    <x v="0"/>
    <x v="6"/>
    <x v="1"/>
    <s v="plays"/>
    <x v="3523"/>
    <x v="2"/>
  </r>
  <r>
    <n v="3524"/>
    <x v="3522"/>
    <x v="3522"/>
    <x v="3"/>
    <n v="10156"/>
    <x v="0"/>
    <s v="US"/>
    <x v="0"/>
    <n v="1410580800"/>
    <x v="3524"/>
    <b v="0"/>
    <x v="142"/>
    <x v="0"/>
    <x v="6"/>
    <x v="1"/>
    <s v="plays"/>
    <x v="3524"/>
    <x v="3"/>
  </r>
  <r>
    <n v="3525"/>
    <x v="3523"/>
    <x v="3523"/>
    <x v="2"/>
    <n v="530"/>
    <x v="0"/>
    <s v="US"/>
    <x v="0"/>
    <n v="1439136000"/>
    <x v="3525"/>
    <b v="0"/>
    <x v="63"/>
    <x v="0"/>
    <x v="6"/>
    <x v="1"/>
    <s v="plays"/>
    <x v="3525"/>
    <x v="0"/>
  </r>
  <r>
    <n v="3526"/>
    <x v="3524"/>
    <x v="3524"/>
    <x v="126"/>
    <n v="3366"/>
    <x v="0"/>
    <s v="US"/>
    <x v="0"/>
    <n v="1461823140"/>
    <x v="3526"/>
    <b v="0"/>
    <x v="69"/>
    <x v="0"/>
    <x v="6"/>
    <x v="1"/>
    <s v="plays"/>
    <x v="3526"/>
    <x v="2"/>
  </r>
  <r>
    <n v="3527"/>
    <x v="3525"/>
    <x v="3525"/>
    <x v="12"/>
    <n v="7015"/>
    <x v="0"/>
    <s v="US"/>
    <x v="0"/>
    <n v="1436587140"/>
    <x v="3527"/>
    <b v="0"/>
    <x v="48"/>
    <x v="0"/>
    <x v="6"/>
    <x v="1"/>
    <s v="plays"/>
    <x v="3527"/>
    <x v="0"/>
  </r>
  <r>
    <n v="3528"/>
    <x v="3526"/>
    <x v="3526"/>
    <x v="409"/>
    <n v="1669"/>
    <x v="0"/>
    <s v="GB"/>
    <x v="1"/>
    <n v="1484740918"/>
    <x v="3528"/>
    <b v="0"/>
    <x v="77"/>
    <x v="0"/>
    <x v="6"/>
    <x v="1"/>
    <s v="plays"/>
    <x v="3528"/>
    <x v="2"/>
  </r>
  <r>
    <n v="3529"/>
    <x v="3527"/>
    <x v="3527"/>
    <x v="2"/>
    <n v="660"/>
    <x v="0"/>
    <s v="US"/>
    <x v="0"/>
    <n v="1436749200"/>
    <x v="3529"/>
    <b v="0"/>
    <x v="59"/>
    <x v="0"/>
    <x v="6"/>
    <x v="1"/>
    <s v="plays"/>
    <x v="3529"/>
    <x v="0"/>
  </r>
  <r>
    <n v="3530"/>
    <x v="3528"/>
    <x v="3528"/>
    <x v="181"/>
    <n v="2750"/>
    <x v="0"/>
    <s v="GB"/>
    <x v="1"/>
    <n v="1460318400"/>
    <x v="3530"/>
    <b v="0"/>
    <x v="19"/>
    <x v="0"/>
    <x v="6"/>
    <x v="1"/>
    <s v="plays"/>
    <x v="3530"/>
    <x v="2"/>
  </r>
  <r>
    <n v="3531"/>
    <x v="3529"/>
    <x v="3529"/>
    <x v="28"/>
    <n v="1280"/>
    <x v="0"/>
    <s v="US"/>
    <x v="0"/>
    <n v="1467301334"/>
    <x v="3531"/>
    <b v="0"/>
    <x v="55"/>
    <x v="0"/>
    <x v="6"/>
    <x v="1"/>
    <s v="plays"/>
    <x v="3531"/>
    <x v="2"/>
  </r>
  <r>
    <n v="3532"/>
    <x v="3530"/>
    <x v="3530"/>
    <x v="412"/>
    <n v="1142"/>
    <x v="0"/>
    <s v="US"/>
    <x v="0"/>
    <n v="1411012740"/>
    <x v="3532"/>
    <b v="0"/>
    <x v="74"/>
    <x v="0"/>
    <x v="6"/>
    <x v="1"/>
    <s v="plays"/>
    <x v="3532"/>
    <x v="3"/>
  </r>
  <r>
    <n v="3533"/>
    <x v="3531"/>
    <x v="3531"/>
    <x v="2"/>
    <n v="631"/>
    <x v="0"/>
    <s v="US"/>
    <x v="0"/>
    <n v="1447269367"/>
    <x v="3533"/>
    <b v="0"/>
    <x v="22"/>
    <x v="0"/>
    <x v="6"/>
    <x v="1"/>
    <s v="plays"/>
    <x v="3533"/>
    <x v="0"/>
  </r>
  <r>
    <n v="3534"/>
    <x v="3532"/>
    <x v="3532"/>
    <x v="10"/>
    <n v="7810"/>
    <x v="0"/>
    <s v="US"/>
    <x v="0"/>
    <n v="1443711623"/>
    <x v="3534"/>
    <b v="0"/>
    <x v="386"/>
    <x v="0"/>
    <x v="6"/>
    <x v="1"/>
    <s v="plays"/>
    <x v="3534"/>
    <x v="0"/>
  </r>
  <r>
    <n v="3535"/>
    <x v="3533"/>
    <x v="3533"/>
    <x v="13"/>
    <n v="2063"/>
    <x v="0"/>
    <s v="GB"/>
    <x v="1"/>
    <n v="1443808800"/>
    <x v="3535"/>
    <b v="0"/>
    <x v="67"/>
    <x v="0"/>
    <x v="6"/>
    <x v="1"/>
    <s v="plays"/>
    <x v="3535"/>
    <x v="0"/>
  </r>
  <r>
    <n v="3536"/>
    <x v="3534"/>
    <x v="3534"/>
    <x v="325"/>
    <n v="230"/>
    <x v="0"/>
    <s v="GB"/>
    <x v="1"/>
    <n v="1450612740"/>
    <x v="3536"/>
    <b v="0"/>
    <x v="57"/>
    <x v="0"/>
    <x v="6"/>
    <x v="1"/>
    <s v="plays"/>
    <x v="3536"/>
    <x v="0"/>
  </r>
  <r>
    <n v="3537"/>
    <x v="3535"/>
    <x v="3535"/>
    <x v="413"/>
    <n v="1218"/>
    <x v="0"/>
    <s v="CA"/>
    <x v="5"/>
    <n v="1416211140"/>
    <x v="3537"/>
    <b v="0"/>
    <x v="33"/>
    <x v="0"/>
    <x v="6"/>
    <x v="1"/>
    <s v="plays"/>
    <x v="3537"/>
    <x v="3"/>
  </r>
  <r>
    <n v="3538"/>
    <x v="3536"/>
    <x v="3536"/>
    <x v="13"/>
    <n v="2569"/>
    <x v="0"/>
    <s v="GB"/>
    <x v="1"/>
    <n v="1471428340"/>
    <x v="3538"/>
    <b v="0"/>
    <x v="183"/>
    <x v="0"/>
    <x v="6"/>
    <x v="1"/>
    <s v="plays"/>
    <x v="3538"/>
    <x v="2"/>
  </r>
  <r>
    <n v="3539"/>
    <x v="3537"/>
    <x v="3537"/>
    <x v="20"/>
    <n v="718"/>
    <x v="0"/>
    <s v="US"/>
    <x v="0"/>
    <n v="1473358122"/>
    <x v="3539"/>
    <b v="0"/>
    <x v="62"/>
    <x v="0"/>
    <x v="6"/>
    <x v="1"/>
    <s v="plays"/>
    <x v="3539"/>
    <x v="2"/>
  </r>
  <r>
    <n v="3540"/>
    <x v="3538"/>
    <x v="3538"/>
    <x v="43"/>
    <n v="369"/>
    <x v="0"/>
    <s v="GB"/>
    <x v="1"/>
    <n v="1466899491"/>
    <x v="3540"/>
    <b v="0"/>
    <x v="22"/>
    <x v="0"/>
    <x v="6"/>
    <x v="1"/>
    <s v="plays"/>
    <x v="3540"/>
    <x v="2"/>
  </r>
  <r>
    <n v="3541"/>
    <x v="3539"/>
    <x v="3539"/>
    <x v="38"/>
    <n v="1260"/>
    <x v="0"/>
    <s v="GB"/>
    <x v="1"/>
    <n v="1441042275"/>
    <x v="3541"/>
    <b v="0"/>
    <x v="58"/>
    <x v="0"/>
    <x v="6"/>
    <x v="1"/>
    <s v="plays"/>
    <x v="3541"/>
    <x v="0"/>
  </r>
  <r>
    <n v="3542"/>
    <x v="3540"/>
    <x v="3540"/>
    <x v="62"/>
    <n v="5623"/>
    <x v="0"/>
    <s v="US"/>
    <x v="0"/>
    <n v="1410099822"/>
    <x v="3542"/>
    <b v="0"/>
    <x v="268"/>
    <x v="0"/>
    <x v="6"/>
    <x v="1"/>
    <s v="plays"/>
    <x v="3542"/>
    <x v="3"/>
  </r>
  <r>
    <n v="3543"/>
    <x v="3541"/>
    <x v="3541"/>
    <x v="15"/>
    <n v="1570"/>
    <x v="0"/>
    <s v="DE"/>
    <x v="3"/>
    <n v="1435255659"/>
    <x v="3543"/>
    <b v="0"/>
    <x v="60"/>
    <x v="0"/>
    <x v="6"/>
    <x v="1"/>
    <s v="plays"/>
    <x v="3543"/>
    <x v="0"/>
  </r>
  <r>
    <n v="3544"/>
    <x v="3542"/>
    <x v="3542"/>
    <x v="30"/>
    <n v="2500"/>
    <x v="0"/>
    <s v="US"/>
    <x v="0"/>
    <n v="1425758257"/>
    <x v="3544"/>
    <b v="0"/>
    <x v="54"/>
    <x v="0"/>
    <x v="6"/>
    <x v="1"/>
    <s v="plays"/>
    <x v="3544"/>
    <x v="0"/>
  </r>
  <r>
    <n v="3545"/>
    <x v="3543"/>
    <x v="3543"/>
    <x v="49"/>
    <n v="251"/>
    <x v="0"/>
    <s v="US"/>
    <x v="0"/>
    <n v="1428780159"/>
    <x v="3545"/>
    <b v="0"/>
    <x v="22"/>
    <x v="0"/>
    <x v="6"/>
    <x v="1"/>
    <s v="plays"/>
    <x v="3545"/>
    <x v="0"/>
  </r>
  <r>
    <n v="3546"/>
    <x v="3544"/>
    <x v="3544"/>
    <x v="184"/>
    <n v="1125"/>
    <x v="0"/>
    <s v="US"/>
    <x v="0"/>
    <n v="1427860740"/>
    <x v="3546"/>
    <b v="0"/>
    <x v="10"/>
    <x v="0"/>
    <x v="6"/>
    <x v="1"/>
    <s v="plays"/>
    <x v="3546"/>
    <x v="0"/>
  </r>
  <r>
    <n v="3547"/>
    <x v="3545"/>
    <x v="3545"/>
    <x v="19"/>
    <n v="40043.25"/>
    <x v="0"/>
    <s v="US"/>
    <x v="0"/>
    <n v="1463198340"/>
    <x v="3547"/>
    <b v="0"/>
    <x v="226"/>
    <x v="0"/>
    <x v="6"/>
    <x v="1"/>
    <s v="plays"/>
    <x v="3547"/>
    <x v="2"/>
  </r>
  <r>
    <n v="3548"/>
    <x v="3546"/>
    <x v="3546"/>
    <x v="190"/>
    <n v="2140"/>
    <x v="0"/>
    <s v="US"/>
    <x v="0"/>
    <n v="1457139600"/>
    <x v="3548"/>
    <b v="0"/>
    <x v="62"/>
    <x v="0"/>
    <x v="6"/>
    <x v="1"/>
    <s v="plays"/>
    <x v="3548"/>
    <x v="2"/>
  </r>
  <r>
    <n v="3549"/>
    <x v="3547"/>
    <x v="3547"/>
    <x v="28"/>
    <n v="1020"/>
    <x v="0"/>
    <s v="GB"/>
    <x v="1"/>
    <n v="1441358873"/>
    <x v="3549"/>
    <b v="0"/>
    <x v="288"/>
    <x v="0"/>
    <x v="6"/>
    <x v="1"/>
    <s v="plays"/>
    <x v="3549"/>
    <x v="0"/>
  </r>
  <r>
    <n v="3550"/>
    <x v="3548"/>
    <x v="3548"/>
    <x v="30"/>
    <n v="2620"/>
    <x v="0"/>
    <s v="GB"/>
    <x v="1"/>
    <n v="1462224398"/>
    <x v="3550"/>
    <b v="0"/>
    <x v="31"/>
    <x v="0"/>
    <x v="6"/>
    <x v="1"/>
    <s v="plays"/>
    <x v="3550"/>
    <x v="2"/>
  </r>
  <r>
    <n v="3551"/>
    <x v="3549"/>
    <x v="3549"/>
    <x v="15"/>
    <n v="1527.5"/>
    <x v="0"/>
    <s v="US"/>
    <x v="0"/>
    <n v="1400796420"/>
    <x v="3551"/>
    <b v="0"/>
    <x v="20"/>
    <x v="0"/>
    <x v="6"/>
    <x v="1"/>
    <s v="plays"/>
    <x v="3551"/>
    <x v="3"/>
  </r>
  <r>
    <n v="3552"/>
    <x v="3550"/>
    <x v="3550"/>
    <x v="414"/>
    <n v="773"/>
    <x v="0"/>
    <s v="GB"/>
    <x v="1"/>
    <n v="1403964324"/>
    <x v="3552"/>
    <b v="0"/>
    <x v="9"/>
    <x v="0"/>
    <x v="6"/>
    <x v="1"/>
    <s v="plays"/>
    <x v="3552"/>
    <x v="3"/>
  </r>
  <r>
    <n v="3553"/>
    <x v="3551"/>
    <x v="3551"/>
    <x v="62"/>
    <n v="5845"/>
    <x v="0"/>
    <s v="US"/>
    <x v="0"/>
    <n v="1439337600"/>
    <x v="3553"/>
    <b v="0"/>
    <x v="201"/>
    <x v="0"/>
    <x v="6"/>
    <x v="1"/>
    <s v="plays"/>
    <x v="3553"/>
    <x v="0"/>
  </r>
  <r>
    <n v="3554"/>
    <x v="3552"/>
    <x v="3552"/>
    <x v="10"/>
    <n v="5671.11"/>
    <x v="0"/>
    <s v="US"/>
    <x v="0"/>
    <n v="1423674000"/>
    <x v="3554"/>
    <b v="0"/>
    <x v="28"/>
    <x v="0"/>
    <x v="6"/>
    <x v="1"/>
    <s v="plays"/>
    <x v="3554"/>
    <x v="0"/>
  </r>
  <r>
    <n v="3555"/>
    <x v="3553"/>
    <x v="3553"/>
    <x v="262"/>
    <n v="2400"/>
    <x v="0"/>
    <s v="IT"/>
    <x v="3"/>
    <n v="1479382594"/>
    <x v="3555"/>
    <b v="0"/>
    <x v="25"/>
    <x v="0"/>
    <x v="6"/>
    <x v="1"/>
    <s v="plays"/>
    <x v="3555"/>
    <x v="2"/>
  </r>
  <r>
    <n v="3556"/>
    <x v="3554"/>
    <x v="3554"/>
    <x v="41"/>
    <n v="2210"/>
    <x v="0"/>
    <s v="GB"/>
    <x v="1"/>
    <n v="1408289724"/>
    <x v="3556"/>
    <b v="0"/>
    <x v="9"/>
    <x v="0"/>
    <x v="6"/>
    <x v="1"/>
    <s v="plays"/>
    <x v="3556"/>
    <x v="3"/>
  </r>
  <r>
    <n v="3557"/>
    <x v="3555"/>
    <x v="3555"/>
    <x v="57"/>
    <n v="100036"/>
    <x v="0"/>
    <s v="US"/>
    <x v="0"/>
    <n v="1399271911"/>
    <x v="3557"/>
    <b v="0"/>
    <x v="501"/>
    <x v="0"/>
    <x v="6"/>
    <x v="1"/>
    <s v="plays"/>
    <x v="3557"/>
    <x v="3"/>
  </r>
  <r>
    <n v="3558"/>
    <x v="3556"/>
    <x v="3556"/>
    <x v="18"/>
    <n v="504"/>
    <x v="0"/>
    <s v="GB"/>
    <x v="1"/>
    <n v="1435352400"/>
    <x v="3558"/>
    <b v="0"/>
    <x v="19"/>
    <x v="0"/>
    <x v="6"/>
    <x v="1"/>
    <s v="plays"/>
    <x v="3558"/>
    <x v="0"/>
  </r>
  <r>
    <n v="3559"/>
    <x v="3557"/>
    <x v="3557"/>
    <x v="28"/>
    <n v="1035"/>
    <x v="0"/>
    <s v="AU"/>
    <x v="2"/>
    <n v="1438333080"/>
    <x v="3559"/>
    <b v="0"/>
    <x v="54"/>
    <x v="0"/>
    <x v="6"/>
    <x v="1"/>
    <s v="plays"/>
    <x v="3559"/>
    <x v="0"/>
  </r>
  <r>
    <n v="3560"/>
    <x v="3558"/>
    <x v="3558"/>
    <x v="50"/>
    <n v="3470"/>
    <x v="0"/>
    <s v="CA"/>
    <x v="5"/>
    <n v="1432694700"/>
    <x v="3560"/>
    <b v="0"/>
    <x v="142"/>
    <x v="0"/>
    <x v="6"/>
    <x v="1"/>
    <s v="plays"/>
    <x v="3560"/>
    <x v="0"/>
  </r>
  <r>
    <n v="3561"/>
    <x v="3559"/>
    <x v="3559"/>
    <x v="30"/>
    <n v="2560"/>
    <x v="0"/>
    <s v="US"/>
    <x v="0"/>
    <n v="1438799760"/>
    <x v="3561"/>
    <b v="0"/>
    <x v="241"/>
    <x v="0"/>
    <x v="6"/>
    <x v="1"/>
    <s v="plays"/>
    <x v="3561"/>
    <x v="0"/>
  </r>
  <r>
    <n v="3562"/>
    <x v="3560"/>
    <x v="3560"/>
    <x v="415"/>
    <n v="469"/>
    <x v="0"/>
    <s v="GB"/>
    <x v="1"/>
    <n v="1457906400"/>
    <x v="3562"/>
    <b v="0"/>
    <x v="162"/>
    <x v="0"/>
    <x v="6"/>
    <x v="1"/>
    <s v="plays"/>
    <x v="3562"/>
    <x v="2"/>
  </r>
  <r>
    <n v="3563"/>
    <x v="3561"/>
    <x v="3561"/>
    <x v="2"/>
    <n v="527.45000000000005"/>
    <x v="0"/>
    <s v="GB"/>
    <x v="1"/>
    <n v="1470078000"/>
    <x v="3563"/>
    <b v="0"/>
    <x v="20"/>
    <x v="0"/>
    <x v="6"/>
    <x v="1"/>
    <s v="plays"/>
    <x v="3563"/>
    <x v="2"/>
  </r>
  <r>
    <n v="3564"/>
    <x v="3562"/>
    <x v="3562"/>
    <x v="28"/>
    <n v="1005"/>
    <x v="0"/>
    <s v="GB"/>
    <x v="1"/>
    <n v="1444060800"/>
    <x v="3564"/>
    <b v="0"/>
    <x v="57"/>
    <x v="0"/>
    <x v="6"/>
    <x v="1"/>
    <s v="plays"/>
    <x v="3564"/>
    <x v="0"/>
  </r>
  <r>
    <n v="3565"/>
    <x v="3563"/>
    <x v="3563"/>
    <x v="42"/>
    <n v="1175"/>
    <x v="0"/>
    <s v="US"/>
    <x v="0"/>
    <n v="1420048208"/>
    <x v="3565"/>
    <b v="0"/>
    <x v="8"/>
    <x v="0"/>
    <x v="6"/>
    <x v="1"/>
    <s v="plays"/>
    <x v="3565"/>
    <x v="3"/>
  </r>
  <r>
    <n v="3566"/>
    <x v="3564"/>
    <x v="3564"/>
    <x v="13"/>
    <n v="2095"/>
    <x v="0"/>
    <s v="GB"/>
    <x v="1"/>
    <n v="1422015083"/>
    <x v="3566"/>
    <b v="0"/>
    <x v="44"/>
    <x v="0"/>
    <x v="6"/>
    <x v="1"/>
    <s v="plays"/>
    <x v="3566"/>
    <x v="3"/>
  </r>
  <r>
    <n v="3567"/>
    <x v="3565"/>
    <x v="3565"/>
    <x v="28"/>
    <n v="1088"/>
    <x v="0"/>
    <s v="GB"/>
    <x v="1"/>
    <n v="1433964444"/>
    <x v="3567"/>
    <b v="0"/>
    <x v="14"/>
    <x v="0"/>
    <x v="6"/>
    <x v="1"/>
    <s v="plays"/>
    <x v="3567"/>
    <x v="0"/>
  </r>
  <r>
    <n v="3568"/>
    <x v="3566"/>
    <x v="3566"/>
    <x v="28"/>
    <n v="1110"/>
    <x v="0"/>
    <s v="US"/>
    <x v="0"/>
    <n v="1410975994"/>
    <x v="3568"/>
    <b v="0"/>
    <x v="10"/>
    <x v="0"/>
    <x v="6"/>
    <x v="1"/>
    <s v="plays"/>
    <x v="3568"/>
    <x v="3"/>
  </r>
  <r>
    <n v="3569"/>
    <x v="3567"/>
    <x v="3567"/>
    <x v="10"/>
    <n v="5024"/>
    <x v="0"/>
    <s v="US"/>
    <x v="0"/>
    <n v="1420734696"/>
    <x v="3569"/>
    <b v="0"/>
    <x v="14"/>
    <x v="0"/>
    <x v="6"/>
    <x v="1"/>
    <s v="plays"/>
    <x v="3569"/>
    <x v="3"/>
  </r>
  <r>
    <n v="3570"/>
    <x v="3568"/>
    <x v="3568"/>
    <x v="13"/>
    <n v="2287"/>
    <x v="0"/>
    <s v="US"/>
    <x v="0"/>
    <n v="1420009200"/>
    <x v="3570"/>
    <b v="0"/>
    <x v="55"/>
    <x v="0"/>
    <x v="6"/>
    <x v="1"/>
    <s v="plays"/>
    <x v="3570"/>
    <x v="3"/>
  </r>
  <r>
    <n v="3571"/>
    <x v="3569"/>
    <x v="3569"/>
    <x v="15"/>
    <n v="1831"/>
    <x v="0"/>
    <s v="GB"/>
    <x v="1"/>
    <n v="1414701413"/>
    <x v="3571"/>
    <b v="0"/>
    <x v="20"/>
    <x v="0"/>
    <x v="6"/>
    <x v="1"/>
    <s v="plays"/>
    <x v="3571"/>
    <x v="3"/>
  </r>
  <r>
    <n v="3572"/>
    <x v="3570"/>
    <x v="3570"/>
    <x v="2"/>
    <n v="500"/>
    <x v="0"/>
    <s v="GB"/>
    <x v="1"/>
    <n v="1434894082"/>
    <x v="3572"/>
    <b v="0"/>
    <x v="82"/>
    <x v="0"/>
    <x v="6"/>
    <x v="1"/>
    <s v="plays"/>
    <x v="3572"/>
    <x v="0"/>
  </r>
  <r>
    <n v="3573"/>
    <x v="3571"/>
    <x v="3571"/>
    <x v="9"/>
    <n v="3084"/>
    <x v="0"/>
    <s v="GB"/>
    <x v="1"/>
    <n v="1415440846"/>
    <x v="3573"/>
    <b v="0"/>
    <x v="76"/>
    <x v="0"/>
    <x v="6"/>
    <x v="1"/>
    <s v="plays"/>
    <x v="3573"/>
    <x v="3"/>
  </r>
  <r>
    <n v="3574"/>
    <x v="3572"/>
    <x v="3572"/>
    <x v="238"/>
    <n v="6155"/>
    <x v="0"/>
    <s v="US"/>
    <x v="0"/>
    <n v="1415921848"/>
    <x v="3574"/>
    <b v="0"/>
    <x v="43"/>
    <x v="0"/>
    <x v="6"/>
    <x v="1"/>
    <s v="plays"/>
    <x v="3574"/>
    <x v="3"/>
  </r>
  <r>
    <n v="3575"/>
    <x v="3573"/>
    <x v="3573"/>
    <x v="3"/>
    <n v="10133"/>
    <x v="0"/>
    <s v="US"/>
    <x v="0"/>
    <n v="1470887940"/>
    <x v="3575"/>
    <b v="0"/>
    <x v="332"/>
    <x v="0"/>
    <x v="6"/>
    <x v="1"/>
    <s v="plays"/>
    <x v="3575"/>
    <x v="2"/>
  </r>
  <r>
    <n v="3576"/>
    <x v="3574"/>
    <x v="3574"/>
    <x v="213"/>
    <n v="100"/>
    <x v="0"/>
    <s v="US"/>
    <x v="0"/>
    <n v="1480947054"/>
    <x v="3576"/>
    <b v="0"/>
    <x v="81"/>
    <x v="0"/>
    <x v="6"/>
    <x v="1"/>
    <s v="plays"/>
    <x v="3576"/>
    <x v="2"/>
  </r>
  <r>
    <n v="3577"/>
    <x v="3575"/>
    <x v="3575"/>
    <x v="20"/>
    <n v="780"/>
    <x v="0"/>
    <s v="US"/>
    <x v="0"/>
    <n v="1430029680"/>
    <x v="3577"/>
    <b v="0"/>
    <x v="74"/>
    <x v="0"/>
    <x v="6"/>
    <x v="1"/>
    <s v="plays"/>
    <x v="3577"/>
    <x v="0"/>
  </r>
  <r>
    <n v="3578"/>
    <x v="3576"/>
    <x v="3576"/>
    <x v="15"/>
    <n v="1500.2"/>
    <x v="0"/>
    <s v="GB"/>
    <x v="1"/>
    <n v="1462037777"/>
    <x v="3578"/>
    <b v="0"/>
    <x v="77"/>
    <x v="0"/>
    <x v="6"/>
    <x v="1"/>
    <s v="plays"/>
    <x v="3578"/>
    <x v="2"/>
  </r>
  <r>
    <n v="3579"/>
    <x v="3577"/>
    <x v="3577"/>
    <x v="2"/>
    <n v="500"/>
    <x v="0"/>
    <s v="GB"/>
    <x v="1"/>
    <n v="1459444656"/>
    <x v="3579"/>
    <b v="0"/>
    <x v="25"/>
    <x v="0"/>
    <x v="6"/>
    <x v="1"/>
    <s v="plays"/>
    <x v="3579"/>
    <x v="2"/>
  </r>
  <r>
    <n v="3580"/>
    <x v="3578"/>
    <x v="3578"/>
    <x v="42"/>
    <n v="1025"/>
    <x v="0"/>
    <s v="US"/>
    <x v="0"/>
    <n v="1425185940"/>
    <x v="3580"/>
    <b v="0"/>
    <x v="74"/>
    <x v="0"/>
    <x v="6"/>
    <x v="1"/>
    <s v="plays"/>
    <x v="3580"/>
    <x v="0"/>
  </r>
  <r>
    <n v="3581"/>
    <x v="3579"/>
    <x v="3579"/>
    <x v="15"/>
    <n v="1500"/>
    <x v="0"/>
    <s v="GB"/>
    <x v="1"/>
    <n v="1406719110"/>
    <x v="3581"/>
    <b v="0"/>
    <x v="43"/>
    <x v="0"/>
    <x v="6"/>
    <x v="1"/>
    <s v="plays"/>
    <x v="3581"/>
    <x v="3"/>
  </r>
  <r>
    <n v="3582"/>
    <x v="3580"/>
    <x v="3580"/>
    <x v="28"/>
    <n v="2870"/>
    <x v="0"/>
    <s v="US"/>
    <x v="0"/>
    <n v="1459822682"/>
    <x v="3582"/>
    <b v="0"/>
    <x v="72"/>
    <x v="0"/>
    <x v="6"/>
    <x v="1"/>
    <s v="plays"/>
    <x v="3582"/>
    <x v="2"/>
  </r>
  <r>
    <n v="3583"/>
    <x v="3581"/>
    <x v="3581"/>
    <x v="9"/>
    <n v="3255"/>
    <x v="0"/>
    <s v="US"/>
    <x v="0"/>
    <n v="1460970805"/>
    <x v="3583"/>
    <b v="0"/>
    <x v="54"/>
    <x v="0"/>
    <x v="6"/>
    <x v="1"/>
    <s v="plays"/>
    <x v="3583"/>
    <x v="2"/>
  </r>
  <r>
    <n v="3584"/>
    <x v="3582"/>
    <x v="3582"/>
    <x v="9"/>
    <n v="3465"/>
    <x v="0"/>
    <s v="GB"/>
    <x v="1"/>
    <n v="1436772944"/>
    <x v="3584"/>
    <b v="0"/>
    <x v="300"/>
    <x v="0"/>
    <x v="6"/>
    <x v="1"/>
    <s v="plays"/>
    <x v="3584"/>
    <x v="0"/>
  </r>
  <r>
    <n v="3585"/>
    <x v="3583"/>
    <x v="3583"/>
    <x v="104"/>
    <n v="4050"/>
    <x v="0"/>
    <s v="US"/>
    <x v="0"/>
    <n v="1419181890"/>
    <x v="3585"/>
    <b v="0"/>
    <x v="23"/>
    <x v="0"/>
    <x v="6"/>
    <x v="1"/>
    <s v="plays"/>
    <x v="3585"/>
    <x v="3"/>
  </r>
  <r>
    <n v="3586"/>
    <x v="3584"/>
    <x v="3584"/>
    <x v="51"/>
    <n v="8207"/>
    <x v="0"/>
    <s v="US"/>
    <x v="0"/>
    <n v="1474649070"/>
    <x v="3586"/>
    <b v="0"/>
    <x v="241"/>
    <x v="0"/>
    <x v="6"/>
    <x v="1"/>
    <s v="plays"/>
    <x v="3586"/>
    <x v="2"/>
  </r>
  <r>
    <n v="3587"/>
    <x v="3585"/>
    <x v="3585"/>
    <x v="2"/>
    <n v="633"/>
    <x v="0"/>
    <s v="GB"/>
    <x v="1"/>
    <n v="1467054000"/>
    <x v="3587"/>
    <b v="0"/>
    <x v="33"/>
    <x v="0"/>
    <x v="6"/>
    <x v="1"/>
    <s v="plays"/>
    <x v="3587"/>
    <x v="2"/>
  </r>
  <r>
    <n v="3588"/>
    <x v="3586"/>
    <x v="3586"/>
    <x v="48"/>
    <n v="201"/>
    <x v="0"/>
    <s v="GB"/>
    <x v="1"/>
    <n v="1430348400"/>
    <x v="3588"/>
    <b v="0"/>
    <x v="202"/>
    <x v="0"/>
    <x v="6"/>
    <x v="1"/>
    <s v="plays"/>
    <x v="3588"/>
    <x v="0"/>
  </r>
  <r>
    <n v="3589"/>
    <x v="3587"/>
    <x v="3587"/>
    <x v="23"/>
    <n v="5100"/>
    <x v="0"/>
    <s v="US"/>
    <x v="0"/>
    <n v="1432654347"/>
    <x v="3589"/>
    <b v="0"/>
    <x v="95"/>
    <x v="0"/>
    <x v="6"/>
    <x v="1"/>
    <s v="plays"/>
    <x v="3589"/>
    <x v="0"/>
  </r>
  <r>
    <n v="3590"/>
    <x v="3588"/>
    <x v="3588"/>
    <x v="10"/>
    <n v="5003"/>
    <x v="0"/>
    <s v="GB"/>
    <x v="1"/>
    <n v="1413792034"/>
    <x v="3590"/>
    <b v="0"/>
    <x v="196"/>
    <x v="0"/>
    <x v="6"/>
    <x v="1"/>
    <s v="plays"/>
    <x v="3590"/>
    <x v="3"/>
  </r>
  <r>
    <n v="3591"/>
    <x v="3589"/>
    <x v="3589"/>
    <x v="176"/>
    <n v="1225"/>
    <x v="0"/>
    <s v="US"/>
    <x v="0"/>
    <n v="1422075540"/>
    <x v="3591"/>
    <b v="0"/>
    <x v="59"/>
    <x v="0"/>
    <x v="6"/>
    <x v="1"/>
    <s v="plays"/>
    <x v="3591"/>
    <x v="3"/>
  </r>
  <r>
    <n v="3592"/>
    <x v="3590"/>
    <x v="3590"/>
    <x v="13"/>
    <n v="2545"/>
    <x v="0"/>
    <s v="US"/>
    <x v="0"/>
    <n v="1423630740"/>
    <x v="3592"/>
    <b v="0"/>
    <x v="2"/>
    <x v="0"/>
    <x v="6"/>
    <x v="1"/>
    <s v="plays"/>
    <x v="3592"/>
    <x v="3"/>
  </r>
  <r>
    <n v="3593"/>
    <x v="3591"/>
    <x v="3591"/>
    <x v="9"/>
    <n v="3319"/>
    <x v="0"/>
    <s v="US"/>
    <x v="0"/>
    <n v="1420489560"/>
    <x v="3593"/>
    <b v="0"/>
    <x v="68"/>
    <x v="0"/>
    <x v="6"/>
    <x v="1"/>
    <s v="plays"/>
    <x v="3593"/>
    <x v="3"/>
  </r>
  <r>
    <n v="3594"/>
    <x v="3592"/>
    <x v="3592"/>
    <x v="183"/>
    <n v="2015"/>
    <x v="0"/>
    <s v="US"/>
    <x v="0"/>
    <n v="1472952982"/>
    <x v="3594"/>
    <b v="0"/>
    <x v="17"/>
    <x v="0"/>
    <x v="6"/>
    <x v="1"/>
    <s v="plays"/>
    <x v="3594"/>
    <x v="2"/>
  </r>
  <r>
    <n v="3595"/>
    <x v="3593"/>
    <x v="3593"/>
    <x v="27"/>
    <n v="3081"/>
    <x v="0"/>
    <s v="US"/>
    <x v="0"/>
    <n v="1426229940"/>
    <x v="3595"/>
    <b v="0"/>
    <x v="95"/>
    <x v="0"/>
    <x v="6"/>
    <x v="1"/>
    <s v="plays"/>
    <x v="3595"/>
    <x v="0"/>
  </r>
  <r>
    <n v="3596"/>
    <x v="3594"/>
    <x v="3594"/>
    <x v="184"/>
    <n v="1185"/>
    <x v="0"/>
    <s v="CA"/>
    <x v="5"/>
    <n v="1409072982"/>
    <x v="3596"/>
    <b v="0"/>
    <x v="41"/>
    <x v="0"/>
    <x v="6"/>
    <x v="1"/>
    <s v="plays"/>
    <x v="3596"/>
    <x v="3"/>
  </r>
  <r>
    <n v="3597"/>
    <x v="3595"/>
    <x v="3595"/>
    <x v="30"/>
    <n v="2565"/>
    <x v="0"/>
    <s v="US"/>
    <x v="0"/>
    <n v="1456984740"/>
    <x v="3597"/>
    <b v="0"/>
    <x v="51"/>
    <x v="0"/>
    <x v="6"/>
    <x v="1"/>
    <s v="plays"/>
    <x v="3597"/>
    <x v="2"/>
  </r>
  <r>
    <n v="3598"/>
    <x v="3596"/>
    <x v="3596"/>
    <x v="28"/>
    <n v="1101"/>
    <x v="0"/>
    <s v="US"/>
    <x v="0"/>
    <n v="1409720340"/>
    <x v="3598"/>
    <b v="0"/>
    <x v="74"/>
    <x v="0"/>
    <x v="6"/>
    <x v="1"/>
    <s v="plays"/>
    <x v="3598"/>
    <x v="3"/>
  </r>
  <r>
    <n v="3599"/>
    <x v="3597"/>
    <x v="3597"/>
    <x v="2"/>
    <n v="1010"/>
    <x v="0"/>
    <s v="US"/>
    <x v="0"/>
    <n v="1440892800"/>
    <x v="3599"/>
    <b v="0"/>
    <x v="57"/>
    <x v="0"/>
    <x v="6"/>
    <x v="1"/>
    <s v="plays"/>
    <x v="3599"/>
    <x v="0"/>
  </r>
  <r>
    <n v="3600"/>
    <x v="3598"/>
    <x v="3598"/>
    <x v="185"/>
    <n v="13"/>
    <x v="0"/>
    <s v="US"/>
    <x v="0"/>
    <n v="1476390164"/>
    <x v="3600"/>
    <b v="0"/>
    <x v="80"/>
    <x v="0"/>
    <x v="6"/>
    <x v="1"/>
    <s v="plays"/>
    <x v="3600"/>
    <x v="2"/>
  </r>
  <r>
    <n v="3601"/>
    <x v="3599"/>
    <x v="3599"/>
    <x v="13"/>
    <n v="2087"/>
    <x v="0"/>
    <s v="GB"/>
    <x v="1"/>
    <n v="1421452682"/>
    <x v="3601"/>
    <b v="0"/>
    <x v="28"/>
    <x v="0"/>
    <x v="6"/>
    <x v="1"/>
    <s v="plays"/>
    <x v="3601"/>
    <x v="3"/>
  </r>
  <r>
    <n v="3602"/>
    <x v="3600"/>
    <x v="3600"/>
    <x v="23"/>
    <n v="4002"/>
    <x v="0"/>
    <s v="US"/>
    <x v="0"/>
    <n v="1463520479"/>
    <x v="3602"/>
    <b v="0"/>
    <x v="72"/>
    <x v="0"/>
    <x v="6"/>
    <x v="1"/>
    <s v="plays"/>
    <x v="3602"/>
    <x v="2"/>
  </r>
  <r>
    <n v="3603"/>
    <x v="3601"/>
    <x v="3601"/>
    <x v="15"/>
    <n v="2560"/>
    <x v="0"/>
    <s v="US"/>
    <x v="0"/>
    <n v="1446759880"/>
    <x v="3603"/>
    <b v="0"/>
    <x v="7"/>
    <x v="0"/>
    <x v="6"/>
    <x v="1"/>
    <s v="plays"/>
    <x v="3603"/>
    <x v="0"/>
  </r>
  <r>
    <n v="3604"/>
    <x v="3602"/>
    <x v="3602"/>
    <x v="9"/>
    <n v="3385"/>
    <x v="0"/>
    <s v="US"/>
    <x v="0"/>
    <n v="1461913140"/>
    <x v="3604"/>
    <b v="0"/>
    <x v="50"/>
    <x v="0"/>
    <x v="6"/>
    <x v="1"/>
    <s v="plays"/>
    <x v="3604"/>
    <x v="2"/>
  </r>
  <r>
    <n v="3605"/>
    <x v="3603"/>
    <x v="3603"/>
    <x v="49"/>
    <n v="460"/>
    <x v="0"/>
    <s v="GB"/>
    <x v="1"/>
    <n v="1455390126"/>
    <x v="3605"/>
    <b v="0"/>
    <x v="41"/>
    <x v="0"/>
    <x v="6"/>
    <x v="1"/>
    <s v="plays"/>
    <x v="3605"/>
    <x v="2"/>
  </r>
  <r>
    <n v="3606"/>
    <x v="3604"/>
    <x v="3604"/>
    <x v="9"/>
    <n v="3908"/>
    <x v="0"/>
    <s v="GB"/>
    <x v="1"/>
    <n v="1471185057"/>
    <x v="3606"/>
    <b v="0"/>
    <x v="31"/>
    <x v="0"/>
    <x v="6"/>
    <x v="1"/>
    <s v="plays"/>
    <x v="3606"/>
    <x v="2"/>
  </r>
  <r>
    <n v="3607"/>
    <x v="3605"/>
    <x v="3605"/>
    <x v="131"/>
    <n v="580"/>
    <x v="0"/>
    <s v="GB"/>
    <x v="1"/>
    <n v="1450137600"/>
    <x v="3607"/>
    <b v="0"/>
    <x v="9"/>
    <x v="0"/>
    <x v="6"/>
    <x v="1"/>
    <s v="plays"/>
    <x v="3607"/>
    <x v="0"/>
  </r>
  <r>
    <n v="3608"/>
    <x v="3606"/>
    <x v="3606"/>
    <x v="134"/>
    <n v="800"/>
    <x v="0"/>
    <s v="GB"/>
    <x v="1"/>
    <n v="1466172000"/>
    <x v="3608"/>
    <b v="0"/>
    <x v="74"/>
    <x v="0"/>
    <x v="6"/>
    <x v="1"/>
    <s v="plays"/>
    <x v="3608"/>
    <x v="2"/>
  </r>
  <r>
    <n v="3609"/>
    <x v="3607"/>
    <x v="3607"/>
    <x v="416"/>
    <n v="3005"/>
    <x v="0"/>
    <s v="GB"/>
    <x v="1"/>
    <n v="1459378085"/>
    <x v="3609"/>
    <b v="0"/>
    <x v="64"/>
    <x v="0"/>
    <x v="6"/>
    <x v="1"/>
    <s v="plays"/>
    <x v="3609"/>
    <x v="2"/>
  </r>
  <r>
    <n v="3610"/>
    <x v="3608"/>
    <x v="3608"/>
    <x v="28"/>
    <n v="1623"/>
    <x v="0"/>
    <s v="GB"/>
    <x v="1"/>
    <n v="1439806936"/>
    <x v="3610"/>
    <b v="0"/>
    <x v="162"/>
    <x v="0"/>
    <x v="6"/>
    <x v="1"/>
    <s v="plays"/>
    <x v="3610"/>
    <x v="0"/>
  </r>
  <r>
    <n v="3611"/>
    <x v="3609"/>
    <x v="3609"/>
    <x v="30"/>
    <n v="3400"/>
    <x v="0"/>
    <s v="GB"/>
    <x v="1"/>
    <n v="1428483201"/>
    <x v="3611"/>
    <b v="0"/>
    <x v="13"/>
    <x v="0"/>
    <x v="6"/>
    <x v="1"/>
    <s v="plays"/>
    <x v="3611"/>
    <x v="0"/>
  </r>
  <r>
    <n v="3612"/>
    <x v="3610"/>
    <x v="3610"/>
    <x v="10"/>
    <n v="7220"/>
    <x v="0"/>
    <s v="CA"/>
    <x v="5"/>
    <n v="1402334811"/>
    <x v="3612"/>
    <b v="0"/>
    <x v="7"/>
    <x v="0"/>
    <x v="6"/>
    <x v="1"/>
    <s v="plays"/>
    <x v="3612"/>
    <x v="3"/>
  </r>
  <r>
    <n v="3613"/>
    <x v="3611"/>
    <x v="3611"/>
    <x v="21"/>
    <n v="1250"/>
    <x v="0"/>
    <s v="US"/>
    <x v="0"/>
    <n v="1403964574"/>
    <x v="3613"/>
    <b v="0"/>
    <x v="9"/>
    <x v="0"/>
    <x v="6"/>
    <x v="1"/>
    <s v="plays"/>
    <x v="3613"/>
    <x v="3"/>
  </r>
  <r>
    <n v="3614"/>
    <x v="3438"/>
    <x v="3612"/>
    <x v="30"/>
    <n v="2520"/>
    <x v="0"/>
    <s v="US"/>
    <x v="0"/>
    <n v="1434675616"/>
    <x v="3614"/>
    <b v="0"/>
    <x v="26"/>
    <x v="0"/>
    <x v="6"/>
    <x v="1"/>
    <s v="plays"/>
    <x v="3614"/>
    <x v="0"/>
  </r>
  <r>
    <n v="3615"/>
    <x v="3612"/>
    <x v="3613"/>
    <x v="30"/>
    <n v="2670"/>
    <x v="0"/>
    <s v="GB"/>
    <x v="1"/>
    <n v="1449756896"/>
    <x v="3615"/>
    <b v="0"/>
    <x v="250"/>
    <x v="0"/>
    <x v="6"/>
    <x v="1"/>
    <s v="plays"/>
    <x v="3615"/>
    <x v="0"/>
  </r>
  <r>
    <n v="3616"/>
    <x v="3613"/>
    <x v="3614"/>
    <x v="30"/>
    <n v="3120"/>
    <x v="0"/>
    <s v="GB"/>
    <x v="1"/>
    <n v="1426801664"/>
    <x v="3616"/>
    <b v="0"/>
    <x v="43"/>
    <x v="0"/>
    <x v="6"/>
    <x v="1"/>
    <s v="plays"/>
    <x v="3616"/>
    <x v="0"/>
  </r>
  <r>
    <n v="3617"/>
    <x v="3614"/>
    <x v="3615"/>
    <x v="417"/>
    <n v="880"/>
    <x v="0"/>
    <s v="GB"/>
    <x v="1"/>
    <n v="1488240000"/>
    <x v="3617"/>
    <b v="0"/>
    <x v="13"/>
    <x v="0"/>
    <x v="6"/>
    <x v="1"/>
    <s v="plays"/>
    <x v="3617"/>
    <x v="1"/>
  </r>
  <r>
    <n v="3618"/>
    <x v="3615"/>
    <x v="3616"/>
    <x v="13"/>
    <n v="2020"/>
    <x v="0"/>
    <s v="GB"/>
    <x v="1"/>
    <n v="1433343850"/>
    <x v="3618"/>
    <b v="0"/>
    <x v="66"/>
    <x v="0"/>
    <x v="6"/>
    <x v="1"/>
    <s v="plays"/>
    <x v="3618"/>
    <x v="0"/>
  </r>
  <r>
    <n v="3619"/>
    <x v="3616"/>
    <x v="3617"/>
    <x v="28"/>
    <n v="1130"/>
    <x v="0"/>
    <s v="US"/>
    <x v="0"/>
    <n v="1479592800"/>
    <x v="3619"/>
    <b v="0"/>
    <x v="57"/>
    <x v="0"/>
    <x v="6"/>
    <x v="1"/>
    <s v="plays"/>
    <x v="3619"/>
    <x v="2"/>
  </r>
  <r>
    <n v="3620"/>
    <x v="3617"/>
    <x v="3618"/>
    <x v="124"/>
    <n v="11045"/>
    <x v="0"/>
    <s v="US"/>
    <x v="0"/>
    <n v="1425528000"/>
    <x v="3620"/>
    <b v="0"/>
    <x v="438"/>
    <x v="0"/>
    <x v="6"/>
    <x v="1"/>
    <s v="plays"/>
    <x v="3620"/>
    <x v="0"/>
  </r>
  <r>
    <n v="3621"/>
    <x v="3618"/>
    <x v="3619"/>
    <x v="9"/>
    <n v="3292"/>
    <x v="0"/>
    <s v="US"/>
    <x v="0"/>
    <n v="1475269200"/>
    <x v="3621"/>
    <b v="0"/>
    <x v="16"/>
    <x v="0"/>
    <x v="6"/>
    <x v="1"/>
    <s v="plays"/>
    <x v="3621"/>
    <x v="2"/>
  </r>
  <r>
    <n v="3622"/>
    <x v="3619"/>
    <x v="3620"/>
    <x v="28"/>
    <n v="1000.99"/>
    <x v="0"/>
    <s v="US"/>
    <x v="0"/>
    <n v="1411874580"/>
    <x v="3622"/>
    <b v="0"/>
    <x v="64"/>
    <x v="0"/>
    <x v="6"/>
    <x v="1"/>
    <s v="plays"/>
    <x v="3622"/>
    <x v="3"/>
  </r>
  <r>
    <n v="3623"/>
    <x v="3620"/>
    <x v="3621"/>
    <x v="30"/>
    <n v="3000"/>
    <x v="0"/>
    <s v="US"/>
    <x v="0"/>
    <n v="1406358000"/>
    <x v="3623"/>
    <b v="0"/>
    <x v="69"/>
    <x v="0"/>
    <x v="6"/>
    <x v="1"/>
    <s v="plays"/>
    <x v="3623"/>
    <x v="3"/>
  </r>
  <r>
    <n v="3624"/>
    <x v="3621"/>
    <x v="3622"/>
    <x v="9"/>
    <n v="3148"/>
    <x v="0"/>
    <s v="US"/>
    <x v="0"/>
    <n v="1471977290"/>
    <x v="3624"/>
    <b v="0"/>
    <x v="70"/>
    <x v="0"/>
    <x v="6"/>
    <x v="1"/>
    <s v="plays"/>
    <x v="3624"/>
    <x v="2"/>
  </r>
  <r>
    <n v="3625"/>
    <x v="3622"/>
    <x v="3623"/>
    <x v="9"/>
    <n v="3080"/>
    <x v="0"/>
    <s v="GB"/>
    <x v="1"/>
    <n v="1435851577"/>
    <x v="3625"/>
    <b v="0"/>
    <x v="76"/>
    <x v="0"/>
    <x v="6"/>
    <x v="1"/>
    <s v="plays"/>
    <x v="3625"/>
    <x v="0"/>
  </r>
  <r>
    <n v="3626"/>
    <x v="3623"/>
    <x v="3624"/>
    <x v="23"/>
    <n v="4073"/>
    <x v="0"/>
    <s v="GB"/>
    <x v="1"/>
    <n v="1408204857"/>
    <x v="3626"/>
    <b v="0"/>
    <x v="53"/>
    <x v="0"/>
    <x v="6"/>
    <x v="1"/>
    <s v="plays"/>
    <x v="3626"/>
    <x v="3"/>
  </r>
  <r>
    <n v="3627"/>
    <x v="3624"/>
    <x v="3625"/>
    <x v="13"/>
    <n v="2000"/>
    <x v="0"/>
    <s v="US"/>
    <x v="0"/>
    <n v="1463803140"/>
    <x v="3627"/>
    <b v="0"/>
    <x v="60"/>
    <x v="0"/>
    <x v="6"/>
    <x v="1"/>
    <s v="plays"/>
    <x v="3627"/>
    <x v="2"/>
  </r>
  <r>
    <n v="3628"/>
    <x v="3625"/>
    <x v="3626"/>
    <x v="57"/>
    <n v="0"/>
    <x v="2"/>
    <s v="US"/>
    <x v="0"/>
    <n v="1450040396"/>
    <x v="3628"/>
    <b v="0"/>
    <x v="78"/>
    <x v="1"/>
    <x v="40"/>
    <x v="1"/>
    <s v="musical"/>
    <x v="3628"/>
    <x v="0"/>
  </r>
  <r>
    <n v="3629"/>
    <x v="3626"/>
    <x v="3627"/>
    <x v="80"/>
    <n v="2"/>
    <x v="2"/>
    <s v="US"/>
    <x v="0"/>
    <n v="1462467600"/>
    <x v="3629"/>
    <b v="0"/>
    <x v="84"/>
    <x v="1"/>
    <x v="40"/>
    <x v="1"/>
    <s v="musical"/>
    <x v="3629"/>
    <x v="2"/>
  </r>
  <r>
    <n v="3630"/>
    <x v="3627"/>
    <x v="3628"/>
    <x v="9"/>
    <n v="1"/>
    <x v="2"/>
    <s v="GB"/>
    <x v="1"/>
    <n v="1417295990"/>
    <x v="3630"/>
    <b v="0"/>
    <x v="29"/>
    <x v="1"/>
    <x v="40"/>
    <x v="1"/>
    <s v="musical"/>
    <x v="3630"/>
    <x v="3"/>
  </r>
  <r>
    <n v="3631"/>
    <x v="3628"/>
    <x v="3629"/>
    <x v="418"/>
    <n v="8725"/>
    <x v="2"/>
    <s v="US"/>
    <x v="0"/>
    <n v="1411444740"/>
    <x v="3631"/>
    <b v="0"/>
    <x v="211"/>
    <x v="1"/>
    <x v="40"/>
    <x v="1"/>
    <s v="musical"/>
    <x v="3631"/>
    <x v="3"/>
  </r>
  <r>
    <n v="3632"/>
    <x v="3629"/>
    <x v="3630"/>
    <x v="2"/>
    <n v="100"/>
    <x v="2"/>
    <s v="GB"/>
    <x v="1"/>
    <n v="1416781749"/>
    <x v="3632"/>
    <b v="0"/>
    <x v="29"/>
    <x v="1"/>
    <x v="40"/>
    <x v="1"/>
    <s v="musical"/>
    <x v="3632"/>
    <x v="3"/>
  </r>
  <r>
    <n v="3633"/>
    <x v="3630"/>
    <x v="3631"/>
    <x v="10"/>
    <n v="1762"/>
    <x v="2"/>
    <s v="US"/>
    <x v="0"/>
    <n v="1479517200"/>
    <x v="3633"/>
    <b v="0"/>
    <x v="162"/>
    <x v="1"/>
    <x v="40"/>
    <x v="1"/>
    <s v="musical"/>
    <x v="3633"/>
    <x v="2"/>
  </r>
  <r>
    <n v="3634"/>
    <x v="3631"/>
    <x v="3632"/>
    <x v="96"/>
    <n v="3185"/>
    <x v="2"/>
    <s v="CA"/>
    <x v="5"/>
    <n v="1484366340"/>
    <x v="3634"/>
    <b v="0"/>
    <x v="59"/>
    <x v="1"/>
    <x v="40"/>
    <x v="1"/>
    <s v="musical"/>
    <x v="3634"/>
    <x v="2"/>
  </r>
  <r>
    <n v="3635"/>
    <x v="3632"/>
    <x v="3633"/>
    <x v="8"/>
    <n v="1276"/>
    <x v="2"/>
    <s v="US"/>
    <x v="0"/>
    <n v="1461186676"/>
    <x v="3635"/>
    <b v="0"/>
    <x v="73"/>
    <x v="1"/>
    <x v="40"/>
    <x v="1"/>
    <s v="musical"/>
    <x v="3635"/>
    <x v="2"/>
  </r>
  <r>
    <n v="3636"/>
    <x v="3633"/>
    <x v="3634"/>
    <x v="60"/>
    <n v="0"/>
    <x v="2"/>
    <s v="US"/>
    <x v="0"/>
    <n v="1442248829"/>
    <x v="3636"/>
    <b v="0"/>
    <x v="78"/>
    <x v="1"/>
    <x v="40"/>
    <x v="1"/>
    <s v="musical"/>
    <x v="3636"/>
    <x v="0"/>
  </r>
  <r>
    <n v="3637"/>
    <x v="3634"/>
    <x v="3635"/>
    <x v="9"/>
    <n v="926"/>
    <x v="2"/>
    <s v="US"/>
    <x v="0"/>
    <n v="1420130935"/>
    <x v="3637"/>
    <b v="0"/>
    <x v="25"/>
    <x v="1"/>
    <x v="40"/>
    <x v="1"/>
    <s v="musical"/>
    <x v="3637"/>
    <x v="3"/>
  </r>
  <r>
    <n v="3638"/>
    <x v="3635"/>
    <x v="3636"/>
    <x v="126"/>
    <n v="216"/>
    <x v="2"/>
    <s v="CA"/>
    <x v="5"/>
    <n v="1429456132"/>
    <x v="3638"/>
    <b v="0"/>
    <x v="84"/>
    <x v="1"/>
    <x v="40"/>
    <x v="1"/>
    <s v="musical"/>
    <x v="3638"/>
    <x v="0"/>
  </r>
  <r>
    <n v="3639"/>
    <x v="3636"/>
    <x v="3637"/>
    <x v="31"/>
    <n v="1"/>
    <x v="2"/>
    <s v="US"/>
    <x v="0"/>
    <n v="1475853060"/>
    <x v="3639"/>
    <b v="0"/>
    <x v="29"/>
    <x v="1"/>
    <x v="40"/>
    <x v="1"/>
    <s v="musical"/>
    <x v="3639"/>
    <x v="2"/>
  </r>
  <r>
    <n v="3640"/>
    <x v="3637"/>
    <x v="3638"/>
    <x v="28"/>
    <n v="55"/>
    <x v="2"/>
    <s v="US"/>
    <x v="0"/>
    <n v="1431283530"/>
    <x v="3640"/>
    <b v="0"/>
    <x v="83"/>
    <x v="1"/>
    <x v="40"/>
    <x v="1"/>
    <s v="musical"/>
    <x v="3640"/>
    <x v="0"/>
  </r>
  <r>
    <n v="3641"/>
    <x v="3638"/>
    <x v="3639"/>
    <x v="9"/>
    <n v="0"/>
    <x v="2"/>
    <s v="US"/>
    <x v="0"/>
    <n v="1412485200"/>
    <x v="3641"/>
    <b v="0"/>
    <x v="78"/>
    <x v="1"/>
    <x v="40"/>
    <x v="1"/>
    <s v="musical"/>
    <x v="3641"/>
    <x v="3"/>
  </r>
  <r>
    <n v="3642"/>
    <x v="3639"/>
    <x v="3640"/>
    <x v="176"/>
    <n v="15"/>
    <x v="2"/>
    <s v="DE"/>
    <x v="3"/>
    <n v="1448902800"/>
    <x v="3642"/>
    <b v="0"/>
    <x v="84"/>
    <x v="1"/>
    <x v="40"/>
    <x v="1"/>
    <s v="musical"/>
    <x v="3642"/>
    <x v="0"/>
  </r>
  <r>
    <n v="3643"/>
    <x v="3640"/>
    <x v="3641"/>
    <x v="31"/>
    <n v="0"/>
    <x v="2"/>
    <s v="US"/>
    <x v="0"/>
    <n v="1447734439"/>
    <x v="3643"/>
    <b v="0"/>
    <x v="78"/>
    <x v="1"/>
    <x v="40"/>
    <x v="1"/>
    <s v="musical"/>
    <x v="3643"/>
    <x v="0"/>
  </r>
  <r>
    <n v="3644"/>
    <x v="3641"/>
    <x v="3642"/>
    <x v="10"/>
    <n v="821"/>
    <x v="2"/>
    <s v="US"/>
    <x v="0"/>
    <n v="1457413140"/>
    <x v="3644"/>
    <b v="0"/>
    <x v="8"/>
    <x v="1"/>
    <x v="40"/>
    <x v="1"/>
    <s v="musical"/>
    <x v="3644"/>
    <x v="2"/>
  </r>
  <r>
    <n v="3645"/>
    <x v="3642"/>
    <x v="3643"/>
    <x v="28"/>
    <n v="1"/>
    <x v="2"/>
    <s v="CA"/>
    <x v="5"/>
    <n v="1479773838"/>
    <x v="3645"/>
    <b v="0"/>
    <x v="29"/>
    <x v="1"/>
    <x v="40"/>
    <x v="1"/>
    <s v="musical"/>
    <x v="3645"/>
    <x v="2"/>
  </r>
  <r>
    <n v="3646"/>
    <x v="3643"/>
    <x v="3644"/>
    <x v="3"/>
    <n v="481"/>
    <x v="2"/>
    <s v="US"/>
    <x v="0"/>
    <n v="1434497400"/>
    <x v="3646"/>
    <b v="0"/>
    <x v="22"/>
    <x v="1"/>
    <x v="40"/>
    <x v="1"/>
    <s v="musical"/>
    <x v="3646"/>
    <x v="0"/>
  </r>
  <r>
    <n v="3647"/>
    <x v="3644"/>
    <x v="3645"/>
    <x v="2"/>
    <n v="30"/>
    <x v="2"/>
    <s v="GB"/>
    <x v="1"/>
    <n v="1475258327"/>
    <x v="3647"/>
    <b v="0"/>
    <x v="84"/>
    <x v="1"/>
    <x v="40"/>
    <x v="1"/>
    <s v="musical"/>
    <x v="3647"/>
    <x v="2"/>
  </r>
  <r>
    <n v="3648"/>
    <x v="3645"/>
    <x v="3646"/>
    <x v="79"/>
    <n v="40153"/>
    <x v="0"/>
    <s v="US"/>
    <x v="0"/>
    <n v="1412492445"/>
    <x v="3648"/>
    <b v="0"/>
    <x v="196"/>
    <x v="0"/>
    <x v="6"/>
    <x v="1"/>
    <s v="plays"/>
    <x v="3648"/>
    <x v="3"/>
  </r>
  <r>
    <n v="3649"/>
    <x v="3646"/>
    <x v="3647"/>
    <x v="47"/>
    <n v="780"/>
    <x v="0"/>
    <s v="CA"/>
    <x v="5"/>
    <n v="1402938394"/>
    <x v="3649"/>
    <b v="0"/>
    <x v="22"/>
    <x v="0"/>
    <x v="6"/>
    <x v="1"/>
    <s v="plays"/>
    <x v="3649"/>
    <x v="3"/>
  </r>
  <r>
    <n v="3650"/>
    <x v="3647"/>
    <x v="3648"/>
    <x v="2"/>
    <n v="500"/>
    <x v="0"/>
    <s v="GB"/>
    <x v="1"/>
    <n v="1454412584"/>
    <x v="3650"/>
    <b v="0"/>
    <x v="57"/>
    <x v="0"/>
    <x v="6"/>
    <x v="1"/>
    <s v="plays"/>
    <x v="3650"/>
    <x v="2"/>
  </r>
  <r>
    <n v="3651"/>
    <x v="3648"/>
    <x v="3649"/>
    <x v="2"/>
    <n v="520"/>
    <x v="0"/>
    <s v="US"/>
    <x v="0"/>
    <n v="1407686340"/>
    <x v="3651"/>
    <b v="0"/>
    <x v="82"/>
    <x v="0"/>
    <x v="6"/>
    <x v="1"/>
    <s v="plays"/>
    <x v="3651"/>
    <x v="3"/>
  </r>
  <r>
    <n v="3652"/>
    <x v="2866"/>
    <x v="3650"/>
    <x v="43"/>
    <n v="752"/>
    <x v="0"/>
    <s v="CA"/>
    <x v="5"/>
    <n v="1472097540"/>
    <x v="3652"/>
    <b v="0"/>
    <x v="57"/>
    <x v="0"/>
    <x v="6"/>
    <x v="1"/>
    <s v="plays"/>
    <x v="3652"/>
    <x v="2"/>
  </r>
  <r>
    <n v="3653"/>
    <x v="3649"/>
    <x v="3651"/>
    <x v="13"/>
    <n v="2010"/>
    <x v="0"/>
    <s v="GB"/>
    <x v="1"/>
    <n v="1438764207"/>
    <x v="3653"/>
    <b v="0"/>
    <x v="51"/>
    <x v="0"/>
    <x v="6"/>
    <x v="1"/>
    <s v="plays"/>
    <x v="3653"/>
    <x v="0"/>
  </r>
  <r>
    <n v="3654"/>
    <x v="3650"/>
    <x v="3652"/>
    <x v="15"/>
    <n v="2616"/>
    <x v="0"/>
    <s v="GB"/>
    <x v="1"/>
    <n v="1459702800"/>
    <x v="3654"/>
    <b v="0"/>
    <x v="44"/>
    <x v="0"/>
    <x v="6"/>
    <x v="1"/>
    <s v="plays"/>
    <x v="3654"/>
    <x v="2"/>
  </r>
  <r>
    <n v="3655"/>
    <x v="3651"/>
    <x v="3653"/>
    <x v="10"/>
    <n v="5813"/>
    <x v="0"/>
    <s v="US"/>
    <x v="0"/>
    <n v="1437202740"/>
    <x v="3655"/>
    <b v="0"/>
    <x v="1"/>
    <x v="0"/>
    <x v="6"/>
    <x v="1"/>
    <s v="plays"/>
    <x v="3655"/>
    <x v="0"/>
  </r>
  <r>
    <n v="3656"/>
    <x v="3652"/>
    <x v="3654"/>
    <x v="10"/>
    <n v="5291"/>
    <x v="0"/>
    <s v="CH"/>
    <x v="11"/>
    <n v="1485989940"/>
    <x v="3656"/>
    <b v="0"/>
    <x v="67"/>
    <x v="0"/>
    <x v="6"/>
    <x v="1"/>
    <s v="plays"/>
    <x v="3656"/>
    <x v="1"/>
  </r>
  <r>
    <n v="3657"/>
    <x v="3653"/>
    <x v="3655"/>
    <x v="13"/>
    <n v="2215"/>
    <x v="0"/>
    <s v="DK"/>
    <x v="7"/>
    <n v="1464817320"/>
    <x v="3657"/>
    <b v="0"/>
    <x v="9"/>
    <x v="0"/>
    <x v="6"/>
    <x v="1"/>
    <s v="plays"/>
    <x v="3657"/>
    <x v="2"/>
  </r>
  <r>
    <n v="3658"/>
    <x v="3654"/>
    <x v="3656"/>
    <x v="15"/>
    <n v="1510"/>
    <x v="0"/>
    <s v="US"/>
    <x v="0"/>
    <n v="1404273540"/>
    <x v="3658"/>
    <b v="0"/>
    <x v="9"/>
    <x v="0"/>
    <x v="6"/>
    <x v="1"/>
    <s v="plays"/>
    <x v="3658"/>
    <x v="3"/>
  </r>
  <r>
    <n v="3659"/>
    <x v="3655"/>
    <x v="3657"/>
    <x v="9"/>
    <n v="3061"/>
    <x v="0"/>
    <s v="US"/>
    <x v="0"/>
    <n v="1426775940"/>
    <x v="3659"/>
    <b v="0"/>
    <x v="62"/>
    <x v="0"/>
    <x v="6"/>
    <x v="1"/>
    <s v="plays"/>
    <x v="3659"/>
    <x v="0"/>
  </r>
  <r>
    <n v="3660"/>
    <x v="3656"/>
    <x v="3658"/>
    <x v="49"/>
    <n v="250"/>
    <x v="0"/>
    <s v="GB"/>
    <x v="1"/>
    <n v="1419368925"/>
    <x v="3660"/>
    <b v="0"/>
    <x v="19"/>
    <x v="0"/>
    <x v="6"/>
    <x v="1"/>
    <s v="plays"/>
    <x v="3660"/>
    <x v="3"/>
  </r>
  <r>
    <n v="3661"/>
    <x v="3657"/>
    <x v="3659"/>
    <x v="9"/>
    <n v="3330"/>
    <x v="0"/>
    <s v="US"/>
    <x v="0"/>
    <n v="1460260800"/>
    <x v="3661"/>
    <b v="0"/>
    <x v="17"/>
    <x v="0"/>
    <x v="6"/>
    <x v="1"/>
    <s v="plays"/>
    <x v="3661"/>
    <x v="2"/>
  </r>
  <r>
    <n v="3662"/>
    <x v="3658"/>
    <x v="3660"/>
    <x v="6"/>
    <n v="8114"/>
    <x v="0"/>
    <s v="CA"/>
    <x v="5"/>
    <n v="1427775414"/>
    <x v="3662"/>
    <b v="0"/>
    <x v="244"/>
    <x v="0"/>
    <x v="6"/>
    <x v="1"/>
    <s v="plays"/>
    <x v="3662"/>
    <x v="0"/>
  </r>
  <r>
    <n v="3663"/>
    <x v="3659"/>
    <x v="3661"/>
    <x v="419"/>
    <n v="234"/>
    <x v="0"/>
    <s v="GB"/>
    <x v="1"/>
    <n v="1482321030"/>
    <x v="3663"/>
    <b v="0"/>
    <x v="82"/>
    <x v="0"/>
    <x v="6"/>
    <x v="1"/>
    <s v="plays"/>
    <x v="3663"/>
    <x v="2"/>
  </r>
  <r>
    <n v="3664"/>
    <x v="3660"/>
    <x v="3662"/>
    <x v="134"/>
    <n v="875"/>
    <x v="0"/>
    <s v="US"/>
    <x v="0"/>
    <n v="1466056689"/>
    <x v="3664"/>
    <b v="0"/>
    <x v="10"/>
    <x v="0"/>
    <x v="6"/>
    <x v="1"/>
    <s v="plays"/>
    <x v="3664"/>
    <x v="2"/>
  </r>
  <r>
    <n v="3665"/>
    <x v="3661"/>
    <x v="3663"/>
    <x v="420"/>
    <n v="714"/>
    <x v="0"/>
    <s v="FR"/>
    <x v="3"/>
    <n v="1446062040"/>
    <x v="3665"/>
    <b v="0"/>
    <x v="25"/>
    <x v="0"/>
    <x v="6"/>
    <x v="1"/>
    <s v="plays"/>
    <x v="3665"/>
    <x v="0"/>
  </r>
  <r>
    <n v="3666"/>
    <x v="3662"/>
    <x v="3664"/>
    <x v="38"/>
    <n v="1200"/>
    <x v="0"/>
    <s v="US"/>
    <x v="0"/>
    <n v="1406185200"/>
    <x v="3666"/>
    <b v="0"/>
    <x v="44"/>
    <x v="0"/>
    <x v="6"/>
    <x v="1"/>
    <s v="plays"/>
    <x v="3666"/>
    <x v="3"/>
  </r>
  <r>
    <n v="3667"/>
    <x v="3663"/>
    <x v="3665"/>
    <x v="9"/>
    <n v="3095.11"/>
    <x v="0"/>
    <s v="GB"/>
    <x v="1"/>
    <n v="1437261419"/>
    <x v="3667"/>
    <b v="0"/>
    <x v="6"/>
    <x v="0"/>
    <x v="6"/>
    <x v="1"/>
    <s v="plays"/>
    <x v="3667"/>
    <x v="0"/>
  </r>
  <r>
    <n v="3668"/>
    <x v="3664"/>
    <x v="3666"/>
    <x v="28"/>
    <n v="1035"/>
    <x v="0"/>
    <s v="US"/>
    <x v="0"/>
    <n v="1437676380"/>
    <x v="3668"/>
    <b v="0"/>
    <x v="33"/>
    <x v="0"/>
    <x v="6"/>
    <x v="1"/>
    <s v="plays"/>
    <x v="3668"/>
    <x v="0"/>
  </r>
  <r>
    <n v="3669"/>
    <x v="3665"/>
    <x v="3667"/>
    <x v="28"/>
    <n v="1382"/>
    <x v="0"/>
    <s v="GB"/>
    <x v="1"/>
    <n v="1434039137"/>
    <x v="3669"/>
    <b v="0"/>
    <x v="57"/>
    <x v="0"/>
    <x v="6"/>
    <x v="1"/>
    <s v="plays"/>
    <x v="3669"/>
    <x v="0"/>
  </r>
  <r>
    <n v="3670"/>
    <x v="3666"/>
    <x v="3668"/>
    <x v="421"/>
    <n v="241"/>
    <x v="0"/>
    <s v="GB"/>
    <x v="1"/>
    <n v="1433113200"/>
    <x v="3670"/>
    <b v="0"/>
    <x v="8"/>
    <x v="0"/>
    <x v="6"/>
    <x v="1"/>
    <s v="plays"/>
    <x v="3670"/>
    <x v="0"/>
  </r>
  <r>
    <n v="3671"/>
    <x v="3667"/>
    <x v="3669"/>
    <x v="8"/>
    <n v="3530"/>
    <x v="0"/>
    <s v="US"/>
    <x v="0"/>
    <n v="1405915140"/>
    <x v="3671"/>
    <b v="0"/>
    <x v="244"/>
    <x v="0"/>
    <x v="6"/>
    <x v="1"/>
    <s v="plays"/>
    <x v="3671"/>
    <x v="3"/>
  </r>
  <r>
    <n v="3672"/>
    <x v="3668"/>
    <x v="3670"/>
    <x v="9"/>
    <n v="3046"/>
    <x v="0"/>
    <s v="GB"/>
    <x v="1"/>
    <n v="1411771384"/>
    <x v="3672"/>
    <b v="0"/>
    <x v="7"/>
    <x v="0"/>
    <x v="6"/>
    <x v="1"/>
    <s v="plays"/>
    <x v="3672"/>
    <x v="3"/>
  </r>
  <r>
    <n v="3673"/>
    <x v="3669"/>
    <x v="3671"/>
    <x v="23"/>
    <n v="4545"/>
    <x v="0"/>
    <s v="GB"/>
    <x v="1"/>
    <n v="1415191920"/>
    <x v="3673"/>
    <b v="0"/>
    <x v="229"/>
    <x v="0"/>
    <x v="6"/>
    <x v="1"/>
    <s v="plays"/>
    <x v="3673"/>
    <x v="3"/>
  </r>
  <r>
    <n v="3674"/>
    <x v="3670"/>
    <x v="3672"/>
    <x v="37"/>
    <n v="4500"/>
    <x v="0"/>
    <s v="DE"/>
    <x v="3"/>
    <n v="1472936229"/>
    <x v="3674"/>
    <b v="0"/>
    <x v="162"/>
    <x v="0"/>
    <x v="6"/>
    <x v="1"/>
    <s v="plays"/>
    <x v="3674"/>
    <x v="2"/>
  </r>
  <r>
    <n v="3675"/>
    <x v="3671"/>
    <x v="3673"/>
    <x v="45"/>
    <n v="70"/>
    <x v="0"/>
    <s v="GB"/>
    <x v="1"/>
    <n v="1463353200"/>
    <x v="3675"/>
    <b v="0"/>
    <x v="83"/>
    <x v="0"/>
    <x v="6"/>
    <x v="1"/>
    <s v="plays"/>
    <x v="3675"/>
    <x v="2"/>
  </r>
  <r>
    <n v="3676"/>
    <x v="3672"/>
    <x v="3674"/>
    <x v="134"/>
    <n v="1030"/>
    <x v="0"/>
    <s v="US"/>
    <x v="0"/>
    <n v="1410550484"/>
    <x v="3676"/>
    <b v="0"/>
    <x v="38"/>
    <x v="0"/>
    <x v="6"/>
    <x v="1"/>
    <s v="plays"/>
    <x v="3676"/>
    <x v="3"/>
  </r>
  <r>
    <n v="3677"/>
    <x v="3673"/>
    <x v="3675"/>
    <x v="14"/>
    <n v="12348.5"/>
    <x v="0"/>
    <s v="US"/>
    <x v="0"/>
    <n v="1404359940"/>
    <x v="3677"/>
    <b v="0"/>
    <x v="473"/>
    <x v="0"/>
    <x v="6"/>
    <x v="1"/>
    <s v="plays"/>
    <x v="3677"/>
    <x v="3"/>
  </r>
  <r>
    <n v="3678"/>
    <x v="3674"/>
    <x v="3676"/>
    <x v="13"/>
    <n v="2050"/>
    <x v="0"/>
    <s v="GB"/>
    <x v="1"/>
    <n v="1433076298"/>
    <x v="3678"/>
    <b v="0"/>
    <x v="162"/>
    <x v="0"/>
    <x v="6"/>
    <x v="1"/>
    <s v="plays"/>
    <x v="3678"/>
    <x v="0"/>
  </r>
  <r>
    <n v="3679"/>
    <x v="3675"/>
    <x v="3677"/>
    <x v="13"/>
    <n v="2202"/>
    <x v="0"/>
    <s v="US"/>
    <x v="0"/>
    <n v="1404190740"/>
    <x v="3679"/>
    <b v="0"/>
    <x v="209"/>
    <x v="0"/>
    <x v="6"/>
    <x v="1"/>
    <s v="plays"/>
    <x v="3679"/>
    <x v="3"/>
  </r>
  <r>
    <n v="3680"/>
    <x v="3676"/>
    <x v="3678"/>
    <x v="9"/>
    <n v="3383"/>
    <x v="0"/>
    <s v="US"/>
    <x v="0"/>
    <n v="1475664834"/>
    <x v="3680"/>
    <b v="0"/>
    <x v="69"/>
    <x v="0"/>
    <x v="6"/>
    <x v="1"/>
    <s v="plays"/>
    <x v="3680"/>
    <x v="2"/>
  </r>
  <r>
    <n v="3681"/>
    <x v="3677"/>
    <x v="3679"/>
    <x v="28"/>
    <n v="1119"/>
    <x v="0"/>
    <s v="US"/>
    <x v="0"/>
    <n v="1452872290"/>
    <x v="3681"/>
    <b v="0"/>
    <x v="59"/>
    <x v="0"/>
    <x v="6"/>
    <x v="1"/>
    <s v="plays"/>
    <x v="3681"/>
    <x v="2"/>
  </r>
  <r>
    <n v="3682"/>
    <x v="3678"/>
    <x v="3680"/>
    <x v="9"/>
    <n v="4176"/>
    <x v="0"/>
    <s v="US"/>
    <x v="0"/>
    <n v="1402901940"/>
    <x v="3682"/>
    <b v="0"/>
    <x v="85"/>
    <x v="0"/>
    <x v="6"/>
    <x v="1"/>
    <s v="plays"/>
    <x v="3682"/>
    <x v="3"/>
  </r>
  <r>
    <n v="3683"/>
    <x v="3679"/>
    <x v="3681"/>
    <x v="8"/>
    <n v="3880"/>
    <x v="0"/>
    <s v="US"/>
    <x v="0"/>
    <n v="1476931696"/>
    <x v="3683"/>
    <b v="0"/>
    <x v="36"/>
    <x v="0"/>
    <x v="6"/>
    <x v="1"/>
    <s v="plays"/>
    <x v="3683"/>
    <x v="2"/>
  </r>
  <r>
    <n v="3684"/>
    <x v="3680"/>
    <x v="3682"/>
    <x v="47"/>
    <n v="1043"/>
    <x v="0"/>
    <s v="US"/>
    <x v="0"/>
    <n v="1441167586"/>
    <x v="3684"/>
    <b v="0"/>
    <x v="23"/>
    <x v="0"/>
    <x v="6"/>
    <x v="1"/>
    <s v="plays"/>
    <x v="3684"/>
    <x v="0"/>
  </r>
  <r>
    <n v="3685"/>
    <x v="3681"/>
    <x v="3683"/>
    <x v="10"/>
    <n v="5285"/>
    <x v="0"/>
    <s v="US"/>
    <x v="0"/>
    <n v="1400533200"/>
    <x v="3685"/>
    <b v="0"/>
    <x v="149"/>
    <x v="0"/>
    <x v="6"/>
    <x v="1"/>
    <s v="plays"/>
    <x v="3685"/>
    <x v="3"/>
  </r>
  <r>
    <n v="3686"/>
    <x v="3682"/>
    <x v="3684"/>
    <x v="18"/>
    <n v="355"/>
    <x v="0"/>
    <s v="US"/>
    <x v="0"/>
    <n v="1440820740"/>
    <x v="3686"/>
    <b v="0"/>
    <x v="79"/>
    <x v="0"/>
    <x v="6"/>
    <x v="1"/>
    <s v="plays"/>
    <x v="3686"/>
    <x v="0"/>
  </r>
  <r>
    <n v="3687"/>
    <x v="3683"/>
    <x v="3685"/>
    <x v="10"/>
    <n v="5012.25"/>
    <x v="0"/>
    <s v="US"/>
    <x v="0"/>
    <n v="1403846055"/>
    <x v="3687"/>
    <b v="0"/>
    <x v="20"/>
    <x v="0"/>
    <x v="6"/>
    <x v="1"/>
    <s v="plays"/>
    <x v="3687"/>
    <x v="3"/>
  </r>
  <r>
    <n v="3688"/>
    <x v="3684"/>
    <x v="3686"/>
    <x v="9"/>
    <n v="3275"/>
    <x v="0"/>
    <s v="GB"/>
    <x v="1"/>
    <n v="1407524004"/>
    <x v="3688"/>
    <b v="0"/>
    <x v="70"/>
    <x v="0"/>
    <x v="6"/>
    <x v="1"/>
    <s v="plays"/>
    <x v="3688"/>
    <x v="3"/>
  </r>
  <r>
    <n v="3689"/>
    <x v="3685"/>
    <x v="3687"/>
    <x v="9"/>
    <n v="3550"/>
    <x v="0"/>
    <s v="US"/>
    <x v="0"/>
    <n v="1434925500"/>
    <x v="3689"/>
    <b v="0"/>
    <x v="95"/>
    <x v="0"/>
    <x v="6"/>
    <x v="1"/>
    <s v="plays"/>
    <x v="3689"/>
    <x v="0"/>
  </r>
  <r>
    <n v="3690"/>
    <x v="3686"/>
    <x v="3688"/>
    <x v="15"/>
    <n v="1800"/>
    <x v="0"/>
    <s v="US"/>
    <x v="0"/>
    <n v="1417101683"/>
    <x v="3690"/>
    <b v="0"/>
    <x v="162"/>
    <x v="0"/>
    <x v="6"/>
    <x v="1"/>
    <s v="plays"/>
    <x v="3690"/>
    <x v="3"/>
  </r>
  <r>
    <n v="3691"/>
    <x v="3687"/>
    <x v="3689"/>
    <x v="79"/>
    <n v="51184"/>
    <x v="0"/>
    <s v="US"/>
    <x v="0"/>
    <n v="1425272340"/>
    <x v="3691"/>
    <b v="0"/>
    <x v="220"/>
    <x v="0"/>
    <x v="6"/>
    <x v="1"/>
    <s v="plays"/>
    <x v="3691"/>
    <x v="0"/>
  </r>
  <r>
    <n v="3692"/>
    <x v="3688"/>
    <x v="3690"/>
    <x v="28"/>
    <n v="1260"/>
    <x v="0"/>
    <s v="US"/>
    <x v="0"/>
    <n v="1411084800"/>
    <x v="3692"/>
    <b v="0"/>
    <x v="57"/>
    <x v="0"/>
    <x v="6"/>
    <x v="1"/>
    <s v="plays"/>
    <x v="3692"/>
    <x v="3"/>
  </r>
  <r>
    <n v="3693"/>
    <x v="3689"/>
    <x v="3691"/>
    <x v="422"/>
    <n v="430"/>
    <x v="0"/>
    <s v="GB"/>
    <x v="1"/>
    <n v="1448922600"/>
    <x v="3693"/>
    <b v="0"/>
    <x v="25"/>
    <x v="0"/>
    <x v="6"/>
    <x v="1"/>
    <s v="plays"/>
    <x v="3693"/>
    <x v="0"/>
  </r>
  <r>
    <n v="3694"/>
    <x v="3690"/>
    <x v="3692"/>
    <x v="8"/>
    <n v="3760"/>
    <x v="0"/>
    <s v="US"/>
    <x v="0"/>
    <n v="1465178400"/>
    <x v="3694"/>
    <b v="0"/>
    <x v="65"/>
    <x v="0"/>
    <x v="6"/>
    <x v="1"/>
    <s v="plays"/>
    <x v="3694"/>
    <x v="2"/>
  </r>
  <r>
    <n v="3695"/>
    <x v="3691"/>
    <x v="3693"/>
    <x v="23"/>
    <n v="4005"/>
    <x v="0"/>
    <s v="US"/>
    <x v="0"/>
    <n v="1421009610"/>
    <x v="3695"/>
    <b v="0"/>
    <x v="51"/>
    <x v="0"/>
    <x v="6"/>
    <x v="1"/>
    <s v="plays"/>
    <x v="3695"/>
    <x v="3"/>
  </r>
  <r>
    <n v="3696"/>
    <x v="3692"/>
    <x v="3694"/>
    <x v="13"/>
    <n v="3100"/>
    <x v="0"/>
    <s v="GB"/>
    <x v="1"/>
    <n v="1423838916"/>
    <x v="3696"/>
    <b v="0"/>
    <x v="76"/>
    <x v="0"/>
    <x v="6"/>
    <x v="1"/>
    <s v="plays"/>
    <x v="3696"/>
    <x v="3"/>
  </r>
  <r>
    <n v="3697"/>
    <x v="3693"/>
    <x v="3695"/>
    <x v="13"/>
    <n v="2160"/>
    <x v="0"/>
    <s v="GB"/>
    <x v="1"/>
    <n v="1462878648"/>
    <x v="3697"/>
    <b v="0"/>
    <x v="209"/>
    <x v="0"/>
    <x v="6"/>
    <x v="1"/>
    <s v="plays"/>
    <x v="3697"/>
    <x v="2"/>
  </r>
  <r>
    <n v="3698"/>
    <x v="3694"/>
    <x v="3696"/>
    <x v="10"/>
    <n v="5526"/>
    <x v="0"/>
    <s v="US"/>
    <x v="0"/>
    <n v="1456946487"/>
    <x v="3698"/>
    <b v="0"/>
    <x v="327"/>
    <x v="0"/>
    <x v="6"/>
    <x v="1"/>
    <s v="plays"/>
    <x v="3698"/>
    <x v="2"/>
  </r>
  <r>
    <n v="3699"/>
    <x v="3695"/>
    <x v="3697"/>
    <x v="30"/>
    <n v="2520"/>
    <x v="0"/>
    <s v="US"/>
    <x v="0"/>
    <n v="1413383216"/>
    <x v="3699"/>
    <b v="0"/>
    <x v="244"/>
    <x v="0"/>
    <x v="6"/>
    <x v="1"/>
    <s v="plays"/>
    <x v="3699"/>
    <x v="3"/>
  </r>
  <r>
    <n v="3700"/>
    <x v="3696"/>
    <x v="3698"/>
    <x v="2"/>
    <n v="606"/>
    <x v="0"/>
    <s v="US"/>
    <x v="0"/>
    <n v="1412092800"/>
    <x v="3700"/>
    <b v="0"/>
    <x v="59"/>
    <x v="0"/>
    <x v="6"/>
    <x v="1"/>
    <s v="plays"/>
    <x v="3700"/>
    <x v="3"/>
  </r>
  <r>
    <n v="3701"/>
    <x v="3697"/>
    <x v="3699"/>
    <x v="15"/>
    <n v="1505"/>
    <x v="0"/>
    <s v="GB"/>
    <x v="1"/>
    <n v="1433422793"/>
    <x v="3701"/>
    <b v="0"/>
    <x v="70"/>
    <x v="0"/>
    <x v="6"/>
    <x v="1"/>
    <s v="plays"/>
    <x v="3701"/>
    <x v="0"/>
  </r>
  <r>
    <n v="3702"/>
    <x v="3698"/>
    <x v="3700"/>
    <x v="9"/>
    <n v="3275"/>
    <x v="0"/>
    <s v="GB"/>
    <x v="1"/>
    <n v="1468191540"/>
    <x v="3702"/>
    <b v="0"/>
    <x v="64"/>
    <x v="0"/>
    <x v="6"/>
    <x v="1"/>
    <s v="plays"/>
    <x v="3702"/>
    <x v="2"/>
  </r>
  <r>
    <n v="3703"/>
    <x v="3699"/>
    <x v="3701"/>
    <x v="405"/>
    <n v="1296"/>
    <x v="0"/>
    <s v="US"/>
    <x v="0"/>
    <n v="1471071540"/>
    <x v="3703"/>
    <b v="0"/>
    <x v="209"/>
    <x v="0"/>
    <x v="6"/>
    <x v="1"/>
    <s v="plays"/>
    <x v="3703"/>
    <x v="2"/>
  </r>
  <r>
    <n v="3704"/>
    <x v="3700"/>
    <x v="3702"/>
    <x v="43"/>
    <n v="409.01"/>
    <x v="0"/>
    <s v="GB"/>
    <x v="1"/>
    <n v="1464712394"/>
    <x v="3704"/>
    <b v="0"/>
    <x v="74"/>
    <x v="0"/>
    <x v="6"/>
    <x v="1"/>
    <s v="plays"/>
    <x v="3704"/>
    <x v="2"/>
  </r>
  <r>
    <n v="3705"/>
    <x v="3701"/>
    <x v="3703"/>
    <x v="423"/>
    <n v="2925"/>
    <x v="0"/>
    <s v="US"/>
    <x v="0"/>
    <n v="1403546400"/>
    <x v="3705"/>
    <b v="0"/>
    <x v="2"/>
    <x v="0"/>
    <x v="6"/>
    <x v="1"/>
    <s v="plays"/>
    <x v="3705"/>
    <x v="3"/>
  </r>
  <r>
    <n v="3706"/>
    <x v="3702"/>
    <x v="3704"/>
    <x v="15"/>
    <n v="1820"/>
    <x v="0"/>
    <s v="US"/>
    <x v="0"/>
    <n v="1410558949"/>
    <x v="3706"/>
    <b v="0"/>
    <x v="62"/>
    <x v="0"/>
    <x v="6"/>
    <x v="1"/>
    <s v="plays"/>
    <x v="3706"/>
    <x v="3"/>
  </r>
  <r>
    <n v="3707"/>
    <x v="3703"/>
    <x v="3705"/>
    <x v="28"/>
    <n v="1860"/>
    <x v="0"/>
    <s v="US"/>
    <x v="0"/>
    <n v="1469165160"/>
    <x v="3707"/>
    <b v="0"/>
    <x v="23"/>
    <x v="0"/>
    <x v="6"/>
    <x v="1"/>
    <s v="plays"/>
    <x v="3707"/>
    <x v="2"/>
  </r>
  <r>
    <n v="3708"/>
    <x v="3704"/>
    <x v="3706"/>
    <x v="176"/>
    <n v="2100"/>
    <x v="0"/>
    <s v="US"/>
    <x v="0"/>
    <n v="1404444286"/>
    <x v="3708"/>
    <b v="0"/>
    <x v="70"/>
    <x v="0"/>
    <x v="6"/>
    <x v="1"/>
    <s v="plays"/>
    <x v="3708"/>
    <x v="3"/>
  </r>
  <r>
    <n v="3709"/>
    <x v="3705"/>
    <x v="3707"/>
    <x v="28"/>
    <n v="1082.5"/>
    <x v="0"/>
    <s v="GB"/>
    <x v="1"/>
    <n v="1403715546"/>
    <x v="3709"/>
    <b v="0"/>
    <x v="2"/>
    <x v="0"/>
    <x v="6"/>
    <x v="1"/>
    <s v="plays"/>
    <x v="3709"/>
    <x v="3"/>
  </r>
  <r>
    <n v="3710"/>
    <x v="3706"/>
    <x v="3708"/>
    <x v="46"/>
    <n v="1835"/>
    <x v="0"/>
    <s v="US"/>
    <x v="0"/>
    <n v="1428068988"/>
    <x v="3710"/>
    <b v="0"/>
    <x v="74"/>
    <x v="0"/>
    <x v="6"/>
    <x v="1"/>
    <s v="plays"/>
    <x v="3710"/>
    <x v="0"/>
  </r>
  <r>
    <n v="3711"/>
    <x v="3707"/>
    <x v="3709"/>
    <x v="2"/>
    <n v="570"/>
    <x v="0"/>
    <s v="US"/>
    <x v="0"/>
    <n v="1402848000"/>
    <x v="3711"/>
    <b v="0"/>
    <x v="64"/>
    <x v="0"/>
    <x v="6"/>
    <x v="1"/>
    <s v="plays"/>
    <x v="3711"/>
    <x v="3"/>
  </r>
  <r>
    <n v="3712"/>
    <x v="3708"/>
    <x v="3710"/>
    <x v="51"/>
    <n v="11530"/>
    <x v="0"/>
    <s v="US"/>
    <x v="0"/>
    <n v="1433055540"/>
    <x v="3712"/>
    <b v="0"/>
    <x v="201"/>
    <x v="0"/>
    <x v="6"/>
    <x v="1"/>
    <s v="plays"/>
    <x v="3712"/>
    <x v="0"/>
  </r>
  <r>
    <n v="3713"/>
    <x v="3709"/>
    <x v="3711"/>
    <x v="13"/>
    <n v="2030"/>
    <x v="0"/>
    <s v="US"/>
    <x v="0"/>
    <n v="1465062166"/>
    <x v="3713"/>
    <b v="0"/>
    <x v="10"/>
    <x v="0"/>
    <x v="6"/>
    <x v="1"/>
    <s v="plays"/>
    <x v="3713"/>
    <x v="2"/>
  </r>
  <r>
    <n v="3714"/>
    <x v="3710"/>
    <x v="3712"/>
    <x v="3"/>
    <n v="10235"/>
    <x v="0"/>
    <s v="US"/>
    <x v="0"/>
    <n v="1432612740"/>
    <x v="3714"/>
    <b v="0"/>
    <x v="174"/>
    <x v="0"/>
    <x v="6"/>
    <x v="1"/>
    <s v="plays"/>
    <x v="3714"/>
    <x v="0"/>
  </r>
  <r>
    <n v="3715"/>
    <x v="3711"/>
    <x v="3713"/>
    <x v="8"/>
    <n v="3590"/>
    <x v="0"/>
    <s v="GB"/>
    <x v="1"/>
    <n v="1427806320"/>
    <x v="3715"/>
    <b v="0"/>
    <x v="74"/>
    <x v="0"/>
    <x v="6"/>
    <x v="1"/>
    <s v="plays"/>
    <x v="3715"/>
    <x v="0"/>
  </r>
  <r>
    <n v="3716"/>
    <x v="3712"/>
    <x v="3714"/>
    <x v="134"/>
    <n v="1246"/>
    <x v="0"/>
    <s v="US"/>
    <x v="0"/>
    <n v="1453411109"/>
    <x v="3716"/>
    <b v="0"/>
    <x v="54"/>
    <x v="0"/>
    <x v="6"/>
    <x v="1"/>
    <s v="plays"/>
    <x v="3716"/>
    <x v="0"/>
  </r>
  <r>
    <n v="3717"/>
    <x v="3713"/>
    <x v="3715"/>
    <x v="23"/>
    <n v="4030"/>
    <x v="0"/>
    <s v="GB"/>
    <x v="1"/>
    <n v="1431204449"/>
    <x v="3717"/>
    <b v="0"/>
    <x v="62"/>
    <x v="0"/>
    <x v="6"/>
    <x v="1"/>
    <s v="plays"/>
    <x v="3717"/>
    <x v="0"/>
  </r>
  <r>
    <n v="3718"/>
    <x v="3714"/>
    <x v="3716"/>
    <x v="2"/>
    <n v="1197"/>
    <x v="0"/>
    <s v="GB"/>
    <x v="1"/>
    <n v="1425057075"/>
    <x v="3718"/>
    <b v="0"/>
    <x v="67"/>
    <x v="0"/>
    <x v="6"/>
    <x v="1"/>
    <s v="plays"/>
    <x v="3718"/>
    <x v="0"/>
  </r>
  <r>
    <n v="3719"/>
    <x v="3715"/>
    <x v="3717"/>
    <x v="48"/>
    <n v="420"/>
    <x v="0"/>
    <s v="GB"/>
    <x v="1"/>
    <n v="1434994266"/>
    <x v="3719"/>
    <b v="0"/>
    <x v="80"/>
    <x v="0"/>
    <x v="6"/>
    <x v="1"/>
    <s v="plays"/>
    <x v="3719"/>
    <x v="0"/>
  </r>
  <r>
    <n v="3720"/>
    <x v="3716"/>
    <x v="3718"/>
    <x v="126"/>
    <n v="3449"/>
    <x v="0"/>
    <s v="US"/>
    <x v="0"/>
    <n v="1435881006"/>
    <x v="3720"/>
    <b v="0"/>
    <x v="244"/>
    <x v="0"/>
    <x v="6"/>
    <x v="1"/>
    <s v="plays"/>
    <x v="3720"/>
    <x v="0"/>
  </r>
  <r>
    <n v="3721"/>
    <x v="3717"/>
    <x v="3719"/>
    <x v="10"/>
    <n v="5040"/>
    <x v="0"/>
    <s v="US"/>
    <x v="0"/>
    <n v="1415230084"/>
    <x v="3721"/>
    <b v="0"/>
    <x v="34"/>
    <x v="0"/>
    <x v="6"/>
    <x v="1"/>
    <s v="plays"/>
    <x v="3721"/>
    <x v="3"/>
  </r>
  <r>
    <n v="3722"/>
    <x v="3718"/>
    <x v="3720"/>
    <x v="15"/>
    <n v="1668"/>
    <x v="0"/>
    <s v="CA"/>
    <x v="5"/>
    <n v="1455231540"/>
    <x v="3722"/>
    <b v="0"/>
    <x v="2"/>
    <x v="0"/>
    <x v="6"/>
    <x v="1"/>
    <s v="plays"/>
    <x v="3722"/>
    <x v="2"/>
  </r>
  <r>
    <n v="3723"/>
    <x v="3719"/>
    <x v="3721"/>
    <x v="37"/>
    <n v="4592"/>
    <x v="0"/>
    <s v="GB"/>
    <x v="1"/>
    <n v="1417374262"/>
    <x v="3723"/>
    <b v="0"/>
    <x v="287"/>
    <x v="0"/>
    <x v="6"/>
    <x v="1"/>
    <s v="plays"/>
    <x v="3723"/>
    <x v="3"/>
  </r>
  <r>
    <n v="3724"/>
    <x v="3720"/>
    <x v="3722"/>
    <x v="270"/>
    <n v="4409.55"/>
    <x v="0"/>
    <s v="GB"/>
    <x v="1"/>
    <n v="1462402800"/>
    <x v="3724"/>
    <b v="0"/>
    <x v="30"/>
    <x v="0"/>
    <x v="6"/>
    <x v="1"/>
    <s v="plays"/>
    <x v="3724"/>
    <x v="2"/>
  </r>
  <r>
    <n v="3725"/>
    <x v="3721"/>
    <x v="3723"/>
    <x v="43"/>
    <n v="381"/>
    <x v="0"/>
    <s v="GB"/>
    <x v="1"/>
    <n v="1455831000"/>
    <x v="3725"/>
    <b v="0"/>
    <x v="41"/>
    <x v="0"/>
    <x v="6"/>
    <x v="1"/>
    <s v="plays"/>
    <x v="3725"/>
    <x v="2"/>
  </r>
  <r>
    <n v="3726"/>
    <x v="3722"/>
    <x v="3724"/>
    <x v="16"/>
    <n v="2879"/>
    <x v="0"/>
    <s v="US"/>
    <x v="0"/>
    <n v="1461963600"/>
    <x v="3726"/>
    <b v="0"/>
    <x v="67"/>
    <x v="0"/>
    <x v="6"/>
    <x v="1"/>
    <s v="plays"/>
    <x v="3726"/>
    <x v="2"/>
  </r>
  <r>
    <n v="3727"/>
    <x v="3723"/>
    <x v="3725"/>
    <x v="13"/>
    <n v="2015"/>
    <x v="0"/>
    <s v="US"/>
    <x v="0"/>
    <n v="1476939300"/>
    <x v="3727"/>
    <b v="0"/>
    <x v="51"/>
    <x v="0"/>
    <x v="6"/>
    <x v="1"/>
    <s v="plays"/>
    <x v="3727"/>
    <x v="2"/>
  </r>
  <r>
    <n v="3728"/>
    <x v="3724"/>
    <x v="3726"/>
    <x v="22"/>
    <n v="1862"/>
    <x v="2"/>
    <s v="US"/>
    <x v="0"/>
    <n v="1439957176"/>
    <x v="3728"/>
    <b v="0"/>
    <x v="162"/>
    <x v="1"/>
    <x v="6"/>
    <x v="1"/>
    <s v="plays"/>
    <x v="3728"/>
    <x v="0"/>
  </r>
  <r>
    <n v="3729"/>
    <x v="3725"/>
    <x v="3727"/>
    <x v="10"/>
    <n v="362"/>
    <x v="2"/>
    <s v="US"/>
    <x v="0"/>
    <n v="1427082912"/>
    <x v="3729"/>
    <b v="0"/>
    <x v="81"/>
    <x v="1"/>
    <x v="6"/>
    <x v="1"/>
    <s v="plays"/>
    <x v="3729"/>
    <x v="0"/>
  </r>
  <r>
    <n v="3730"/>
    <x v="3726"/>
    <x v="3728"/>
    <x v="28"/>
    <n v="100"/>
    <x v="2"/>
    <s v="US"/>
    <x v="0"/>
    <n v="1439828159"/>
    <x v="3730"/>
    <b v="0"/>
    <x v="29"/>
    <x v="1"/>
    <x v="6"/>
    <x v="1"/>
    <s v="plays"/>
    <x v="3730"/>
    <x v="0"/>
  </r>
  <r>
    <n v="3731"/>
    <x v="3727"/>
    <x v="3729"/>
    <x v="62"/>
    <n v="620"/>
    <x v="2"/>
    <s v="US"/>
    <x v="0"/>
    <n v="1420860180"/>
    <x v="3731"/>
    <b v="0"/>
    <x v="8"/>
    <x v="1"/>
    <x v="6"/>
    <x v="1"/>
    <s v="plays"/>
    <x v="3731"/>
    <x v="3"/>
  </r>
  <r>
    <n v="3732"/>
    <x v="3728"/>
    <x v="3730"/>
    <x v="16"/>
    <n v="131"/>
    <x v="2"/>
    <s v="NL"/>
    <x v="3"/>
    <n v="1422100800"/>
    <x v="3732"/>
    <b v="0"/>
    <x v="80"/>
    <x v="1"/>
    <x v="6"/>
    <x v="1"/>
    <s v="plays"/>
    <x v="3732"/>
    <x v="3"/>
  </r>
  <r>
    <n v="3733"/>
    <x v="3729"/>
    <x v="3731"/>
    <x v="15"/>
    <n v="0"/>
    <x v="2"/>
    <s v="US"/>
    <x v="0"/>
    <n v="1429396200"/>
    <x v="3733"/>
    <b v="0"/>
    <x v="78"/>
    <x v="1"/>
    <x v="6"/>
    <x v="1"/>
    <s v="plays"/>
    <x v="3733"/>
    <x v="0"/>
  </r>
  <r>
    <n v="3734"/>
    <x v="3730"/>
    <x v="3732"/>
    <x v="15"/>
    <n v="427"/>
    <x v="2"/>
    <s v="US"/>
    <x v="0"/>
    <n v="1432589896"/>
    <x v="3734"/>
    <b v="0"/>
    <x v="63"/>
    <x v="1"/>
    <x v="6"/>
    <x v="1"/>
    <s v="plays"/>
    <x v="3734"/>
    <x v="0"/>
  </r>
  <r>
    <n v="3735"/>
    <x v="3731"/>
    <x v="3733"/>
    <x v="325"/>
    <n v="20"/>
    <x v="2"/>
    <s v="GB"/>
    <x v="1"/>
    <n v="1432831089"/>
    <x v="3735"/>
    <b v="0"/>
    <x v="84"/>
    <x v="1"/>
    <x v="6"/>
    <x v="1"/>
    <s v="plays"/>
    <x v="3735"/>
    <x v="0"/>
  </r>
  <r>
    <n v="3736"/>
    <x v="3732"/>
    <x v="3734"/>
    <x v="15"/>
    <n v="10"/>
    <x v="2"/>
    <s v="GB"/>
    <x v="1"/>
    <n v="1427133600"/>
    <x v="3736"/>
    <b v="0"/>
    <x v="29"/>
    <x v="1"/>
    <x v="6"/>
    <x v="1"/>
    <s v="plays"/>
    <x v="3736"/>
    <x v="0"/>
  </r>
  <r>
    <n v="3737"/>
    <x v="3476"/>
    <x v="3735"/>
    <x v="176"/>
    <n v="150"/>
    <x v="2"/>
    <s v="US"/>
    <x v="0"/>
    <n v="1447311540"/>
    <x v="3737"/>
    <b v="0"/>
    <x v="80"/>
    <x v="1"/>
    <x v="6"/>
    <x v="1"/>
    <s v="plays"/>
    <x v="3737"/>
    <x v="0"/>
  </r>
  <r>
    <n v="3738"/>
    <x v="3733"/>
    <x v="3736"/>
    <x v="15"/>
    <n v="270"/>
    <x v="2"/>
    <s v="GB"/>
    <x v="1"/>
    <n v="1405461600"/>
    <x v="3738"/>
    <b v="0"/>
    <x v="79"/>
    <x v="1"/>
    <x v="6"/>
    <x v="1"/>
    <s v="plays"/>
    <x v="3738"/>
    <x v="3"/>
  </r>
  <r>
    <n v="3739"/>
    <x v="3734"/>
    <x v="3737"/>
    <x v="23"/>
    <n v="805"/>
    <x v="2"/>
    <s v="GB"/>
    <x v="1"/>
    <n v="1468752468"/>
    <x v="3739"/>
    <b v="0"/>
    <x v="22"/>
    <x v="1"/>
    <x v="6"/>
    <x v="1"/>
    <s v="plays"/>
    <x v="3739"/>
    <x v="2"/>
  </r>
  <r>
    <n v="3740"/>
    <x v="3735"/>
    <x v="3738"/>
    <x v="13"/>
    <n v="358"/>
    <x v="2"/>
    <s v="US"/>
    <x v="0"/>
    <n v="1407808438"/>
    <x v="3740"/>
    <b v="0"/>
    <x v="25"/>
    <x v="1"/>
    <x v="6"/>
    <x v="1"/>
    <s v="plays"/>
    <x v="3740"/>
    <x v="3"/>
  </r>
  <r>
    <n v="3741"/>
    <x v="3736"/>
    <x v="3739"/>
    <x v="22"/>
    <n v="0"/>
    <x v="2"/>
    <s v="US"/>
    <x v="0"/>
    <n v="1450389950"/>
    <x v="3741"/>
    <b v="0"/>
    <x v="78"/>
    <x v="1"/>
    <x v="6"/>
    <x v="1"/>
    <s v="plays"/>
    <x v="3741"/>
    <x v="0"/>
  </r>
  <r>
    <n v="3742"/>
    <x v="3737"/>
    <x v="3740"/>
    <x v="10"/>
    <n v="100"/>
    <x v="2"/>
    <s v="US"/>
    <x v="0"/>
    <n v="1409980144"/>
    <x v="3742"/>
    <b v="0"/>
    <x v="80"/>
    <x v="1"/>
    <x v="6"/>
    <x v="1"/>
    <s v="plays"/>
    <x v="3742"/>
    <x v="3"/>
  </r>
  <r>
    <n v="3743"/>
    <x v="3738"/>
    <x v="3741"/>
    <x v="41"/>
    <n v="0"/>
    <x v="2"/>
    <s v="US"/>
    <x v="0"/>
    <n v="1404406964"/>
    <x v="3743"/>
    <b v="0"/>
    <x v="78"/>
    <x v="1"/>
    <x v="6"/>
    <x v="1"/>
    <s v="plays"/>
    <x v="3743"/>
    <x v="3"/>
  </r>
  <r>
    <n v="3744"/>
    <x v="3739"/>
    <x v="3742"/>
    <x v="38"/>
    <n v="0"/>
    <x v="2"/>
    <s v="US"/>
    <x v="0"/>
    <n v="1404532740"/>
    <x v="3744"/>
    <b v="0"/>
    <x v="78"/>
    <x v="1"/>
    <x v="6"/>
    <x v="1"/>
    <s v="plays"/>
    <x v="3744"/>
    <x v="3"/>
  </r>
  <r>
    <n v="3745"/>
    <x v="3740"/>
    <x v="3743"/>
    <x v="213"/>
    <n v="10"/>
    <x v="2"/>
    <s v="US"/>
    <x v="0"/>
    <n v="1407689102"/>
    <x v="3745"/>
    <b v="0"/>
    <x v="29"/>
    <x v="1"/>
    <x v="6"/>
    <x v="1"/>
    <s v="plays"/>
    <x v="3745"/>
    <x v="3"/>
  </r>
  <r>
    <n v="3746"/>
    <x v="3741"/>
    <x v="3744"/>
    <x v="0"/>
    <n v="202"/>
    <x v="2"/>
    <s v="US"/>
    <x v="0"/>
    <n v="1475918439"/>
    <x v="3746"/>
    <b v="0"/>
    <x v="29"/>
    <x v="1"/>
    <x v="6"/>
    <x v="1"/>
    <s v="plays"/>
    <x v="3746"/>
    <x v="2"/>
  </r>
  <r>
    <n v="3747"/>
    <x v="3742"/>
    <x v="3745"/>
    <x v="30"/>
    <n v="25"/>
    <x v="2"/>
    <s v="GB"/>
    <x v="1"/>
    <n v="1436137140"/>
    <x v="3747"/>
    <b v="0"/>
    <x v="29"/>
    <x v="1"/>
    <x v="6"/>
    <x v="1"/>
    <s v="plays"/>
    <x v="3747"/>
    <x v="0"/>
  </r>
  <r>
    <n v="3748"/>
    <x v="3743"/>
    <x v="3746"/>
    <x v="10"/>
    <n v="5176"/>
    <x v="0"/>
    <s v="US"/>
    <x v="0"/>
    <n v="1455602340"/>
    <x v="3748"/>
    <b v="0"/>
    <x v="47"/>
    <x v="0"/>
    <x v="40"/>
    <x v="1"/>
    <s v="musical"/>
    <x v="3748"/>
    <x v="2"/>
  </r>
  <r>
    <n v="3749"/>
    <x v="3744"/>
    <x v="3747"/>
    <x v="2"/>
    <n v="525"/>
    <x v="0"/>
    <s v="US"/>
    <x v="0"/>
    <n v="1461902340"/>
    <x v="3749"/>
    <b v="0"/>
    <x v="63"/>
    <x v="0"/>
    <x v="40"/>
    <x v="1"/>
    <s v="musical"/>
    <x v="3749"/>
    <x v="2"/>
  </r>
  <r>
    <n v="3750"/>
    <x v="3745"/>
    <x v="3748"/>
    <x v="12"/>
    <n v="6027"/>
    <x v="0"/>
    <s v="US"/>
    <x v="0"/>
    <n v="1423555140"/>
    <x v="3750"/>
    <b v="0"/>
    <x v="33"/>
    <x v="0"/>
    <x v="40"/>
    <x v="1"/>
    <s v="musical"/>
    <x v="3750"/>
    <x v="0"/>
  </r>
  <r>
    <n v="3751"/>
    <x v="3746"/>
    <x v="3749"/>
    <x v="28"/>
    <n v="1326"/>
    <x v="0"/>
    <s v="US"/>
    <x v="0"/>
    <n v="1459641073"/>
    <x v="3751"/>
    <b v="0"/>
    <x v="202"/>
    <x v="0"/>
    <x v="40"/>
    <x v="1"/>
    <s v="musical"/>
    <x v="3751"/>
    <x v="2"/>
  </r>
  <r>
    <n v="3752"/>
    <x v="3747"/>
    <x v="3750"/>
    <x v="2"/>
    <n v="565"/>
    <x v="0"/>
    <s v="GB"/>
    <x v="1"/>
    <n v="1476651600"/>
    <x v="3752"/>
    <b v="0"/>
    <x v="41"/>
    <x v="0"/>
    <x v="40"/>
    <x v="1"/>
    <s v="musical"/>
    <x v="3752"/>
    <x v="2"/>
  </r>
  <r>
    <n v="3753"/>
    <x v="3748"/>
    <x v="3751"/>
    <x v="10"/>
    <n v="5167"/>
    <x v="0"/>
    <s v="US"/>
    <x v="0"/>
    <n v="1433289600"/>
    <x v="3753"/>
    <b v="0"/>
    <x v="209"/>
    <x v="0"/>
    <x v="40"/>
    <x v="1"/>
    <s v="musical"/>
    <x v="3753"/>
    <x v="0"/>
  </r>
  <r>
    <n v="3754"/>
    <x v="3749"/>
    <x v="3752"/>
    <x v="30"/>
    <n v="3000"/>
    <x v="0"/>
    <s v="US"/>
    <x v="0"/>
    <n v="1406350740"/>
    <x v="3754"/>
    <b v="0"/>
    <x v="74"/>
    <x v="0"/>
    <x v="40"/>
    <x v="1"/>
    <s v="musical"/>
    <x v="3754"/>
    <x v="3"/>
  </r>
  <r>
    <n v="3755"/>
    <x v="3750"/>
    <x v="3753"/>
    <x v="131"/>
    <n v="713"/>
    <x v="0"/>
    <s v="GB"/>
    <x v="1"/>
    <n v="1460753307"/>
    <x v="3755"/>
    <b v="0"/>
    <x v="33"/>
    <x v="0"/>
    <x v="40"/>
    <x v="1"/>
    <s v="musical"/>
    <x v="3755"/>
    <x v="2"/>
  </r>
  <r>
    <n v="3756"/>
    <x v="3751"/>
    <x v="3754"/>
    <x v="37"/>
    <n v="4550"/>
    <x v="0"/>
    <s v="US"/>
    <x v="0"/>
    <n v="1402515198"/>
    <x v="3756"/>
    <b v="0"/>
    <x v="57"/>
    <x v="0"/>
    <x v="40"/>
    <x v="1"/>
    <s v="musical"/>
    <x v="3756"/>
    <x v="3"/>
  </r>
  <r>
    <n v="3757"/>
    <x v="3752"/>
    <x v="3755"/>
    <x v="8"/>
    <n v="3798"/>
    <x v="0"/>
    <s v="US"/>
    <x v="0"/>
    <n v="1417465515"/>
    <x v="3757"/>
    <b v="0"/>
    <x v="133"/>
    <x v="0"/>
    <x v="40"/>
    <x v="1"/>
    <s v="musical"/>
    <x v="3757"/>
    <x v="3"/>
  </r>
  <r>
    <n v="3758"/>
    <x v="3753"/>
    <x v="3756"/>
    <x v="15"/>
    <n v="1535"/>
    <x v="0"/>
    <s v="US"/>
    <x v="0"/>
    <n v="1400475600"/>
    <x v="3758"/>
    <b v="0"/>
    <x v="55"/>
    <x v="0"/>
    <x v="40"/>
    <x v="1"/>
    <s v="musical"/>
    <x v="3758"/>
    <x v="3"/>
  </r>
  <r>
    <n v="3759"/>
    <x v="3754"/>
    <x v="3757"/>
    <x v="23"/>
    <n v="4409.7700000000004"/>
    <x v="0"/>
    <s v="US"/>
    <x v="0"/>
    <n v="1440556553"/>
    <x v="3759"/>
    <b v="0"/>
    <x v="106"/>
    <x v="0"/>
    <x v="40"/>
    <x v="1"/>
    <s v="musical"/>
    <x v="3759"/>
    <x v="0"/>
  </r>
  <r>
    <n v="3760"/>
    <x v="3755"/>
    <x v="3758"/>
    <x v="10"/>
    <n v="5050.7700000000004"/>
    <x v="0"/>
    <s v="US"/>
    <x v="0"/>
    <n v="1399293386"/>
    <x v="3760"/>
    <b v="0"/>
    <x v="110"/>
    <x v="0"/>
    <x v="40"/>
    <x v="1"/>
    <s v="musical"/>
    <x v="3760"/>
    <x v="3"/>
  </r>
  <r>
    <n v="3761"/>
    <x v="3756"/>
    <x v="3759"/>
    <x v="2"/>
    <n v="500"/>
    <x v="0"/>
    <s v="GB"/>
    <x v="1"/>
    <n v="1439247600"/>
    <x v="3761"/>
    <b v="0"/>
    <x v="83"/>
    <x v="0"/>
    <x v="40"/>
    <x v="1"/>
    <s v="musical"/>
    <x v="3761"/>
    <x v="0"/>
  </r>
  <r>
    <n v="3762"/>
    <x v="3757"/>
    <x v="3760"/>
    <x v="21"/>
    <n v="1328"/>
    <x v="0"/>
    <s v="GB"/>
    <x v="1"/>
    <n v="1438543889"/>
    <x v="3762"/>
    <b v="0"/>
    <x v="33"/>
    <x v="0"/>
    <x v="40"/>
    <x v="1"/>
    <s v="musical"/>
    <x v="3762"/>
    <x v="0"/>
  </r>
  <r>
    <n v="3763"/>
    <x v="3758"/>
    <x v="3761"/>
    <x v="10"/>
    <n v="5000"/>
    <x v="0"/>
    <s v="US"/>
    <x v="0"/>
    <n v="1427907626"/>
    <x v="3763"/>
    <b v="0"/>
    <x v="99"/>
    <x v="0"/>
    <x v="40"/>
    <x v="1"/>
    <s v="musical"/>
    <x v="3763"/>
    <x v="0"/>
  </r>
  <r>
    <n v="3764"/>
    <x v="3759"/>
    <x v="3762"/>
    <x v="15"/>
    <n v="1500"/>
    <x v="0"/>
    <s v="US"/>
    <x v="0"/>
    <n v="1464482160"/>
    <x v="3764"/>
    <b v="0"/>
    <x v="74"/>
    <x v="0"/>
    <x v="40"/>
    <x v="1"/>
    <s v="musical"/>
    <x v="3764"/>
    <x v="2"/>
  </r>
  <r>
    <n v="3765"/>
    <x v="3760"/>
    <x v="3763"/>
    <x v="39"/>
    <n v="7942"/>
    <x v="0"/>
    <s v="US"/>
    <x v="0"/>
    <n v="1406745482"/>
    <x v="3765"/>
    <b v="0"/>
    <x v="329"/>
    <x v="0"/>
    <x v="40"/>
    <x v="1"/>
    <s v="musical"/>
    <x v="3765"/>
    <x v="3"/>
  </r>
  <r>
    <n v="3766"/>
    <x v="3761"/>
    <x v="3764"/>
    <x v="3"/>
    <n v="10265.01"/>
    <x v="0"/>
    <s v="US"/>
    <x v="0"/>
    <n v="1404360045"/>
    <x v="3766"/>
    <b v="0"/>
    <x v="93"/>
    <x v="0"/>
    <x v="40"/>
    <x v="1"/>
    <s v="musical"/>
    <x v="3766"/>
    <x v="3"/>
  </r>
  <r>
    <n v="3767"/>
    <x v="3762"/>
    <x v="3765"/>
    <x v="13"/>
    <n v="2335"/>
    <x v="0"/>
    <s v="US"/>
    <x v="0"/>
    <n v="1425185940"/>
    <x v="3767"/>
    <b v="0"/>
    <x v="66"/>
    <x v="0"/>
    <x v="40"/>
    <x v="1"/>
    <s v="musical"/>
    <x v="3767"/>
    <x v="0"/>
  </r>
  <r>
    <n v="3768"/>
    <x v="3763"/>
    <x v="3766"/>
    <x v="23"/>
    <n v="4306.1099999999997"/>
    <x v="0"/>
    <s v="US"/>
    <x v="0"/>
    <n v="1402594090"/>
    <x v="3768"/>
    <b v="0"/>
    <x v="6"/>
    <x v="0"/>
    <x v="40"/>
    <x v="1"/>
    <s v="musical"/>
    <x v="3768"/>
    <x v="3"/>
  </r>
  <r>
    <n v="3769"/>
    <x v="3764"/>
    <x v="3767"/>
    <x v="184"/>
    <n v="1100"/>
    <x v="0"/>
    <s v="US"/>
    <x v="0"/>
    <n v="1460730079"/>
    <x v="3769"/>
    <b v="0"/>
    <x v="41"/>
    <x v="0"/>
    <x v="40"/>
    <x v="1"/>
    <s v="musical"/>
    <x v="3769"/>
    <x v="2"/>
  </r>
  <r>
    <n v="3770"/>
    <x v="3765"/>
    <x v="3768"/>
    <x v="13"/>
    <n v="2000"/>
    <x v="0"/>
    <s v="GB"/>
    <x v="1"/>
    <n v="1434234010"/>
    <x v="3770"/>
    <b v="0"/>
    <x v="9"/>
    <x v="0"/>
    <x v="40"/>
    <x v="1"/>
    <s v="musical"/>
    <x v="3770"/>
    <x v="0"/>
  </r>
  <r>
    <n v="3771"/>
    <x v="3766"/>
    <x v="3769"/>
    <x v="28"/>
    <n v="1460"/>
    <x v="0"/>
    <s v="US"/>
    <x v="0"/>
    <n v="1463529600"/>
    <x v="3771"/>
    <b v="0"/>
    <x v="44"/>
    <x v="0"/>
    <x v="40"/>
    <x v="1"/>
    <s v="musical"/>
    <x v="3771"/>
    <x v="2"/>
  </r>
  <r>
    <n v="3772"/>
    <x v="3767"/>
    <x v="3770"/>
    <x v="10"/>
    <n v="5510"/>
    <x v="0"/>
    <s v="US"/>
    <x v="0"/>
    <n v="1480399200"/>
    <x v="3772"/>
    <b v="0"/>
    <x v="51"/>
    <x v="0"/>
    <x v="40"/>
    <x v="1"/>
    <s v="musical"/>
    <x v="3772"/>
    <x v="2"/>
  </r>
  <r>
    <n v="3773"/>
    <x v="3768"/>
    <x v="3771"/>
    <x v="10"/>
    <n v="5410"/>
    <x v="0"/>
    <s v="US"/>
    <x v="0"/>
    <n v="1479175680"/>
    <x v="3773"/>
    <b v="0"/>
    <x v="7"/>
    <x v="0"/>
    <x v="40"/>
    <x v="1"/>
    <s v="musical"/>
    <x v="3773"/>
    <x v="2"/>
  </r>
  <r>
    <n v="3774"/>
    <x v="3769"/>
    <x v="3772"/>
    <x v="30"/>
    <n v="2500"/>
    <x v="0"/>
    <s v="CA"/>
    <x v="5"/>
    <n v="1428606055"/>
    <x v="3774"/>
    <b v="0"/>
    <x v="20"/>
    <x v="0"/>
    <x v="40"/>
    <x v="1"/>
    <s v="musical"/>
    <x v="3774"/>
    <x v="0"/>
  </r>
  <r>
    <n v="3775"/>
    <x v="3770"/>
    <x v="3773"/>
    <x v="13"/>
    <n v="2005"/>
    <x v="0"/>
    <s v="US"/>
    <x v="0"/>
    <n v="1428552000"/>
    <x v="3775"/>
    <b v="0"/>
    <x v="25"/>
    <x v="0"/>
    <x v="40"/>
    <x v="1"/>
    <s v="musical"/>
    <x v="3775"/>
    <x v="0"/>
  </r>
  <r>
    <n v="3776"/>
    <x v="3771"/>
    <x v="3774"/>
    <x v="6"/>
    <n v="8537"/>
    <x v="0"/>
    <s v="US"/>
    <x v="0"/>
    <n v="1406854800"/>
    <x v="3776"/>
    <b v="0"/>
    <x v="225"/>
    <x v="0"/>
    <x v="40"/>
    <x v="1"/>
    <s v="musical"/>
    <x v="3776"/>
    <x v="3"/>
  </r>
  <r>
    <n v="3777"/>
    <x v="3772"/>
    <x v="3775"/>
    <x v="13"/>
    <n v="2864"/>
    <x v="0"/>
    <s v="US"/>
    <x v="0"/>
    <n v="1411790400"/>
    <x v="3777"/>
    <b v="0"/>
    <x v="211"/>
    <x v="0"/>
    <x v="40"/>
    <x v="1"/>
    <s v="musical"/>
    <x v="3777"/>
    <x v="3"/>
  </r>
  <r>
    <n v="3778"/>
    <x v="3773"/>
    <x v="3776"/>
    <x v="262"/>
    <n v="2521"/>
    <x v="0"/>
    <s v="US"/>
    <x v="0"/>
    <n v="1423942780"/>
    <x v="3778"/>
    <b v="0"/>
    <x v="17"/>
    <x v="0"/>
    <x v="40"/>
    <x v="1"/>
    <s v="musical"/>
    <x v="3778"/>
    <x v="3"/>
  </r>
  <r>
    <n v="3779"/>
    <x v="3774"/>
    <x v="3777"/>
    <x v="36"/>
    <n v="15597"/>
    <x v="0"/>
    <s v="US"/>
    <x v="0"/>
    <n v="1459010340"/>
    <x v="3779"/>
    <b v="0"/>
    <x v="248"/>
    <x v="0"/>
    <x v="40"/>
    <x v="1"/>
    <s v="musical"/>
    <x v="3779"/>
    <x v="2"/>
  </r>
  <r>
    <n v="3780"/>
    <x v="3775"/>
    <x v="3778"/>
    <x v="30"/>
    <n v="3000"/>
    <x v="0"/>
    <s v="US"/>
    <x v="0"/>
    <n v="1436817960"/>
    <x v="3780"/>
    <b v="0"/>
    <x v="209"/>
    <x v="0"/>
    <x v="40"/>
    <x v="1"/>
    <s v="musical"/>
    <x v="3780"/>
    <x v="0"/>
  </r>
  <r>
    <n v="3781"/>
    <x v="3776"/>
    <x v="3779"/>
    <x v="37"/>
    <n v="4935"/>
    <x v="0"/>
    <s v="US"/>
    <x v="0"/>
    <n v="1410210685"/>
    <x v="3781"/>
    <b v="0"/>
    <x v="47"/>
    <x v="0"/>
    <x v="40"/>
    <x v="1"/>
    <s v="musical"/>
    <x v="3781"/>
    <x v="3"/>
  </r>
  <r>
    <n v="3782"/>
    <x v="3777"/>
    <x v="3780"/>
    <x v="13"/>
    <n v="2035"/>
    <x v="0"/>
    <s v="GB"/>
    <x v="1"/>
    <n v="1469401200"/>
    <x v="3782"/>
    <b v="0"/>
    <x v="74"/>
    <x v="0"/>
    <x v="40"/>
    <x v="1"/>
    <s v="musical"/>
    <x v="3782"/>
    <x v="2"/>
  </r>
  <r>
    <n v="3783"/>
    <x v="3778"/>
    <x v="3781"/>
    <x v="38"/>
    <n v="1547"/>
    <x v="0"/>
    <s v="US"/>
    <x v="0"/>
    <n v="1458057600"/>
    <x v="3783"/>
    <b v="0"/>
    <x v="54"/>
    <x v="0"/>
    <x v="40"/>
    <x v="1"/>
    <s v="musical"/>
    <x v="3783"/>
    <x v="2"/>
  </r>
  <r>
    <n v="3784"/>
    <x v="3779"/>
    <x v="3782"/>
    <x v="28"/>
    <n v="1150"/>
    <x v="0"/>
    <s v="CA"/>
    <x v="5"/>
    <n v="1468193532"/>
    <x v="3784"/>
    <b v="0"/>
    <x v="73"/>
    <x v="0"/>
    <x v="40"/>
    <x v="1"/>
    <s v="musical"/>
    <x v="3784"/>
    <x v="2"/>
  </r>
  <r>
    <n v="3785"/>
    <x v="3780"/>
    <x v="3783"/>
    <x v="13"/>
    <n v="3015"/>
    <x v="0"/>
    <s v="GB"/>
    <x v="1"/>
    <n v="1470132180"/>
    <x v="3785"/>
    <b v="0"/>
    <x v="209"/>
    <x v="0"/>
    <x v="40"/>
    <x v="1"/>
    <s v="musical"/>
    <x v="3785"/>
    <x v="2"/>
  </r>
  <r>
    <n v="3786"/>
    <x v="3781"/>
    <x v="3784"/>
    <x v="12"/>
    <n v="6658"/>
    <x v="0"/>
    <s v="US"/>
    <x v="0"/>
    <n v="1464310475"/>
    <x v="3786"/>
    <b v="0"/>
    <x v="26"/>
    <x v="0"/>
    <x v="40"/>
    <x v="1"/>
    <s v="musical"/>
    <x v="3786"/>
    <x v="2"/>
  </r>
  <r>
    <n v="3787"/>
    <x v="3782"/>
    <x v="3785"/>
    <x v="18"/>
    <n v="351"/>
    <x v="0"/>
    <s v="US"/>
    <x v="0"/>
    <n v="1436587140"/>
    <x v="3787"/>
    <b v="0"/>
    <x v="73"/>
    <x v="0"/>
    <x v="40"/>
    <x v="1"/>
    <s v="musical"/>
    <x v="3787"/>
    <x v="0"/>
  </r>
  <r>
    <n v="3788"/>
    <x v="3783"/>
    <x v="3786"/>
    <x v="96"/>
    <n v="500"/>
    <x v="2"/>
    <s v="US"/>
    <x v="0"/>
    <n v="1450887480"/>
    <x v="3788"/>
    <b v="0"/>
    <x v="29"/>
    <x v="1"/>
    <x v="40"/>
    <x v="1"/>
    <s v="musical"/>
    <x v="3788"/>
    <x v="0"/>
  </r>
  <r>
    <n v="3789"/>
    <x v="3784"/>
    <x v="3787"/>
    <x v="424"/>
    <n v="116"/>
    <x v="2"/>
    <s v="GB"/>
    <x v="1"/>
    <n v="1434395418"/>
    <x v="3789"/>
    <b v="0"/>
    <x v="80"/>
    <x v="1"/>
    <x v="40"/>
    <x v="1"/>
    <s v="musical"/>
    <x v="3789"/>
    <x v="0"/>
  </r>
  <r>
    <n v="3790"/>
    <x v="3785"/>
    <x v="3788"/>
    <x v="36"/>
    <n v="0"/>
    <x v="2"/>
    <s v="US"/>
    <x v="0"/>
    <n v="1479834023"/>
    <x v="3790"/>
    <b v="0"/>
    <x v="78"/>
    <x v="1"/>
    <x v="40"/>
    <x v="1"/>
    <s v="musical"/>
    <x v="3790"/>
    <x v="2"/>
  </r>
  <r>
    <n v="3791"/>
    <x v="3786"/>
    <x v="3789"/>
    <x v="15"/>
    <n v="0"/>
    <x v="2"/>
    <s v="US"/>
    <x v="0"/>
    <n v="1404664592"/>
    <x v="3791"/>
    <b v="0"/>
    <x v="78"/>
    <x v="1"/>
    <x v="40"/>
    <x v="1"/>
    <s v="musical"/>
    <x v="3791"/>
    <x v="3"/>
  </r>
  <r>
    <n v="3792"/>
    <x v="3787"/>
    <x v="3790"/>
    <x v="78"/>
    <n v="35"/>
    <x v="2"/>
    <s v="US"/>
    <x v="0"/>
    <n v="1436957022"/>
    <x v="3792"/>
    <b v="0"/>
    <x v="84"/>
    <x v="1"/>
    <x v="40"/>
    <x v="1"/>
    <s v="musical"/>
    <x v="3792"/>
    <x v="0"/>
  </r>
  <r>
    <n v="3793"/>
    <x v="3788"/>
    <x v="3791"/>
    <x v="39"/>
    <n v="4176"/>
    <x v="2"/>
    <s v="US"/>
    <x v="0"/>
    <n v="1418769129"/>
    <x v="3793"/>
    <b v="0"/>
    <x v="54"/>
    <x v="1"/>
    <x v="40"/>
    <x v="1"/>
    <s v="musical"/>
    <x v="3793"/>
    <x v="3"/>
  </r>
  <r>
    <n v="3794"/>
    <x v="3789"/>
    <x v="3792"/>
    <x v="10"/>
    <n v="50"/>
    <x v="2"/>
    <s v="GB"/>
    <x v="1"/>
    <n v="1433685354"/>
    <x v="3794"/>
    <b v="0"/>
    <x v="29"/>
    <x v="1"/>
    <x v="40"/>
    <x v="1"/>
    <s v="musical"/>
    <x v="3794"/>
    <x v="0"/>
  </r>
  <r>
    <n v="3795"/>
    <x v="3790"/>
    <x v="3793"/>
    <x v="20"/>
    <n v="10"/>
    <x v="2"/>
    <s v="GB"/>
    <x v="1"/>
    <n v="1440801000"/>
    <x v="3795"/>
    <b v="0"/>
    <x v="84"/>
    <x v="1"/>
    <x v="40"/>
    <x v="1"/>
    <s v="musical"/>
    <x v="3795"/>
    <x v="0"/>
  </r>
  <r>
    <n v="3796"/>
    <x v="3791"/>
    <x v="3794"/>
    <x v="290"/>
    <n v="1"/>
    <x v="2"/>
    <s v="US"/>
    <x v="0"/>
    <n v="1484354556"/>
    <x v="3796"/>
    <b v="0"/>
    <x v="29"/>
    <x v="1"/>
    <x v="40"/>
    <x v="1"/>
    <s v="musical"/>
    <x v="3796"/>
    <x v="2"/>
  </r>
  <r>
    <n v="3797"/>
    <x v="3792"/>
    <x v="3795"/>
    <x v="12"/>
    <n v="5380"/>
    <x v="2"/>
    <s v="US"/>
    <x v="0"/>
    <n v="1429564165"/>
    <x v="3797"/>
    <b v="0"/>
    <x v="77"/>
    <x v="1"/>
    <x v="40"/>
    <x v="1"/>
    <s v="musical"/>
    <x v="3797"/>
    <x v="0"/>
  </r>
  <r>
    <n v="3798"/>
    <x v="3793"/>
    <x v="3796"/>
    <x v="54"/>
    <n v="1025"/>
    <x v="2"/>
    <s v="US"/>
    <x v="0"/>
    <n v="1407691248"/>
    <x v="3798"/>
    <b v="0"/>
    <x v="81"/>
    <x v="1"/>
    <x v="40"/>
    <x v="1"/>
    <s v="musical"/>
    <x v="3798"/>
    <x v="3"/>
  </r>
  <r>
    <n v="3799"/>
    <x v="3794"/>
    <x v="3797"/>
    <x v="3"/>
    <n v="402"/>
    <x v="2"/>
    <s v="US"/>
    <x v="0"/>
    <n v="1457734843"/>
    <x v="3799"/>
    <b v="0"/>
    <x v="80"/>
    <x v="1"/>
    <x v="40"/>
    <x v="1"/>
    <s v="musical"/>
    <x v="3799"/>
    <x v="2"/>
  </r>
  <r>
    <n v="3800"/>
    <x v="3795"/>
    <x v="3798"/>
    <x v="29"/>
    <n v="881"/>
    <x v="2"/>
    <s v="US"/>
    <x v="0"/>
    <n v="1420952340"/>
    <x v="3800"/>
    <b v="0"/>
    <x v="38"/>
    <x v="1"/>
    <x v="40"/>
    <x v="1"/>
    <s v="musical"/>
    <x v="3800"/>
    <x v="3"/>
  </r>
  <r>
    <n v="3801"/>
    <x v="3796"/>
    <x v="3799"/>
    <x v="10"/>
    <n v="426"/>
    <x v="2"/>
    <s v="US"/>
    <x v="0"/>
    <n v="1420215216"/>
    <x v="3801"/>
    <b v="0"/>
    <x v="82"/>
    <x v="1"/>
    <x v="40"/>
    <x v="1"/>
    <s v="musical"/>
    <x v="3801"/>
    <x v="3"/>
  </r>
  <r>
    <n v="3802"/>
    <x v="3797"/>
    <x v="3800"/>
    <x v="9"/>
    <n v="0"/>
    <x v="2"/>
    <s v="US"/>
    <x v="0"/>
    <n v="1445482906"/>
    <x v="3802"/>
    <b v="0"/>
    <x v="78"/>
    <x v="1"/>
    <x v="40"/>
    <x v="1"/>
    <s v="musical"/>
    <x v="3802"/>
    <x v="0"/>
  </r>
  <r>
    <n v="3803"/>
    <x v="3798"/>
    <x v="3801"/>
    <x v="14"/>
    <n v="2358"/>
    <x v="2"/>
    <s v="US"/>
    <x v="0"/>
    <n v="1457133568"/>
    <x v="3803"/>
    <b v="0"/>
    <x v="244"/>
    <x v="1"/>
    <x v="40"/>
    <x v="1"/>
    <s v="musical"/>
    <x v="3803"/>
    <x v="2"/>
  </r>
  <r>
    <n v="3804"/>
    <x v="3799"/>
    <x v="3802"/>
    <x v="6"/>
    <n v="0"/>
    <x v="2"/>
    <s v="US"/>
    <x v="0"/>
    <n v="1469948400"/>
    <x v="3804"/>
    <b v="0"/>
    <x v="78"/>
    <x v="1"/>
    <x v="40"/>
    <x v="1"/>
    <s v="musical"/>
    <x v="3804"/>
    <x v="2"/>
  </r>
  <r>
    <n v="3805"/>
    <x v="3800"/>
    <x v="3803"/>
    <x v="60"/>
    <n v="3"/>
    <x v="2"/>
    <s v="US"/>
    <x v="0"/>
    <n v="1411852640"/>
    <x v="3805"/>
    <b v="0"/>
    <x v="84"/>
    <x v="1"/>
    <x v="40"/>
    <x v="1"/>
    <s v="musical"/>
    <x v="3805"/>
    <x v="3"/>
  </r>
  <r>
    <n v="3806"/>
    <x v="3801"/>
    <x v="3804"/>
    <x v="51"/>
    <n v="5"/>
    <x v="2"/>
    <s v="AU"/>
    <x v="2"/>
    <n v="1404022381"/>
    <x v="3806"/>
    <b v="0"/>
    <x v="29"/>
    <x v="1"/>
    <x v="40"/>
    <x v="1"/>
    <s v="musical"/>
    <x v="3806"/>
    <x v="3"/>
  </r>
  <r>
    <n v="3807"/>
    <x v="3802"/>
    <x v="3805"/>
    <x v="15"/>
    <n v="455"/>
    <x v="2"/>
    <s v="US"/>
    <x v="0"/>
    <n v="1428097739"/>
    <x v="3807"/>
    <b v="0"/>
    <x v="82"/>
    <x v="1"/>
    <x v="40"/>
    <x v="1"/>
    <s v="musical"/>
    <x v="3807"/>
    <x v="0"/>
  </r>
  <r>
    <n v="3808"/>
    <x v="3803"/>
    <x v="3806"/>
    <x v="28"/>
    <n v="1000"/>
    <x v="0"/>
    <s v="GB"/>
    <x v="1"/>
    <n v="1429955619"/>
    <x v="3808"/>
    <b v="0"/>
    <x v="54"/>
    <x v="0"/>
    <x v="6"/>
    <x v="1"/>
    <s v="plays"/>
    <x v="3808"/>
    <x v="0"/>
  </r>
  <r>
    <n v="3809"/>
    <x v="3804"/>
    <x v="3807"/>
    <x v="13"/>
    <n v="2025"/>
    <x v="0"/>
    <s v="GB"/>
    <x v="1"/>
    <n v="1406761200"/>
    <x v="3809"/>
    <b v="0"/>
    <x v="44"/>
    <x v="0"/>
    <x v="6"/>
    <x v="1"/>
    <s v="plays"/>
    <x v="3809"/>
    <x v="3"/>
  </r>
  <r>
    <n v="3810"/>
    <x v="3805"/>
    <x v="3808"/>
    <x v="15"/>
    <n v="1826"/>
    <x v="0"/>
    <s v="US"/>
    <x v="0"/>
    <n v="1426965758"/>
    <x v="3810"/>
    <b v="0"/>
    <x v="55"/>
    <x v="0"/>
    <x v="6"/>
    <x v="1"/>
    <s v="plays"/>
    <x v="3810"/>
    <x v="0"/>
  </r>
  <r>
    <n v="3811"/>
    <x v="3806"/>
    <x v="3809"/>
    <x v="49"/>
    <n v="825"/>
    <x v="0"/>
    <s v="GB"/>
    <x v="1"/>
    <n v="1464692400"/>
    <x v="3811"/>
    <b v="0"/>
    <x v="10"/>
    <x v="0"/>
    <x v="6"/>
    <x v="1"/>
    <s v="plays"/>
    <x v="3811"/>
    <x v="2"/>
  </r>
  <r>
    <n v="3812"/>
    <x v="3807"/>
    <x v="3810"/>
    <x v="13"/>
    <n v="2191"/>
    <x v="0"/>
    <s v="CA"/>
    <x v="5"/>
    <n v="1433131140"/>
    <x v="3812"/>
    <b v="0"/>
    <x v="202"/>
    <x v="0"/>
    <x v="6"/>
    <x v="1"/>
    <s v="plays"/>
    <x v="3812"/>
    <x v="0"/>
  </r>
  <r>
    <n v="3813"/>
    <x v="3808"/>
    <x v="3811"/>
    <x v="190"/>
    <n v="2119.9899999999998"/>
    <x v="0"/>
    <s v="US"/>
    <x v="0"/>
    <n v="1465940580"/>
    <x v="3813"/>
    <b v="0"/>
    <x v="74"/>
    <x v="0"/>
    <x v="6"/>
    <x v="1"/>
    <s v="plays"/>
    <x v="3813"/>
    <x v="2"/>
  </r>
  <r>
    <n v="3814"/>
    <x v="3809"/>
    <x v="3812"/>
    <x v="15"/>
    <n v="2102"/>
    <x v="0"/>
    <s v="US"/>
    <x v="0"/>
    <n v="1427860740"/>
    <x v="3814"/>
    <b v="0"/>
    <x v="69"/>
    <x v="0"/>
    <x v="6"/>
    <x v="1"/>
    <s v="plays"/>
    <x v="3814"/>
    <x v="0"/>
  </r>
  <r>
    <n v="3815"/>
    <x v="3810"/>
    <x v="3813"/>
    <x v="28"/>
    <n v="1000.01"/>
    <x v="0"/>
    <s v="GB"/>
    <x v="1"/>
    <n v="1440111600"/>
    <x v="3815"/>
    <b v="0"/>
    <x v="9"/>
    <x v="0"/>
    <x v="6"/>
    <x v="1"/>
    <s v="plays"/>
    <x v="3815"/>
    <x v="0"/>
  </r>
  <r>
    <n v="3816"/>
    <x v="3811"/>
    <x v="3814"/>
    <x v="15"/>
    <n v="1788.57"/>
    <x v="0"/>
    <s v="US"/>
    <x v="0"/>
    <n v="1405614823"/>
    <x v="3816"/>
    <b v="0"/>
    <x v="77"/>
    <x v="0"/>
    <x v="6"/>
    <x v="1"/>
    <s v="plays"/>
    <x v="3816"/>
    <x v="3"/>
  </r>
  <r>
    <n v="3817"/>
    <x v="3812"/>
    <x v="3815"/>
    <x v="13"/>
    <n v="2145"/>
    <x v="0"/>
    <s v="US"/>
    <x v="0"/>
    <n v="1445659140"/>
    <x v="3817"/>
    <b v="0"/>
    <x v="9"/>
    <x v="0"/>
    <x v="6"/>
    <x v="1"/>
    <s v="plays"/>
    <x v="3817"/>
    <x v="0"/>
  </r>
  <r>
    <n v="3818"/>
    <x v="3813"/>
    <x v="3816"/>
    <x v="49"/>
    <n v="570"/>
    <x v="0"/>
    <s v="US"/>
    <x v="0"/>
    <n v="1426187582"/>
    <x v="3818"/>
    <b v="0"/>
    <x v="73"/>
    <x v="0"/>
    <x v="6"/>
    <x v="1"/>
    <s v="plays"/>
    <x v="3818"/>
    <x v="0"/>
  </r>
  <r>
    <n v="3819"/>
    <x v="3814"/>
    <x v="3705"/>
    <x v="28"/>
    <n v="1064"/>
    <x v="0"/>
    <s v="US"/>
    <x v="0"/>
    <n v="1437166920"/>
    <x v="3819"/>
    <b v="0"/>
    <x v="55"/>
    <x v="0"/>
    <x v="6"/>
    <x v="1"/>
    <s v="plays"/>
    <x v="3819"/>
    <x v="0"/>
  </r>
  <r>
    <n v="3820"/>
    <x v="3815"/>
    <x v="3817"/>
    <x v="43"/>
    <n v="430"/>
    <x v="0"/>
    <s v="GB"/>
    <x v="1"/>
    <n v="1436110717"/>
    <x v="3820"/>
    <b v="0"/>
    <x v="9"/>
    <x v="0"/>
    <x v="6"/>
    <x v="1"/>
    <s v="plays"/>
    <x v="3820"/>
    <x v="0"/>
  </r>
  <r>
    <n v="3821"/>
    <x v="3816"/>
    <x v="3818"/>
    <x v="8"/>
    <n v="3659"/>
    <x v="0"/>
    <s v="US"/>
    <x v="0"/>
    <n v="1451881207"/>
    <x v="3821"/>
    <b v="0"/>
    <x v="67"/>
    <x v="0"/>
    <x v="6"/>
    <x v="1"/>
    <s v="plays"/>
    <x v="3821"/>
    <x v="0"/>
  </r>
  <r>
    <n v="3822"/>
    <x v="3817"/>
    <x v="3819"/>
    <x v="10"/>
    <n v="5501"/>
    <x v="0"/>
    <s v="DE"/>
    <x v="3"/>
    <n v="1453244340"/>
    <x v="3822"/>
    <b v="0"/>
    <x v="88"/>
    <x v="0"/>
    <x v="6"/>
    <x v="1"/>
    <s v="plays"/>
    <x v="3822"/>
    <x v="0"/>
  </r>
  <r>
    <n v="3823"/>
    <x v="3818"/>
    <x v="3820"/>
    <x v="30"/>
    <n v="2650"/>
    <x v="0"/>
    <s v="US"/>
    <x v="0"/>
    <n v="1437364740"/>
    <x v="3823"/>
    <b v="0"/>
    <x v="14"/>
    <x v="0"/>
    <x v="6"/>
    <x v="1"/>
    <s v="plays"/>
    <x v="3823"/>
    <x v="0"/>
  </r>
  <r>
    <n v="3824"/>
    <x v="3819"/>
    <x v="3821"/>
    <x v="49"/>
    <n v="270"/>
    <x v="0"/>
    <s v="GB"/>
    <x v="1"/>
    <n v="1470058860"/>
    <x v="3824"/>
    <b v="0"/>
    <x v="63"/>
    <x v="0"/>
    <x v="6"/>
    <x v="1"/>
    <s v="plays"/>
    <x v="3824"/>
    <x v="2"/>
  </r>
  <r>
    <n v="3825"/>
    <x v="3820"/>
    <x v="3822"/>
    <x v="10"/>
    <n v="5271"/>
    <x v="0"/>
    <s v="US"/>
    <x v="0"/>
    <n v="1434505214"/>
    <x v="3825"/>
    <b v="0"/>
    <x v="72"/>
    <x v="0"/>
    <x v="6"/>
    <x v="1"/>
    <s v="plays"/>
    <x v="3825"/>
    <x v="0"/>
  </r>
  <r>
    <n v="3826"/>
    <x v="3821"/>
    <x v="3823"/>
    <x v="20"/>
    <n v="715"/>
    <x v="0"/>
    <s v="GB"/>
    <x v="1"/>
    <n v="1430993394"/>
    <x v="3826"/>
    <b v="0"/>
    <x v="55"/>
    <x v="0"/>
    <x v="6"/>
    <x v="1"/>
    <s v="plays"/>
    <x v="3826"/>
    <x v="0"/>
  </r>
  <r>
    <n v="3827"/>
    <x v="3822"/>
    <x v="3824"/>
    <x v="9"/>
    <n v="4580"/>
    <x v="0"/>
    <s v="GB"/>
    <x v="1"/>
    <n v="1427414400"/>
    <x v="3827"/>
    <b v="0"/>
    <x v="71"/>
    <x v="0"/>
    <x v="6"/>
    <x v="1"/>
    <s v="plays"/>
    <x v="3827"/>
    <x v="0"/>
  </r>
  <r>
    <n v="3828"/>
    <x v="3823"/>
    <x v="3825"/>
    <x v="10"/>
    <n v="5000"/>
    <x v="0"/>
    <s v="US"/>
    <x v="0"/>
    <n v="1420033187"/>
    <x v="3828"/>
    <b v="0"/>
    <x v="33"/>
    <x v="0"/>
    <x v="6"/>
    <x v="1"/>
    <s v="plays"/>
    <x v="3828"/>
    <x v="3"/>
  </r>
  <r>
    <n v="3829"/>
    <x v="3824"/>
    <x v="3826"/>
    <x v="2"/>
    <n v="501"/>
    <x v="0"/>
    <s v="US"/>
    <x v="0"/>
    <n v="1472676371"/>
    <x v="3829"/>
    <b v="0"/>
    <x v="22"/>
    <x v="0"/>
    <x v="6"/>
    <x v="1"/>
    <s v="plays"/>
    <x v="3829"/>
    <x v="2"/>
  </r>
  <r>
    <n v="3830"/>
    <x v="3825"/>
    <x v="3827"/>
    <x v="213"/>
    <n v="225"/>
    <x v="0"/>
    <s v="US"/>
    <x v="0"/>
    <n v="1464371211"/>
    <x v="3830"/>
    <b v="0"/>
    <x v="83"/>
    <x v="0"/>
    <x v="6"/>
    <x v="1"/>
    <s v="plays"/>
    <x v="3830"/>
    <x v="2"/>
  </r>
  <r>
    <n v="3831"/>
    <x v="3826"/>
    <x v="3828"/>
    <x v="2"/>
    <n v="530.11"/>
    <x v="0"/>
    <s v="US"/>
    <x v="0"/>
    <n v="1415222545"/>
    <x v="3831"/>
    <b v="0"/>
    <x v="82"/>
    <x v="0"/>
    <x v="6"/>
    <x v="1"/>
    <s v="plays"/>
    <x v="3831"/>
    <x v="3"/>
  </r>
  <r>
    <n v="3832"/>
    <x v="3827"/>
    <x v="3829"/>
    <x v="38"/>
    <n v="1256"/>
    <x v="0"/>
    <s v="US"/>
    <x v="0"/>
    <n v="1455936335"/>
    <x v="3832"/>
    <b v="0"/>
    <x v="82"/>
    <x v="0"/>
    <x v="6"/>
    <x v="1"/>
    <s v="plays"/>
    <x v="3832"/>
    <x v="2"/>
  </r>
  <r>
    <n v="3833"/>
    <x v="3828"/>
    <x v="3830"/>
    <x v="38"/>
    <n v="1400"/>
    <x v="0"/>
    <s v="CA"/>
    <x v="5"/>
    <n v="1417460940"/>
    <x v="3833"/>
    <b v="0"/>
    <x v="9"/>
    <x v="0"/>
    <x v="6"/>
    <x v="1"/>
    <s v="plays"/>
    <x v="3833"/>
    <x v="3"/>
  </r>
  <r>
    <n v="3834"/>
    <x v="3829"/>
    <x v="3831"/>
    <x v="9"/>
    <n v="3271"/>
    <x v="0"/>
    <s v="GB"/>
    <x v="1"/>
    <n v="1434624067"/>
    <x v="3834"/>
    <b v="0"/>
    <x v="7"/>
    <x v="0"/>
    <x v="6"/>
    <x v="1"/>
    <s v="plays"/>
    <x v="3834"/>
    <x v="0"/>
  </r>
  <r>
    <n v="3835"/>
    <x v="3830"/>
    <x v="3832"/>
    <x v="48"/>
    <n v="320"/>
    <x v="0"/>
    <s v="GB"/>
    <x v="1"/>
    <n v="1461278208"/>
    <x v="3835"/>
    <b v="0"/>
    <x v="22"/>
    <x v="0"/>
    <x v="6"/>
    <x v="1"/>
    <s v="plays"/>
    <x v="3835"/>
    <x v="2"/>
  </r>
  <r>
    <n v="3836"/>
    <x v="3831"/>
    <x v="3833"/>
    <x v="134"/>
    <n v="900"/>
    <x v="0"/>
    <s v="US"/>
    <x v="0"/>
    <n v="1470197340"/>
    <x v="3836"/>
    <b v="0"/>
    <x v="25"/>
    <x v="0"/>
    <x v="6"/>
    <x v="1"/>
    <s v="plays"/>
    <x v="3836"/>
    <x v="2"/>
  </r>
  <r>
    <n v="3837"/>
    <x v="3832"/>
    <x v="3834"/>
    <x v="13"/>
    <n v="2042"/>
    <x v="0"/>
    <s v="GB"/>
    <x v="1"/>
    <n v="1435947758"/>
    <x v="3837"/>
    <b v="0"/>
    <x v="57"/>
    <x v="0"/>
    <x v="6"/>
    <x v="1"/>
    <s v="plays"/>
    <x v="3837"/>
    <x v="0"/>
  </r>
  <r>
    <n v="3838"/>
    <x v="3833"/>
    <x v="3835"/>
    <x v="57"/>
    <n v="100824"/>
    <x v="0"/>
    <s v="SE"/>
    <x v="9"/>
    <n v="1432314209"/>
    <x v="3838"/>
    <b v="0"/>
    <x v="61"/>
    <x v="0"/>
    <x v="6"/>
    <x v="1"/>
    <s v="plays"/>
    <x v="3838"/>
    <x v="0"/>
  </r>
  <r>
    <n v="3839"/>
    <x v="3834"/>
    <x v="3836"/>
    <x v="13"/>
    <n v="2025"/>
    <x v="0"/>
    <s v="US"/>
    <x v="0"/>
    <n v="1438226724"/>
    <x v="3839"/>
    <b v="0"/>
    <x v="58"/>
    <x v="0"/>
    <x v="6"/>
    <x v="1"/>
    <s v="plays"/>
    <x v="3839"/>
    <x v="0"/>
  </r>
  <r>
    <n v="3840"/>
    <x v="3835"/>
    <x v="3837"/>
    <x v="332"/>
    <n v="65"/>
    <x v="0"/>
    <s v="GB"/>
    <x v="1"/>
    <n v="1459180229"/>
    <x v="3840"/>
    <b v="0"/>
    <x v="83"/>
    <x v="0"/>
    <x v="6"/>
    <x v="1"/>
    <s v="plays"/>
    <x v="3840"/>
    <x v="2"/>
  </r>
  <r>
    <n v="3841"/>
    <x v="3836"/>
    <x v="3838"/>
    <x v="3"/>
    <n v="872"/>
    <x v="2"/>
    <s v="US"/>
    <x v="0"/>
    <n v="1405882287"/>
    <x v="3841"/>
    <b v="1"/>
    <x v="69"/>
    <x v="1"/>
    <x v="6"/>
    <x v="1"/>
    <s v="plays"/>
    <x v="3841"/>
    <x v="3"/>
  </r>
  <r>
    <n v="3842"/>
    <x v="3837"/>
    <x v="3839"/>
    <x v="10"/>
    <n v="1097"/>
    <x v="2"/>
    <s v="GB"/>
    <x v="1"/>
    <n v="1399809052"/>
    <x v="3842"/>
    <b v="1"/>
    <x v="23"/>
    <x v="1"/>
    <x v="6"/>
    <x v="1"/>
    <s v="plays"/>
    <x v="3842"/>
    <x v="3"/>
  </r>
  <r>
    <n v="3843"/>
    <x v="3838"/>
    <x v="3840"/>
    <x v="10"/>
    <n v="1065"/>
    <x v="2"/>
    <s v="US"/>
    <x v="0"/>
    <n v="1401587064"/>
    <x v="3843"/>
    <b v="1"/>
    <x v="10"/>
    <x v="1"/>
    <x v="6"/>
    <x v="1"/>
    <s v="plays"/>
    <x v="3843"/>
    <x v="3"/>
  </r>
  <r>
    <n v="3844"/>
    <x v="3839"/>
    <x v="3841"/>
    <x v="336"/>
    <n v="4066"/>
    <x v="2"/>
    <s v="US"/>
    <x v="0"/>
    <n v="1401778740"/>
    <x v="3844"/>
    <b v="1"/>
    <x v="133"/>
    <x v="1"/>
    <x v="6"/>
    <x v="1"/>
    <s v="plays"/>
    <x v="3844"/>
    <x v="3"/>
  </r>
  <r>
    <n v="3845"/>
    <x v="3840"/>
    <x v="3842"/>
    <x v="79"/>
    <n v="842"/>
    <x v="2"/>
    <s v="US"/>
    <x v="0"/>
    <n v="1443711774"/>
    <x v="3845"/>
    <b v="1"/>
    <x v="8"/>
    <x v="1"/>
    <x v="6"/>
    <x v="1"/>
    <s v="plays"/>
    <x v="3845"/>
    <x v="0"/>
  </r>
  <r>
    <n v="3846"/>
    <x v="3841"/>
    <x v="3843"/>
    <x v="39"/>
    <n v="189"/>
    <x v="2"/>
    <s v="US"/>
    <x v="0"/>
    <n v="1412405940"/>
    <x v="3846"/>
    <b v="1"/>
    <x v="22"/>
    <x v="1"/>
    <x v="6"/>
    <x v="1"/>
    <s v="plays"/>
    <x v="3846"/>
    <x v="3"/>
  </r>
  <r>
    <n v="3847"/>
    <x v="3842"/>
    <x v="3844"/>
    <x v="124"/>
    <n v="1697"/>
    <x v="2"/>
    <s v="US"/>
    <x v="0"/>
    <n v="1437283391"/>
    <x v="3847"/>
    <b v="1"/>
    <x v="82"/>
    <x v="1"/>
    <x v="6"/>
    <x v="1"/>
    <s v="plays"/>
    <x v="3847"/>
    <x v="0"/>
  </r>
  <r>
    <n v="3848"/>
    <x v="3843"/>
    <x v="3845"/>
    <x v="93"/>
    <n v="2129"/>
    <x v="2"/>
    <s v="US"/>
    <x v="0"/>
    <n v="1445196989"/>
    <x v="3848"/>
    <b v="1"/>
    <x v="68"/>
    <x v="1"/>
    <x v="6"/>
    <x v="1"/>
    <s v="plays"/>
    <x v="3848"/>
    <x v="0"/>
  </r>
  <r>
    <n v="3849"/>
    <x v="3844"/>
    <x v="3846"/>
    <x v="11"/>
    <n v="2113"/>
    <x v="2"/>
    <s v="DE"/>
    <x v="3"/>
    <n v="1434047084"/>
    <x v="3849"/>
    <b v="1"/>
    <x v="33"/>
    <x v="1"/>
    <x v="6"/>
    <x v="1"/>
    <s v="plays"/>
    <x v="3849"/>
    <x v="0"/>
  </r>
  <r>
    <n v="3850"/>
    <x v="3845"/>
    <x v="3847"/>
    <x v="28"/>
    <n v="38"/>
    <x v="2"/>
    <s v="US"/>
    <x v="0"/>
    <n v="1420081143"/>
    <x v="3850"/>
    <b v="1"/>
    <x v="80"/>
    <x v="1"/>
    <x v="6"/>
    <x v="1"/>
    <s v="plays"/>
    <x v="3850"/>
    <x v="3"/>
  </r>
  <r>
    <n v="3851"/>
    <x v="3846"/>
    <x v="3848"/>
    <x v="30"/>
    <n v="852"/>
    <x v="2"/>
    <s v="GB"/>
    <x v="1"/>
    <n v="1437129179"/>
    <x v="3851"/>
    <b v="1"/>
    <x v="54"/>
    <x v="1"/>
    <x v="6"/>
    <x v="1"/>
    <s v="plays"/>
    <x v="3851"/>
    <x v="0"/>
  </r>
  <r>
    <n v="3852"/>
    <x v="3847"/>
    <x v="3849"/>
    <x v="3"/>
    <n v="20"/>
    <x v="2"/>
    <s v="US"/>
    <x v="0"/>
    <n v="1427427276"/>
    <x v="3852"/>
    <b v="0"/>
    <x v="84"/>
    <x v="1"/>
    <x v="6"/>
    <x v="1"/>
    <s v="plays"/>
    <x v="3852"/>
    <x v="0"/>
  </r>
  <r>
    <n v="3853"/>
    <x v="3848"/>
    <x v="3850"/>
    <x v="57"/>
    <n v="26"/>
    <x v="2"/>
    <s v="US"/>
    <x v="0"/>
    <n v="1409602178"/>
    <x v="3853"/>
    <b v="0"/>
    <x v="84"/>
    <x v="1"/>
    <x v="6"/>
    <x v="1"/>
    <s v="plays"/>
    <x v="3853"/>
    <x v="3"/>
  </r>
  <r>
    <n v="3854"/>
    <x v="3849"/>
    <x v="3851"/>
    <x v="34"/>
    <n v="1788"/>
    <x v="2"/>
    <s v="US"/>
    <x v="0"/>
    <n v="1431206058"/>
    <x v="3854"/>
    <b v="0"/>
    <x v="9"/>
    <x v="1"/>
    <x v="6"/>
    <x v="1"/>
    <s v="plays"/>
    <x v="3854"/>
    <x v="0"/>
  </r>
  <r>
    <n v="3855"/>
    <x v="3850"/>
    <x v="3852"/>
    <x v="28"/>
    <n v="25"/>
    <x v="2"/>
    <s v="US"/>
    <x v="0"/>
    <n v="1427408271"/>
    <x v="3855"/>
    <b v="0"/>
    <x v="29"/>
    <x v="1"/>
    <x v="6"/>
    <x v="1"/>
    <s v="plays"/>
    <x v="3855"/>
    <x v="0"/>
  </r>
  <r>
    <n v="3856"/>
    <x v="3851"/>
    <x v="3853"/>
    <x v="10"/>
    <n v="1"/>
    <x v="2"/>
    <s v="US"/>
    <x v="0"/>
    <n v="1425833403"/>
    <x v="3856"/>
    <b v="0"/>
    <x v="29"/>
    <x v="1"/>
    <x v="6"/>
    <x v="1"/>
    <s v="plays"/>
    <x v="3856"/>
    <x v="0"/>
  </r>
  <r>
    <n v="3857"/>
    <x v="3852"/>
    <x v="3854"/>
    <x v="10"/>
    <n v="260"/>
    <x v="2"/>
    <s v="US"/>
    <x v="0"/>
    <n v="1406913120"/>
    <x v="3857"/>
    <b v="0"/>
    <x v="80"/>
    <x v="1"/>
    <x v="6"/>
    <x v="1"/>
    <s v="plays"/>
    <x v="3857"/>
    <x v="3"/>
  </r>
  <r>
    <n v="3858"/>
    <x v="3853"/>
    <x v="3855"/>
    <x v="2"/>
    <n v="10"/>
    <x v="2"/>
    <s v="GB"/>
    <x v="1"/>
    <n v="1432328400"/>
    <x v="3858"/>
    <b v="0"/>
    <x v="29"/>
    <x v="1"/>
    <x v="6"/>
    <x v="1"/>
    <s v="plays"/>
    <x v="3858"/>
    <x v="0"/>
  </r>
  <r>
    <n v="3859"/>
    <x v="3854"/>
    <x v="3856"/>
    <x v="30"/>
    <n v="1"/>
    <x v="2"/>
    <s v="US"/>
    <x v="0"/>
    <n v="1403730000"/>
    <x v="3859"/>
    <b v="0"/>
    <x v="29"/>
    <x v="1"/>
    <x v="6"/>
    <x v="1"/>
    <s v="plays"/>
    <x v="3859"/>
    <x v="3"/>
  </r>
  <r>
    <n v="3860"/>
    <x v="3855"/>
    <x v="3857"/>
    <x v="12"/>
    <n v="1060"/>
    <x v="2"/>
    <s v="US"/>
    <x v="0"/>
    <n v="1407858710"/>
    <x v="3860"/>
    <b v="0"/>
    <x v="62"/>
    <x v="1"/>
    <x v="6"/>
    <x v="1"/>
    <s v="plays"/>
    <x v="3860"/>
    <x v="3"/>
  </r>
  <r>
    <n v="3861"/>
    <x v="3856"/>
    <x v="3858"/>
    <x v="13"/>
    <n v="100"/>
    <x v="2"/>
    <s v="US"/>
    <x v="0"/>
    <n v="1415828820"/>
    <x v="3861"/>
    <b v="0"/>
    <x v="29"/>
    <x v="1"/>
    <x v="6"/>
    <x v="1"/>
    <s v="plays"/>
    <x v="3861"/>
    <x v="3"/>
  </r>
  <r>
    <n v="3862"/>
    <x v="3857"/>
    <x v="3859"/>
    <x v="51"/>
    <n v="1"/>
    <x v="2"/>
    <s v="US"/>
    <x v="0"/>
    <n v="1473699540"/>
    <x v="3862"/>
    <b v="0"/>
    <x v="29"/>
    <x v="1"/>
    <x v="6"/>
    <x v="1"/>
    <s v="plays"/>
    <x v="3862"/>
    <x v="2"/>
  </r>
  <r>
    <n v="3863"/>
    <x v="3858"/>
    <x v="3860"/>
    <x v="12"/>
    <n v="0"/>
    <x v="2"/>
    <s v="US"/>
    <x v="0"/>
    <n v="1446739905"/>
    <x v="3863"/>
    <b v="0"/>
    <x v="78"/>
    <x v="1"/>
    <x v="6"/>
    <x v="1"/>
    <s v="plays"/>
    <x v="3863"/>
    <x v="0"/>
  </r>
  <r>
    <n v="3864"/>
    <x v="3859"/>
    <x v="3861"/>
    <x v="10"/>
    <n v="60"/>
    <x v="2"/>
    <s v="US"/>
    <x v="0"/>
    <n v="1447799054"/>
    <x v="3864"/>
    <b v="0"/>
    <x v="83"/>
    <x v="1"/>
    <x v="6"/>
    <x v="1"/>
    <s v="plays"/>
    <x v="3864"/>
    <x v="0"/>
  </r>
  <r>
    <n v="3865"/>
    <x v="3860"/>
    <x v="3862"/>
    <x v="425"/>
    <n v="650"/>
    <x v="2"/>
    <s v="CA"/>
    <x v="5"/>
    <n v="1409376600"/>
    <x v="3865"/>
    <b v="0"/>
    <x v="25"/>
    <x v="1"/>
    <x v="6"/>
    <x v="1"/>
    <s v="plays"/>
    <x v="3865"/>
    <x v="3"/>
  </r>
  <r>
    <n v="3866"/>
    <x v="3861"/>
    <x v="3863"/>
    <x v="13"/>
    <n v="11"/>
    <x v="2"/>
    <s v="US"/>
    <x v="0"/>
    <n v="1458703740"/>
    <x v="3866"/>
    <b v="0"/>
    <x v="84"/>
    <x v="1"/>
    <x v="6"/>
    <x v="1"/>
    <s v="plays"/>
    <x v="3866"/>
    <x v="2"/>
  </r>
  <r>
    <n v="3867"/>
    <x v="3862"/>
    <x v="3864"/>
    <x v="13"/>
    <n v="251"/>
    <x v="2"/>
    <s v="US"/>
    <x v="0"/>
    <n v="1466278339"/>
    <x v="3867"/>
    <b v="0"/>
    <x v="81"/>
    <x v="1"/>
    <x v="6"/>
    <x v="1"/>
    <s v="plays"/>
    <x v="3867"/>
    <x v="2"/>
  </r>
  <r>
    <n v="3868"/>
    <x v="3863"/>
    <x v="3865"/>
    <x v="10"/>
    <n v="10"/>
    <x v="1"/>
    <s v="GB"/>
    <x v="1"/>
    <n v="1410191405"/>
    <x v="3868"/>
    <b v="0"/>
    <x v="29"/>
    <x v="1"/>
    <x v="40"/>
    <x v="1"/>
    <s v="musical"/>
    <x v="3868"/>
    <x v="3"/>
  </r>
  <r>
    <n v="3869"/>
    <x v="3864"/>
    <x v="3866"/>
    <x v="426"/>
    <n v="452"/>
    <x v="1"/>
    <s v="US"/>
    <x v="0"/>
    <n v="1426302660"/>
    <x v="3869"/>
    <b v="0"/>
    <x v="41"/>
    <x v="1"/>
    <x v="40"/>
    <x v="1"/>
    <s v="musical"/>
    <x v="3869"/>
    <x v="0"/>
  </r>
  <r>
    <n v="3870"/>
    <x v="3865"/>
    <x v="3867"/>
    <x v="3"/>
    <n v="1500"/>
    <x v="1"/>
    <s v="US"/>
    <x v="0"/>
    <n v="1404360478"/>
    <x v="3870"/>
    <b v="0"/>
    <x v="73"/>
    <x v="1"/>
    <x v="40"/>
    <x v="1"/>
    <s v="musical"/>
    <x v="3870"/>
    <x v="3"/>
  </r>
  <r>
    <n v="3871"/>
    <x v="3866"/>
    <x v="3868"/>
    <x v="15"/>
    <n v="40"/>
    <x v="1"/>
    <s v="US"/>
    <x v="0"/>
    <n v="1490809450"/>
    <x v="3871"/>
    <b v="0"/>
    <x v="83"/>
    <x v="1"/>
    <x v="40"/>
    <x v="1"/>
    <s v="musical"/>
    <x v="3871"/>
    <x v="1"/>
  </r>
  <r>
    <n v="3872"/>
    <x v="3867"/>
    <x v="3869"/>
    <x v="36"/>
    <n v="0"/>
    <x v="1"/>
    <s v="US"/>
    <x v="0"/>
    <n v="1439522996"/>
    <x v="3872"/>
    <b v="0"/>
    <x v="78"/>
    <x v="1"/>
    <x v="40"/>
    <x v="1"/>
    <s v="musical"/>
    <x v="3872"/>
    <x v="0"/>
  </r>
  <r>
    <n v="3873"/>
    <x v="3868"/>
    <x v="3870"/>
    <x v="62"/>
    <n v="0"/>
    <x v="1"/>
    <s v="US"/>
    <x v="0"/>
    <n v="1444322535"/>
    <x v="3873"/>
    <b v="0"/>
    <x v="78"/>
    <x v="1"/>
    <x v="40"/>
    <x v="1"/>
    <s v="musical"/>
    <x v="3873"/>
    <x v="0"/>
  </r>
  <r>
    <n v="3874"/>
    <x v="3869"/>
    <x v="3871"/>
    <x v="420"/>
    <n v="0"/>
    <x v="1"/>
    <s v="NZ"/>
    <x v="4"/>
    <n v="1422061200"/>
    <x v="3874"/>
    <b v="0"/>
    <x v="78"/>
    <x v="1"/>
    <x v="40"/>
    <x v="1"/>
    <s v="musical"/>
    <x v="3874"/>
    <x v="0"/>
  </r>
  <r>
    <n v="3875"/>
    <x v="3870"/>
    <x v="3872"/>
    <x v="11"/>
    <n v="0"/>
    <x v="1"/>
    <s v="DK"/>
    <x v="7"/>
    <n v="1472896800"/>
    <x v="3875"/>
    <b v="0"/>
    <x v="78"/>
    <x v="1"/>
    <x v="40"/>
    <x v="1"/>
    <s v="musical"/>
    <x v="3875"/>
    <x v="2"/>
  </r>
  <r>
    <n v="3876"/>
    <x v="3871"/>
    <x v="3873"/>
    <x v="195"/>
    <n v="2059"/>
    <x v="1"/>
    <s v="GB"/>
    <x v="1"/>
    <n v="1454425128"/>
    <x v="3876"/>
    <b v="0"/>
    <x v="67"/>
    <x v="1"/>
    <x v="40"/>
    <x v="1"/>
    <s v="musical"/>
    <x v="3876"/>
    <x v="2"/>
  </r>
  <r>
    <n v="3877"/>
    <x v="3872"/>
    <x v="3874"/>
    <x v="31"/>
    <n v="1241"/>
    <x v="1"/>
    <s v="US"/>
    <x v="0"/>
    <n v="1481213752"/>
    <x v="3877"/>
    <b v="0"/>
    <x v="25"/>
    <x v="1"/>
    <x v="40"/>
    <x v="1"/>
    <s v="musical"/>
    <x v="3877"/>
    <x v="2"/>
  </r>
  <r>
    <n v="3878"/>
    <x v="3873"/>
    <x v="3875"/>
    <x v="102"/>
    <n v="10"/>
    <x v="1"/>
    <s v="US"/>
    <x v="0"/>
    <n v="1435636740"/>
    <x v="3878"/>
    <b v="0"/>
    <x v="29"/>
    <x v="1"/>
    <x v="40"/>
    <x v="1"/>
    <s v="musical"/>
    <x v="3878"/>
    <x v="0"/>
  </r>
  <r>
    <n v="3879"/>
    <x v="3874"/>
    <x v="3876"/>
    <x v="36"/>
    <n v="0"/>
    <x v="1"/>
    <s v="GB"/>
    <x v="1"/>
    <n v="1422218396"/>
    <x v="3879"/>
    <b v="0"/>
    <x v="78"/>
    <x v="1"/>
    <x v="40"/>
    <x v="1"/>
    <s v="musical"/>
    <x v="3879"/>
    <x v="3"/>
  </r>
  <r>
    <n v="3880"/>
    <x v="3875"/>
    <x v="3877"/>
    <x v="51"/>
    <n v="980"/>
    <x v="1"/>
    <s v="GB"/>
    <x v="1"/>
    <n v="1406761200"/>
    <x v="3880"/>
    <b v="0"/>
    <x v="57"/>
    <x v="1"/>
    <x v="40"/>
    <x v="1"/>
    <s v="musical"/>
    <x v="3880"/>
    <x v="3"/>
  </r>
  <r>
    <n v="3881"/>
    <x v="3876"/>
    <x v="3878"/>
    <x v="2"/>
    <n v="25"/>
    <x v="1"/>
    <s v="US"/>
    <x v="0"/>
    <n v="1487550399"/>
    <x v="3881"/>
    <b v="0"/>
    <x v="29"/>
    <x v="1"/>
    <x v="40"/>
    <x v="1"/>
    <s v="musical"/>
    <x v="3881"/>
    <x v="1"/>
  </r>
  <r>
    <n v="3882"/>
    <x v="3877"/>
    <x v="3879"/>
    <x v="11"/>
    <n v="0"/>
    <x v="1"/>
    <s v="AU"/>
    <x v="2"/>
    <n v="1454281380"/>
    <x v="3882"/>
    <b v="0"/>
    <x v="78"/>
    <x v="1"/>
    <x v="40"/>
    <x v="1"/>
    <s v="musical"/>
    <x v="3882"/>
    <x v="2"/>
  </r>
  <r>
    <n v="3883"/>
    <x v="3878"/>
    <x v="3880"/>
    <x v="36"/>
    <n v="0"/>
    <x v="1"/>
    <s v="GB"/>
    <x v="1"/>
    <n v="1409668069"/>
    <x v="3883"/>
    <b v="0"/>
    <x v="78"/>
    <x v="1"/>
    <x v="40"/>
    <x v="1"/>
    <s v="musical"/>
    <x v="3883"/>
    <x v="3"/>
  </r>
  <r>
    <n v="3884"/>
    <x v="3879"/>
    <x v="3881"/>
    <x v="3"/>
    <n v="0"/>
    <x v="1"/>
    <s v="US"/>
    <x v="0"/>
    <n v="1427479192"/>
    <x v="3884"/>
    <b v="0"/>
    <x v="78"/>
    <x v="1"/>
    <x v="40"/>
    <x v="1"/>
    <s v="musical"/>
    <x v="3884"/>
    <x v="0"/>
  </r>
  <r>
    <n v="3885"/>
    <x v="3880"/>
    <x v="3882"/>
    <x v="427"/>
    <n v="0"/>
    <x v="1"/>
    <s v="US"/>
    <x v="0"/>
    <n v="1462834191"/>
    <x v="3885"/>
    <b v="0"/>
    <x v="78"/>
    <x v="1"/>
    <x v="40"/>
    <x v="1"/>
    <s v="musical"/>
    <x v="3885"/>
    <x v="2"/>
  </r>
  <r>
    <n v="3886"/>
    <x v="3881"/>
    <x v="3883"/>
    <x v="3"/>
    <n v="0"/>
    <x v="1"/>
    <s v="AU"/>
    <x v="2"/>
    <n v="1418275702"/>
    <x v="3886"/>
    <b v="0"/>
    <x v="78"/>
    <x v="1"/>
    <x v="40"/>
    <x v="1"/>
    <s v="musical"/>
    <x v="3886"/>
    <x v="3"/>
  </r>
  <r>
    <n v="3887"/>
    <x v="3882"/>
    <x v="3884"/>
    <x v="13"/>
    <n v="35"/>
    <x v="1"/>
    <s v="US"/>
    <x v="0"/>
    <n v="1430517600"/>
    <x v="3887"/>
    <b v="0"/>
    <x v="84"/>
    <x v="1"/>
    <x v="40"/>
    <x v="1"/>
    <s v="musical"/>
    <x v="3887"/>
    <x v="0"/>
  </r>
  <r>
    <n v="3888"/>
    <x v="3883"/>
    <x v="3885"/>
    <x v="13"/>
    <n v="542"/>
    <x v="2"/>
    <s v="GB"/>
    <x v="1"/>
    <n v="1488114358"/>
    <x v="3888"/>
    <b v="0"/>
    <x v="25"/>
    <x v="1"/>
    <x v="6"/>
    <x v="1"/>
    <s v="plays"/>
    <x v="3888"/>
    <x v="1"/>
  </r>
  <r>
    <n v="3889"/>
    <x v="3884"/>
    <x v="3886"/>
    <x v="6"/>
    <n v="118"/>
    <x v="2"/>
    <s v="US"/>
    <x v="0"/>
    <n v="1420413960"/>
    <x v="3889"/>
    <b v="0"/>
    <x v="82"/>
    <x v="1"/>
    <x v="6"/>
    <x v="1"/>
    <s v="plays"/>
    <x v="3889"/>
    <x v="3"/>
  </r>
  <r>
    <n v="3890"/>
    <x v="3885"/>
    <x v="3887"/>
    <x v="36"/>
    <n v="2524"/>
    <x v="2"/>
    <s v="US"/>
    <x v="0"/>
    <n v="1439662344"/>
    <x v="3890"/>
    <b v="0"/>
    <x v="22"/>
    <x v="1"/>
    <x v="6"/>
    <x v="1"/>
    <s v="plays"/>
    <x v="3890"/>
    <x v="0"/>
  </r>
  <r>
    <n v="3891"/>
    <x v="3886"/>
    <x v="3888"/>
    <x v="134"/>
    <n v="260"/>
    <x v="2"/>
    <s v="US"/>
    <x v="0"/>
    <n v="1427086740"/>
    <x v="3891"/>
    <b v="0"/>
    <x v="63"/>
    <x v="1"/>
    <x v="6"/>
    <x v="1"/>
    <s v="plays"/>
    <x v="3891"/>
    <x v="0"/>
  </r>
  <r>
    <n v="3892"/>
    <x v="3887"/>
    <x v="3889"/>
    <x v="28"/>
    <n v="0"/>
    <x v="2"/>
    <s v="US"/>
    <x v="0"/>
    <n v="1408863600"/>
    <x v="3892"/>
    <b v="0"/>
    <x v="78"/>
    <x v="1"/>
    <x v="6"/>
    <x v="1"/>
    <s v="plays"/>
    <x v="3892"/>
    <x v="3"/>
  </r>
  <r>
    <n v="3893"/>
    <x v="3888"/>
    <x v="3890"/>
    <x v="63"/>
    <n v="10775"/>
    <x v="2"/>
    <s v="US"/>
    <x v="0"/>
    <n v="1404194400"/>
    <x v="3893"/>
    <b v="0"/>
    <x v="87"/>
    <x v="1"/>
    <x v="6"/>
    <x v="1"/>
    <s v="plays"/>
    <x v="3893"/>
    <x v="3"/>
  </r>
  <r>
    <n v="3894"/>
    <x v="3889"/>
    <x v="3891"/>
    <x v="36"/>
    <n v="520"/>
    <x v="2"/>
    <s v="US"/>
    <x v="0"/>
    <n v="1481000340"/>
    <x v="3894"/>
    <b v="0"/>
    <x v="202"/>
    <x v="1"/>
    <x v="6"/>
    <x v="1"/>
    <s v="plays"/>
    <x v="3894"/>
    <x v="2"/>
  </r>
  <r>
    <n v="3895"/>
    <x v="3890"/>
    <x v="3892"/>
    <x v="28"/>
    <n v="50"/>
    <x v="2"/>
    <s v="US"/>
    <x v="0"/>
    <n v="1425103218"/>
    <x v="3895"/>
    <b v="0"/>
    <x v="29"/>
    <x v="1"/>
    <x v="6"/>
    <x v="1"/>
    <s v="plays"/>
    <x v="3895"/>
    <x v="0"/>
  </r>
  <r>
    <n v="3896"/>
    <x v="3891"/>
    <x v="3893"/>
    <x v="183"/>
    <n v="170"/>
    <x v="2"/>
    <s v="US"/>
    <x v="0"/>
    <n v="1402979778"/>
    <x v="3896"/>
    <b v="0"/>
    <x v="80"/>
    <x v="1"/>
    <x v="6"/>
    <x v="1"/>
    <s v="plays"/>
    <x v="3896"/>
    <x v="3"/>
  </r>
  <r>
    <n v="3897"/>
    <x v="3892"/>
    <x v="3894"/>
    <x v="30"/>
    <n v="440"/>
    <x v="2"/>
    <s v="NZ"/>
    <x v="4"/>
    <n v="1420750683"/>
    <x v="3897"/>
    <b v="0"/>
    <x v="73"/>
    <x v="1"/>
    <x v="6"/>
    <x v="1"/>
    <s v="plays"/>
    <x v="3897"/>
    <x v="3"/>
  </r>
  <r>
    <n v="3898"/>
    <x v="3893"/>
    <x v="3895"/>
    <x v="30"/>
    <n v="814"/>
    <x v="2"/>
    <s v="GB"/>
    <x v="1"/>
    <n v="1439827200"/>
    <x v="3898"/>
    <b v="0"/>
    <x v="38"/>
    <x v="1"/>
    <x v="6"/>
    <x v="1"/>
    <s v="plays"/>
    <x v="3898"/>
    <x v="0"/>
  </r>
  <r>
    <n v="3899"/>
    <x v="3894"/>
    <x v="3896"/>
    <x v="3"/>
    <n v="125"/>
    <x v="2"/>
    <s v="US"/>
    <x v="0"/>
    <n v="1407868561"/>
    <x v="3899"/>
    <b v="0"/>
    <x v="84"/>
    <x v="1"/>
    <x v="6"/>
    <x v="1"/>
    <s v="plays"/>
    <x v="3899"/>
    <x v="3"/>
  </r>
  <r>
    <n v="3900"/>
    <x v="3895"/>
    <x v="3897"/>
    <x v="30"/>
    <n v="135"/>
    <x v="2"/>
    <s v="US"/>
    <x v="0"/>
    <n v="1433988791"/>
    <x v="3900"/>
    <b v="0"/>
    <x v="81"/>
    <x v="1"/>
    <x v="6"/>
    <x v="1"/>
    <s v="plays"/>
    <x v="3900"/>
    <x v="0"/>
  </r>
  <r>
    <n v="3901"/>
    <x v="3896"/>
    <x v="3898"/>
    <x v="9"/>
    <n v="25"/>
    <x v="2"/>
    <s v="US"/>
    <x v="0"/>
    <n v="1450554599"/>
    <x v="3901"/>
    <b v="0"/>
    <x v="29"/>
    <x v="1"/>
    <x v="6"/>
    <x v="1"/>
    <s v="plays"/>
    <x v="3901"/>
    <x v="0"/>
  </r>
  <r>
    <n v="3902"/>
    <x v="3897"/>
    <x v="3899"/>
    <x v="9"/>
    <n v="1465"/>
    <x v="2"/>
    <s v="GB"/>
    <x v="1"/>
    <n v="1479125642"/>
    <x v="3902"/>
    <b v="0"/>
    <x v="162"/>
    <x v="1"/>
    <x v="6"/>
    <x v="1"/>
    <s v="plays"/>
    <x v="3902"/>
    <x v="2"/>
  </r>
  <r>
    <n v="3903"/>
    <x v="3898"/>
    <x v="3900"/>
    <x v="15"/>
    <n v="0"/>
    <x v="2"/>
    <s v="US"/>
    <x v="0"/>
    <n v="1439581080"/>
    <x v="3903"/>
    <b v="0"/>
    <x v="78"/>
    <x v="1"/>
    <x v="6"/>
    <x v="1"/>
    <s v="plays"/>
    <x v="3903"/>
    <x v="0"/>
  </r>
  <r>
    <n v="3904"/>
    <x v="3899"/>
    <x v="3901"/>
    <x v="3"/>
    <n v="3"/>
    <x v="2"/>
    <s v="US"/>
    <x v="0"/>
    <n v="1429074240"/>
    <x v="3904"/>
    <b v="0"/>
    <x v="84"/>
    <x v="1"/>
    <x v="6"/>
    <x v="1"/>
    <s v="plays"/>
    <x v="3904"/>
    <x v="0"/>
  </r>
  <r>
    <n v="3905"/>
    <x v="3900"/>
    <x v="3902"/>
    <x v="15"/>
    <n v="173"/>
    <x v="2"/>
    <s v="GB"/>
    <x v="1"/>
    <n v="1434063600"/>
    <x v="3905"/>
    <b v="0"/>
    <x v="63"/>
    <x v="1"/>
    <x v="6"/>
    <x v="1"/>
    <s v="plays"/>
    <x v="3905"/>
    <x v="0"/>
  </r>
  <r>
    <n v="3906"/>
    <x v="3901"/>
    <x v="3903"/>
    <x v="15"/>
    <n v="1010"/>
    <x v="2"/>
    <s v="GB"/>
    <x v="1"/>
    <n v="1435325100"/>
    <x v="3906"/>
    <b v="0"/>
    <x v="38"/>
    <x v="1"/>
    <x v="6"/>
    <x v="1"/>
    <s v="plays"/>
    <x v="3906"/>
    <x v="0"/>
  </r>
  <r>
    <n v="3907"/>
    <x v="3902"/>
    <x v="3904"/>
    <x v="28"/>
    <n v="153"/>
    <x v="2"/>
    <s v="US"/>
    <x v="0"/>
    <n v="1414354080"/>
    <x v="3907"/>
    <b v="0"/>
    <x v="80"/>
    <x v="1"/>
    <x v="6"/>
    <x v="1"/>
    <s v="plays"/>
    <x v="3907"/>
    <x v="3"/>
  </r>
  <r>
    <n v="3908"/>
    <x v="3903"/>
    <x v="3905"/>
    <x v="47"/>
    <n v="65"/>
    <x v="2"/>
    <s v="US"/>
    <x v="0"/>
    <n v="1406603696"/>
    <x v="3908"/>
    <b v="0"/>
    <x v="80"/>
    <x v="1"/>
    <x v="6"/>
    <x v="1"/>
    <s v="plays"/>
    <x v="3908"/>
    <x v="3"/>
  </r>
  <r>
    <n v="3909"/>
    <x v="3904"/>
    <x v="3906"/>
    <x v="127"/>
    <n v="135"/>
    <x v="2"/>
    <s v="US"/>
    <x v="0"/>
    <n v="1410424642"/>
    <x v="3909"/>
    <b v="0"/>
    <x v="80"/>
    <x v="1"/>
    <x v="6"/>
    <x v="1"/>
    <s v="plays"/>
    <x v="3909"/>
    <x v="3"/>
  </r>
  <r>
    <n v="3910"/>
    <x v="3905"/>
    <x v="3907"/>
    <x v="12"/>
    <n v="185"/>
    <x v="2"/>
    <s v="US"/>
    <x v="0"/>
    <n v="1441649397"/>
    <x v="3910"/>
    <b v="0"/>
    <x v="83"/>
    <x v="1"/>
    <x v="6"/>
    <x v="1"/>
    <s v="plays"/>
    <x v="3910"/>
    <x v="0"/>
  </r>
  <r>
    <n v="3911"/>
    <x v="3906"/>
    <x v="3908"/>
    <x v="6"/>
    <n v="2993"/>
    <x v="2"/>
    <s v="US"/>
    <x v="0"/>
    <n v="1417033777"/>
    <x v="3911"/>
    <b v="0"/>
    <x v="17"/>
    <x v="1"/>
    <x v="6"/>
    <x v="1"/>
    <s v="plays"/>
    <x v="3911"/>
    <x v="3"/>
  </r>
  <r>
    <n v="3912"/>
    <x v="3907"/>
    <x v="3909"/>
    <x v="36"/>
    <n v="1"/>
    <x v="2"/>
    <s v="US"/>
    <x v="0"/>
    <n v="1429936500"/>
    <x v="3912"/>
    <b v="0"/>
    <x v="29"/>
    <x v="1"/>
    <x v="6"/>
    <x v="1"/>
    <s v="plays"/>
    <x v="3912"/>
    <x v="0"/>
  </r>
  <r>
    <n v="3913"/>
    <x v="3908"/>
    <x v="3910"/>
    <x v="3"/>
    <n v="1000"/>
    <x v="2"/>
    <s v="US"/>
    <x v="0"/>
    <n v="1448863449"/>
    <x v="3913"/>
    <b v="0"/>
    <x v="63"/>
    <x v="1"/>
    <x v="6"/>
    <x v="1"/>
    <s v="plays"/>
    <x v="3913"/>
    <x v="0"/>
  </r>
  <r>
    <n v="3914"/>
    <x v="3909"/>
    <x v="3911"/>
    <x v="30"/>
    <n v="909"/>
    <x v="2"/>
    <s v="GB"/>
    <x v="1"/>
    <n v="1431298740"/>
    <x v="3914"/>
    <b v="0"/>
    <x v="74"/>
    <x v="1"/>
    <x v="6"/>
    <x v="1"/>
    <s v="plays"/>
    <x v="3914"/>
    <x v="0"/>
  </r>
  <r>
    <n v="3915"/>
    <x v="3910"/>
    <x v="3912"/>
    <x v="15"/>
    <n v="5"/>
    <x v="2"/>
    <s v="GB"/>
    <x v="1"/>
    <n v="1464824309"/>
    <x v="3915"/>
    <b v="0"/>
    <x v="29"/>
    <x v="1"/>
    <x v="6"/>
    <x v="1"/>
    <s v="plays"/>
    <x v="3915"/>
    <x v="2"/>
  </r>
  <r>
    <n v="3916"/>
    <x v="3911"/>
    <x v="3913"/>
    <x v="13"/>
    <n v="0"/>
    <x v="2"/>
    <s v="DK"/>
    <x v="7"/>
    <n v="1464952752"/>
    <x v="3916"/>
    <b v="0"/>
    <x v="78"/>
    <x v="1"/>
    <x v="6"/>
    <x v="1"/>
    <s v="plays"/>
    <x v="3916"/>
    <x v="2"/>
  </r>
  <r>
    <n v="3917"/>
    <x v="3912"/>
    <x v="3914"/>
    <x v="8"/>
    <n v="10"/>
    <x v="2"/>
    <s v="GB"/>
    <x v="1"/>
    <n v="1410439161"/>
    <x v="3917"/>
    <b v="0"/>
    <x v="29"/>
    <x v="1"/>
    <x v="6"/>
    <x v="1"/>
    <s v="plays"/>
    <x v="3917"/>
    <x v="3"/>
  </r>
  <r>
    <n v="3918"/>
    <x v="3913"/>
    <x v="3915"/>
    <x v="127"/>
    <n v="120"/>
    <x v="2"/>
    <s v="GB"/>
    <x v="1"/>
    <n v="1407168000"/>
    <x v="3918"/>
    <b v="0"/>
    <x v="83"/>
    <x v="1"/>
    <x v="6"/>
    <x v="1"/>
    <s v="plays"/>
    <x v="3918"/>
    <x v="3"/>
  </r>
  <r>
    <n v="3919"/>
    <x v="3914"/>
    <x v="3916"/>
    <x v="10"/>
    <n v="90"/>
    <x v="2"/>
    <s v="GB"/>
    <x v="1"/>
    <n v="1453075200"/>
    <x v="3919"/>
    <b v="0"/>
    <x v="83"/>
    <x v="1"/>
    <x v="6"/>
    <x v="1"/>
    <s v="plays"/>
    <x v="3919"/>
    <x v="0"/>
  </r>
  <r>
    <n v="3920"/>
    <x v="3915"/>
    <x v="3917"/>
    <x v="30"/>
    <n v="135"/>
    <x v="2"/>
    <s v="GB"/>
    <x v="1"/>
    <n v="1479032260"/>
    <x v="3920"/>
    <b v="0"/>
    <x v="83"/>
    <x v="1"/>
    <x v="6"/>
    <x v="1"/>
    <s v="plays"/>
    <x v="3920"/>
    <x v="2"/>
  </r>
  <r>
    <n v="3921"/>
    <x v="3916"/>
    <x v="3918"/>
    <x v="9"/>
    <n v="0"/>
    <x v="2"/>
    <s v="GB"/>
    <x v="1"/>
    <n v="1414346400"/>
    <x v="3921"/>
    <b v="0"/>
    <x v="78"/>
    <x v="1"/>
    <x v="6"/>
    <x v="1"/>
    <s v="plays"/>
    <x v="3921"/>
    <x v="3"/>
  </r>
  <r>
    <n v="3922"/>
    <x v="3917"/>
    <x v="3919"/>
    <x v="47"/>
    <n v="61"/>
    <x v="2"/>
    <s v="US"/>
    <x v="0"/>
    <n v="1425337200"/>
    <x v="3922"/>
    <b v="0"/>
    <x v="79"/>
    <x v="1"/>
    <x v="6"/>
    <x v="1"/>
    <s v="plays"/>
    <x v="3922"/>
    <x v="0"/>
  </r>
  <r>
    <n v="3923"/>
    <x v="3918"/>
    <x v="3920"/>
    <x v="236"/>
    <n v="1384"/>
    <x v="2"/>
    <s v="GB"/>
    <x v="1"/>
    <n v="1428622271"/>
    <x v="3923"/>
    <b v="0"/>
    <x v="57"/>
    <x v="1"/>
    <x v="6"/>
    <x v="1"/>
    <s v="plays"/>
    <x v="3923"/>
    <x v="0"/>
  </r>
  <r>
    <n v="3924"/>
    <x v="3919"/>
    <x v="3921"/>
    <x v="36"/>
    <n v="2290"/>
    <x v="2"/>
    <s v="US"/>
    <x v="0"/>
    <n v="1403823722"/>
    <x v="3924"/>
    <b v="0"/>
    <x v="244"/>
    <x v="1"/>
    <x v="6"/>
    <x v="1"/>
    <s v="plays"/>
    <x v="3924"/>
    <x v="3"/>
  </r>
  <r>
    <n v="3925"/>
    <x v="3920"/>
    <x v="3922"/>
    <x v="325"/>
    <n v="15"/>
    <x v="2"/>
    <s v="US"/>
    <x v="0"/>
    <n v="1406753639"/>
    <x v="3925"/>
    <b v="0"/>
    <x v="83"/>
    <x v="1"/>
    <x v="6"/>
    <x v="1"/>
    <s v="plays"/>
    <x v="3925"/>
    <x v="3"/>
  </r>
  <r>
    <n v="3926"/>
    <x v="3921"/>
    <x v="3923"/>
    <x v="10"/>
    <n v="15"/>
    <x v="2"/>
    <s v="AU"/>
    <x v="2"/>
    <n v="1419645748"/>
    <x v="3926"/>
    <b v="0"/>
    <x v="29"/>
    <x v="1"/>
    <x v="6"/>
    <x v="1"/>
    <s v="plays"/>
    <x v="3926"/>
    <x v="3"/>
  </r>
  <r>
    <n v="3927"/>
    <x v="3922"/>
    <x v="3924"/>
    <x v="30"/>
    <n v="25"/>
    <x v="2"/>
    <s v="GB"/>
    <x v="1"/>
    <n v="1407565504"/>
    <x v="3927"/>
    <b v="0"/>
    <x v="84"/>
    <x v="1"/>
    <x v="6"/>
    <x v="1"/>
    <s v="plays"/>
    <x v="3927"/>
    <x v="3"/>
  </r>
  <r>
    <n v="3928"/>
    <x v="3923"/>
    <x v="3925"/>
    <x v="10"/>
    <n v="651"/>
    <x v="2"/>
    <s v="US"/>
    <x v="0"/>
    <n v="1444971540"/>
    <x v="3928"/>
    <b v="0"/>
    <x v="63"/>
    <x v="1"/>
    <x v="6"/>
    <x v="1"/>
    <s v="plays"/>
    <x v="3928"/>
    <x v="0"/>
  </r>
  <r>
    <n v="3929"/>
    <x v="3924"/>
    <x v="3926"/>
    <x v="22"/>
    <n v="453"/>
    <x v="2"/>
    <s v="US"/>
    <x v="0"/>
    <n v="1474228265"/>
    <x v="3929"/>
    <b v="0"/>
    <x v="25"/>
    <x v="1"/>
    <x v="6"/>
    <x v="1"/>
    <s v="plays"/>
    <x v="3929"/>
    <x v="2"/>
  </r>
  <r>
    <n v="3930"/>
    <x v="3925"/>
    <x v="3927"/>
    <x v="3"/>
    <n v="0"/>
    <x v="2"/>
    <s v="AU"/>
    <x v="2"/>
    <n v="1459490400"/>
    <x v="3930"/>
    <b v="0"/>
    <x v="78"/>
    <x v="1"/>
    <x v="6"/>
    <x v="1"/>
    <s v="plays"/>
    <x v="3930"/>
    <x v="2"/>
  </r>
  <r>
    <n v="3931"/>
    <x v="3926"/>
    <x v="3928"/>
    <x v="6"/>
    <n v="0"/>
    <x v="2"/>
    <s v="US"/>
    <x v="0"/>
    <n v="1441510707"/>
    <x v="3931"/>
    <b v="0"/>
    <x v="78"/>
    <x v="1"/>
    <x v="6"/>
    <x v="1"/>
    <s v="plays"/>
    <x v="3931"/>
    <x v="0"/>
  </r>
  <r>
    <n v="3932"/>
    <x v="3927"/>
    <x v="3929"/>
    <x v="14"/>
    <n v="1"/>
    <x v="2"/>
    <s v="US"/>
    <x v="0"/>
    <n v="1458097364"/>
    <x v="3932"/>
    <b v="0"/>
    <x v="29"/>
    <x v="1"/>
    <x v="6"/>
    <x v="1"/>
    <s v="plays"/>
    <x v="3932"/>
    <x v="2"/>
  </r>
  <r>
    <n v="3933"/>
    <x v="3928"/>
    <x v="3930"/>
    <x v="39"/>
    <n v="1102"/>
    <x v="2"/>
    <s v="US"/>
    <x v="0"/>
    <n v="1468716180"/>
    <x v="3933"/>
    <b v="0"/>
    <x v="8"/>
    <x v="1"/>
    <x v="6"/>
    <x v="1"/>
    <s v="plays"/>
    <x v="3933"/>
    <x v="2"/>
  </r>
  <r>
    <n v="3934"/>
    <x v="3929"/>
    <x v="3931"/>
    <x v="10"/>
    <n v="550"/>
    <x v="2"/>
    <s v="US"/>
    <x v="0"/>
    <n v="1443704400"/>
    <x v="3934"/>
    <b v="0"/>
    <x v="8"/>
    <x v="1"/>
    <x v="6"/>
    <x v="1"/>
    <s v="plays"/>
    <x v="3934"/>
    <x v="0"/>
  </r>
  <r>
    <n v="3935"/>
    <x v="3930"/>
    <x v="3932"/>
    <x v="9"/>
    <n v="1315"/>
    <x v="2"/>
    <s v="GB"/>
    <x v="1"/>
    <n v="1443973546"/>
    <x v="3935"/>
    <b v="0"/>
    <x v="23"/>
    <x v="1"/>
    <x v="6"/>
    <x v="1"/>
    <s v="plays"/>
    <x v="3935"/>
    <x v="0"/>
  </r>
  <r>
    <n v="3936"/>
    <x v="3931"/>
    <x v="3933"/>
    <x v="22"/>
    <n v="0"/>
    <x v="2"/>
    <s v="US"/>
    <x v="0"/>
    <n v="1480576720"/>
    <x v="3936"/>
    <b v="0"/>
    <x v="78"/>
    <x v="1"/>
    <x v="6"/>
    <x v="1"/>
    <s v="plays"/>
    <x v="3936"/>
    <x v="2"/>
  </r>
  <r>
    <n v="3937"/>
    <x v="3932"/>
    <x v="3934"/>
    <x v="428"/>
    <n v="2485"/>
    <x v="2"/>
    <s v="US"/>
    <x v="0"/>
    <n v="1468249760"/>
    <x v="3937"/>
    <b v="0"/>
    <x v="73"/>
    <x v="1"/>
    <x v="6"/>
    <x v="1"/>
    <s v="plays"/>
    <x v="3937"/>
    <x v="2"/>
  </r>
  <r>
    <n v="3938"/>
    <x v="3933"/>
    <x v="3935"/>
    <x v="429"/>
    <n v="397"/>
    <x v="2"/>
    <s v="US"/>
    <x v="0"/>
    <n v="1435441454"/>
    <x v="3938"/>
    <b v="0"/>
    <x v="81"/>
    <x v="1"/>
    <x v="6"/>
    <x v="1"/>
    <s v="plays"/>
    <x v="3938"/>
    <x v="0"/>
  </r>
  <r>
    <n v="3939"/>
    <x v="3934"/>
    <x v="3936"/>
    <x v="10"/>
    <n v="5"/>
    <x v="2"/>
    <s v="AU"/>
    <x v="2"/>
    <n v="1412656200"/>
    <x v="3939"/>
    <b v="0"/>
    <x v="29"/>
    <x v="1"/>
    <x v="6"/>
    <x v="1"/>
    <s v="plays"/>
    <x v="3939"/>
    <x v="3"/>
  </r>
  <r>
    <n v="3940"/>
    <x v="3935"/>
    <x v="3937"/>
    <x v="10"/>
    <n v="11"/>
    <x v="2"/>
    <s v="US"/>
    <x v="0"/>
    <n v="1420199351"/>
    <x v="3940"/>
    <b v="0"/>
    <x v="84"/>
    <x v="1"/>
    <x v="6"/>
    <x v="1"/>
    <s v="plays"/>
    <x v="3940"/>
    <x v="3"/>
  </r>
  <r>
    <n v="3941"/>
    <x v="3936"/>
    <x v="3938"/>
    <x v="62"/>
    <n v="50"/>
    <x v="2"/>
    <s v="US"/>
    <x v="0"/>
    <n v="1416877200"/>
    <x v="3941"/>
    <b v="0"/>
    <x v="84"/>
    <x v="1"/>
    <x v="6"/>
    <x v="1"/>
    <s v="plays"/>
    <x v="3941"/>
    <x v="3"/>
  </r>
  <r>
    <n v="3942"/>
    <x v="3937"/>
    <x v="3939"/>
    <x v="38"/>
    <n v="0"/>
    <x v="2"/>
    <s v="US"/>
    <x v="0"/>
    <n v="1434490914"/>
    <x v="3942"/>
    <b v="0"/>
    <x v="78"/>
    <x v="1"/>
    <x v="6"/>
    <x v="1"/>
    <s v="plays"/>
    <x v="3942"/>
    <x v="0"/>
  </r>
  <r>
    <n v="3943"/>
    <x v="3938"/>
    <x v="3940"/>
    <x v="10"/>
    <n v="1782"/>
    <x v="2"/>
    <s v="US"/>
    <x v="0"/>
    <n v="1446483000"/>
    <x v="3943"/>
    <b v="0"/>
    <x v="62"/>
    <x v="1"/>
    <x v="6"/>
    <x v="1"/>
    <s v="plays"/>
    <x v="3943"/>
    <x v="0"/>
  </r>
  <r>
    <n v="3944"/>
    <x v="3939"/>
    <x v="3941"/>
    <x v="10"/>
    <n v="0"/>
    <x v="2"/>
    <s v="US"/>
    <x v="0"/>
    <n v="1440690875"/>
    <x v="3944"/>
    <b v="0"/>
    <x v="78"/>
    <x v="1"/>
    <x v="6"/>
    <x v="1"/>
    <s v="plays"/>
    <x v="3944"/>
    <x v="0"/>
  </r>
  <r>
    <n v="3945"/>
    <x v="3940"/>
    <x v="3942"/>
    <x v="13"/>
    <n v="5"/>
    <x v="2"/>
    <s v="US"/>
    <x v="0"/>
    <n v="1431717268"/>
    <x v="3945"/>
    <b v="0"/>
    <x v="29"/>
    <x v="1"/>
    <x v="6"/>
    <x v="1"/>
    <s v="plays"/>
    <x v="3945"/>
    <x v="0"/>
  </r>
  <r>
    <n v="3946"/>
    <x v="3941"/>
    <x v="3943"/>
    <x v="12"/>
    <n v="195"/>
    <x v="2"/>
    <s v="US"/>
    <x v="0"/>
    <n v="1425110400"/>
    <x v="3946"/>
    <b v="0"/>
    <x v="81"/>
    <x v="1"/>
    <x v="6"/>
    <x v="1"/>
    <s v="plays"/>
    <x v="3946"/>
    <x v="0"/>
  </r>
  <r>
    <n v="3947"/>
    <x v="3942"/>
    <x v="3944"/>
    <x v="9"/>
    <n v="101"/>
    <x v="2"/>
    <s v="US"/>
    <x v="0"/>
    <n v="1475378744"/>
    <x v="3947"/>
    <b v="0"/>
    <x v="84"/>
    <x v="1"/>
    <x v="6"/>
    <x v="1"/>
    <s v="plays"/>
    <x v="3947"/>
    <x v="2"/>
  </r>
  <r>
    <n v="3948"/>
    <x v="3943"/>
    <x v="3945"/>
    <x v="11"/>
    <n v="0"/>
    <x v="2"/>
    <s v="AU"/>
    <x v="2"/>
    <n v="1410076123"/>
    <x v="3948"/>
    <b v="0"/>
    <x v="78"/>
    <x v="1"/>
    <x v="6"/>
    <x v="1"/>
    <s v="plays"/>
    <x v="3948"/>
    <x v="3"/>
  </r>
  <r>
    <n v="3949"/>
    <x v="3944"/>
    <x v="3946"/>
    <x v="3"/>
    <n v="1577"/>
    <x v="2"/>
    <s v="AU"/>
    <x v="2"/>
    <n v="1423623221"/>
    <x v="3949"/>
    <b v="0"/>
    <x v="58"/>
    <x v="1"/>
    <x v="6"/>
    <x v="1"/>
    <s v="plays"/>
    <x v="3949"/>
    <x v="0"/>
  </r>
  <r>
    <n v="3950"/>
    <x v="3945"/>
    <x v="3947"/>
    <x v="23"/>
    <n v="25"/>
    <x v="2"/>
    <s v="US"/>
    <x v="0"/>
    <n v="1460140500"/>
    <x v="3950"/>
    <b v="0"/>
    <x v="29"/>
    <x v="1"/>
    <x v="6"/>
    <x v="1"/>
    <s v="plays"/>
    <x v="3950"/>
    <x v="2"/>
  </r>
  <r>
    <n v="3951"/>
    <x v="3946"/>
    <x v="2849"/>
    <x v="61"/>
    <n v="1"/>
    <x v="2"/>
    <s v="IE"/>
    <x v="3"/>
    <n v="1462301342"/>
    <x v="3951"/>
    <b v="0"/>
    <x v="29"/>
    <x v="1"/>
    <x v="6"/>
    <x v="1"/>
    <s v="plays"/>
    <x v="3951"/>
    <x v="2"/>
  </r>
  <r>
    <n v="3952"/>
    <x v="3947"/>
    <x v="3948"/>
    <x v="91"/>
    <n v="25"/>
    <x v="2"/>
    <s v="US"/>
    <x v="0"/>
    <n v="1445885890"/>
    <x v="3952"/>
    <b v="0"/>
    <x v="29"/>
    <x v="1"/>
    <x v="6"/>
    <x v="1"/>
    <s v="plays"/>
    <x v="3952"/>
    <x v="0"/>
  </r>
  <r>
    <n v="3953"/>
    <x v="3948"/>
    <x v="3949"/>
    <x v="430"/>
    <n v="0"/>
    <x v="2"/>
    <s v="US"/>
    <x v="0"/>
    <n v="1469834940"/>
    <x v="3953"/>
    <b v="0"/>
    <x v="78"/>
    <x v="1"/>
    <x v="6"/>
    <x v="1"/>
    <s v="plays"/>
    <x v="3953"/>
    <x v="2"/>
  </r>
  <r>
    <n v="3954"/>
    <x v="3949"/>
    <x v="3950"/>
    <x v="31"/>
    <n v="0"/>
    <x v="2"/>
    <s v="CA"/>
    <x v="5"/>
    <n v="1405352264"/>
    <x v="3954"/>
    <b v="0"/>
    <x v="78"/>
    <x v="1"/>
    <x v="6"/>
    <x v="1"/>
    <s v="plays"/>
    <x v="3954"/>
    <x v="3"/>
  </r>
  <r>
    <n v="3955"/>
    <x v="3950"/>
    <x v="3951"/>
    <x v="257"/>
    <n v="425"/>
    <x v="2"/>
    <s v="US"/>
    <x v="0"/>
    <n v="1448745741"/>
    <x v="3955"/>
    <b v="0"/>
    <x v="22"/>
    <x v="1"/>
    <x v="6"/>
    <x v="1"/>
    <s v="plays"/>
    <x v="3955"/>
    <x v="0"/>
  </r>
  <r>
    <n v="3956"/>
    <x v="3951"/>
    <x v="3952"/>
    <x v="62"/>
    <n v="0"/>
    <x v="2"/>
    <s v="US"/>
    <x v="0"/>
    <n v="1461543600"/>
    <x v="3956"/>
    <b v="0"/>
    <x v="78"/>
    <x v="1"/>
    <x v="6"/>
    <x v="1"/>
    <s v="plays"/>
    <x v="3956"/>
    <x v="2"/>
  </r>
  <r>
    <n v="3957"/>
    <x v="3952"/>
    <x v="3953"/>
    <x v="89"/>
    <n v="7"/>
    <x v="2"/>
    <s v="US"/>
    <x v="0"/>
    <n v="1468020354"/>
    <x v="3957"/>
    <b v="0"/>
    <x v="29"/>
    <x v="1"/>
    <x v="6"/>
    <x v="1"/>
    <s v="plays"/>
    <x v="3957"/>
    <x v="2"/>
  </r>
  <r>
    <n v="3958"/>
    <x v="3953"/>
    <x v="3954"/>
    <x v="13"/>
    <n v="641"/>
    <x v="2"/>
    <s v="US"/>
    <x v="0"/>
    <n v="1406988000"/>
    <x v="3958"/>
    <b v="0"/>
    <x v="38"/>
    <x v="1"/>
    <x v="6"/>
    <x v="1"/>
    <s v="plays"/>
    <x v="3958"/>
    <x v="3"/>
  </r>
  <r>
    <n v="3959"/>
    <x v="3954"/>
    <x v="3955"/>
    <x v="38"/>
    <n v="292"/>
    <x v="2"/>
    <s v="US"/>
    <x v="0"/>
    <n v="1411930556"/>
    <x v="3959"/>
    <b v="0"/>
    <x v="8"/>
    <x v="1"/>
    <x v="6"/>
    <x v="1"/>
    <s v="plays"/>
    <x v="3959"/>
    <x v="3"/>
  </r>
  <r>
    <n v="3960"/>
    <x v="3955"/>
    <x v="3956"/>
    <x v="9"/>
    <n v="45"/>
    <x v="2"/>
    <s v="US"/>
    <x v="0"/>
    <n v="1451852256"/>
    <x v="3960"/>
    <b v="0"/>
    <x v="80"/>
    <x v="1"/>
    <x v="6"/>
    <x v="1"/>
    <s v="plays"/>
    <x v="3960"/>
    <x v="0"/>
  </r>
  <r>
    <n v="3961"/>
    <x v="3956"/>
    <x v="3957"/>
    <x v="10"/>
    <n v="21"/>
    <x v="2"/>
    <s v="GB"/>
    <x v="1"/>
    <n v="1399584210"/>
    <x v="3961"/>
    <b v="0"/>
    <x v="84"/>
    <x v="1"/>
    <x v="6"/>
    <x v="1"/>
    <s v="plays"/>
    <x v="3961"/>
    <x v="3"/>
  </r>
  <r>
    <n v="3962"/>
    <x v="3957"/>
    <x v="3958"/>
    <x v="123"/>
    <n v="45"/>
    <x v="2"/>
    <s v="GB"/>
    <x v="1"/>
    <n v="1448722494"/>
    <x v="3962"/>
    <b v="0"/>
    <x v="83"/>
    <x v="1"/>
    <x v="6"/>
    <x v="1"/>
    <s v="plays"/>
    <x v="3962"/>
    <x v="0"/>
  </r>
  <r>
    <n v="3963"/>
    <x v="3958"/>
    <x v="3959"/>
    <x v="3"/>
    <n v="0"/>
    <x v="2"/>
    <s v="CA"/>
    <x v="5"/>
    <n v="1447821717"/>
    <x v="3963"/>
    <b v="0"/>
    <x v="78"/>
    <x v="1"/>
    <x v="6"/>
    <x v="1"/>
    <s v="plays"/>
    <x v="3963"/>
    <x v="0"/>
  </r>
  <r>
    <n v="3964"/>
    <x v="3959"/>
    <x v="3960"/>
    <x v="13"/>
    <n v="126"/>
    <x v="2"/>
    <s v="US"/>
    <x v="0"/>
    <n v="1429460386"/>
    <x v="3964"/>
    <b v="0"/>
    <x v="83"/>
    <x v="1"/>
    <x v="6"/>
    <x v="1"/>
    <s v="plays"/>
    <x v="3964"/>
    <x v="0"/>
  </r>
  <r>
    <n v="3965"/>
    <x v="3960"/>
    <x v="3961"/>
    <x v="13"/>
    <n v="285"/>
    <x v="2"/>
    <s v="US"/>
    <x v="0"/>
    <n v="1460608780"/>
    <x v="3965"/>
    <b v="0"/>
    <x v="80"/>
    <x v="1"/>
    <x v="6"/>
    <x v="1"/>
    <s v="plays"/>
    <x v="3965"/>
    <x v="2"/>
  </r>
  <r>
    <n v="3966"/>
    <x v="3961"/>
    <x v="3962"/>
    <x v="51"/>
    <n v="45"/>
    <x v="2"/>
    <s v="US"/>
    <x v="0"/>
    <n v="1406170740"/>
    <x v="3966"/>
    <b v="0"/>
    <x v="84"/>
    <x v="1"/>
    <x v="6"/>
    <x v="1"/>
    <s v="plays"/>
    <x v="3966"/>
    <x v="3"/>
  </r>
  <r>
    <n v="3967"/>
    <x v="3962"/>
    <x v="3963"/>
    <x v="180"/>
    <n v="410"/>
    <x v="2"/>
    <s v="US"/>
    <x v="0"/>
    <n v="1488783507"/>
    <x v="3967"/>
    <b v="0"/>
    <x v="73"/>
    <x v="1"/>
    <x v="6"/>
    <x v="1"/>
    <s v="plays"/>
    <x v="3967"/>
    <x v="1"/>
  </r>
  <r>
    <n v="3968"/>
    <x v="3963"/>
    <x v="3964"/>
    <x v="10"/>
    <n v="527"/>
    <x v="2"/>
    <s v="US"/>
    <x v="0"/>
    <n v="1463945673"/>
    <x v="3968"/>
    <b v="0"/>
    <x v="202"/>
    <x v="1"/>
    <x v="6"/>
    <x v="1"/>
    <s v="plays"/>
    <x v="3968"/>
    <x v="2"/>
  </r>
  <r>
    <n v="3969"/>
    <x v="3964"/>
    <x v="3965"/>
    <x v="431"/>
    <n v="211"/>
    <x v="2"/>
    <s v="US"/>
    <x v="0"/>
    <n v="1472442900"/>
    <x v="3969"/>
    <b v="0"/>
    <x v="79"/>
    <x v="1"/>
    <x v="6"/>
    <x v="1"/>
    <s v="plays"/>
    <x v="3969"/>
    <x v="2"/>
  </r>
  <r>
    <n v="3970"/>
    <x v="3965"/>
    <x v="3966"/>
    <x v="36"/>
    <n v="11"/>
    <x v="2"/>
    <s v="US"/>
    <x v="0"/>
    <n v="1460925811"/>
    <x v="3970"/>
    <b v="0"/>
    <x v="84"/>
    <x v="1"/>
    <x v="6"/>
    <x v="1"/>
    <s v="plays"/>
    <x v="3970"/>
    <x v="2"/>
  </r>
  <r>
    <n v="3971"/>
    <x v="3966"/>
    <x v="3967"/>
    <x v="32"/>
    <n v="136"/>
    <x v="2"/>
    <s v="US"/>
    <x v="0"/>
    <n v="1405947126"/>
    <x v="3971"/>
    <b v="0"/>
    <x v="79"/>
    <x v="1"/>
    <x v="6"/>
    <x v="1"/>
    <s v="plays"/>
    <x v="3971"/>
    <x v="3"/>
  </r>
  <r>
    <n v="3972"/>
    <x v="3967"/>
    <x v="3968"/>
    <x v="28"/>
    <n v="211"/>
    <x v="2"/>
    <s v="US"/>
    <x v="0"/>
    <n v="1423186634"/>
    <x v="3972"/>
    <b v="0"/>
    <x v="22"/>
    <x v="1"/>
    <x v="6"/>
    <x v="1"/>
    <s v="plays"/>
    <x v="3972"/>
    <x v="3"/>
  </r>
  <r>
    <n v="3973"/>
    <x v="3968"/>
    <x v="3969"/>
    <x v="10"/>
    <n v="3905"/>
    <x v="2"/>
    <s v="US"/>
    <x v="0"/>
    <n v="1462766400"/>
    <x v="3973"/>
    <b v="0"/>
    <x v="77"/>
    <x v="1"/>
    <x v="6"/>
    <x v="1"/>
    <s v="plays"/>
    <x v="3973"/>
    <x v="2"/>
  </r>
  <r>
    <n v="3974"/>
    <x v="3969"/>
    <x v="3970"/>
    <x v="28"/>
    <n v="320"/>
    <x v="2"/>
    <s v="GB"/>
    <x v="1"/>
    <n v="1464872848"/>
    <x v="3974"/>
    <b v="0"/>
    <x v="202"/>
    <x v="1"/>
    <x v="6"/>
    <x v="1"/>
    <s v="plays"/>
    <x v="3974"/>
    <x v="2"/>
  </r>
  <r>
    <n v="3975"/>
    <x v="3970"/>
    <x v="3971"/>
    <x v="432"/>
    <n v="0"/>
    <x v="2"/>
    <s v="US"/>
    <x v="0"/>
    <n v="1468442898"/>
    <x v="3975"/>
    <b v="0"/>
    <x v="78"/>
    <x v="1"/>
    <x v="6"/>
    <x v="1"/>
    <s v="plays"/>
    <x v="3975"/>
    <x v="2"/>
  </r>
  <r>
    <n v="3976"/>
    <x v="3971"/>
    <x v="3972"/>
    <x v="46"/>
    <n v="620"/>
    <x v="2"/>
    <s v="US"/>
    <x v="0"/>
    <n v="1406876400"/>
    <x v="3976"/>
    <b v="0"/>
    <x v="73"/>
    <x v="1"/>
    <x v="6"/>
    <x v="1"/>
    <s v="plays"/>
    <x v="3976"/>
    <x v="3"/>
  </r>
  <r>
    <n v="3977"/>
    <x v="3972"/>
    <x v="3973"/>
    <x v="161"/>
    <n v="1305"/>
    <x v="2"/>
    <s v="US"/>
    <x v="0"/>
    <n v="1469213732"/>
    <x v="3977"/>
    <b v="0"/>
    <x v="79"/>
    <x v="1"/>
    <x v="6"/>
    <x v="1"/>
    <s v="plays"/>
    <x v="3977"/>
    <x v="2"/>
  </r>
  <r>
    <n v="3978"/>
    <x v="3973"/>
    <x v="3974"/>
    <x v="13"/>
    <n v="214"/>
    <x v="2"/>
    <s v="US"/>
    <x v="0"/>
    <n v="1422717953"/>
    <x v="3978"/>
    <b v="0"/>
    <x v="22"/>
    <x v="1"/>
    <x v="6"/>
    <x v="1"/>
    <s v="plays"/>
    <x v="3978"/>
    <x v="3"/>
  </r>
  <r>
    <n v="3979"/>
    <x v="3974"/>
    <x v="3975"/>
    <x v="12"/>
    <n v="110"/>
    <x v="2"/>
    <s v="GB"/>
    <x v="1"/>
    <n v="1427659200"/>
    <x v="3979"/>
    <b v="0"/>
    <x v="79"/>
    <x v="1"/>
    <x v="6"/>
    <x v="1"/>
    <s v="plays"/>
    <x v="3979"/>
    <x v="0"/>
  </r>
  <r>
    <n v="3980"/>
    <x v="3975"/>
    <x v="3976"/>
    <x v="30"/>
    <n v="450"/>
    <x v="2"/>
    <s v="US"/>
    <x v="0"/>
    <n v="1404570147"/>
    <x v="3980"/>
    <b v="0"/>
    <x v="63"/>
    <x v="1"/>
    <x v="6"/>
    <x v="1"/>
    <s v="plays"/>
    <x v="3980"/>
    <x v="3"/>
  </r>
  <r>
    <n v="3981"/>
    <x v="3357"/>
    <x v="3357"/>
    <x v="11"/>
    <n v="1225"/>
    <x v="2"/>
    <s v="US"/>
    <x v="0"/>
    <n v="1468729149"/>
    <x v="3981"/>
    <b v="0"/>
    <x v="63"/>
    <x v="1"/>
    <x v="6"/>
    <x v="1"/>
    <s v="plays"/>
    <x v="3981"/>
    <x v="2"/>
  </r>
  <r>
    <n v="3982"/>
    <x v="3976"/>
    <x v="3977"/>
    <x v="16"/>
    <n v="170"/>
    <x v="2"/>
    <s v="GB"/>
    <x v="1"/>
    <n v="1436297180"/>
    <x v="3982"/>
    <b v="0"/>
    <x v="81"/>
    <x v="1"/>
    <x v="6"/>
    <x v="1"/>
    <s v="plays"/>
    <x v="3982"/>
    <x v="0"/>
  </r>
  <r>
    <n v="3983"/>
    <x v="3977"/>
    <x v="3978"/>
    <x v="433"/>
    <n v="3877"/>
    <x v="2"/>
    <s v="US"/>
    <x v="0"/>
    <n v="1400569140"/>
    <x v="3983"/>
    <b v="0"/>
    <x v="67"/>
    <x v="1"/>
    <x v="6"/>
    <x v="1"/>
    <s v="plays"/>
    <x v="3983"/>
    <x v="3"/>
  </r>
  <r>
    <n v="3984"/>
    <x v="3978"/>
    <x v="3979"/>
    <x v="15"/>
    <n v="95"/>
    <x v="2"/>
    <s v="GB"/>
    <x v="1"/>
    <n v="1415404800"/>
    <x v="3984"/>
    <b v="0"/>
    <x v="73"/>
    <x v="1"/>
    <x v="6"/>
    <x v="1"/>
    <s v="plays"/>
    <x v="3984"/>
    <x v="3"/>
  </r>
  <r>
    <n v="3985"/>
    <x v="3979"/>
    <x v="3980"/>
    <x v="13"/>
    <n v="641"/>
    <x v="2"/>
    <s v="US"/>
    <x v="0"/>
    <n v="1456002300"/>
    <x v="3985"/>
    <b v="0"/>
    <x v="10"/>
    <x v="1"/>
    <x v="6"/>
    <x v="1"/>
    <s v="plays"/>
    <x v="3985"/>
    <x v="2"/>
  </r>
  <r>
    <n v="3986"/>
    <x v="3980"/>
    <x v="3981"/>
    <x v="10"/>
    <n v="488"/>
    <x v="2"/>
    <s v="GB"/>
    <x v="1"/>
    <n v="1462539840"/>
    <x v="3986"/>
    <b v="0"/>
    <x v="62"/>
    <x v="1"/>
    <x v="6"/>
    <x v="1"/>
    <s v="plays"/>
    <x v="3986"/>
    <x v="2"/>
  </r>
  <r>
    <n v="3987"/>
    <x v="3981"/>
    <x v="3982"/>
    <x v="44"/>
    <n v="151"/>
    <x v="2"/>
    <s v="GB"/>
    <x v="1"/>
    <n v="1400278290"/>
    <x v="3987"/>
    <b v="0"/>
    <x v="62"/>
    <x v="1"/>
    <x v="6"/>
    <x v="1"/>
    <s v="plays"/>
    <x v="3987"/>
    <x v="3"/>
  </r>
  <r>
    <n v="3988"/>
    <x v="3982"/>
    <x v="3983"/>
    <x v="15"/>
    <n v="32"/>
    <x v="2"/>
    <s v="US"/>
    <x v="0"/>
    <n v="1440813413"/>
    <x v="3988"/>
    <b v="0"/>
    <x v="80"/>
    <x v="1"/>
    <x v="6"/>
    <x v="1"/>
    <s v="plays"/>
    <x v="3988"/>
    <x v="0"/>
  </r>
  <r>
    <n v="3989"/>
    <x v="3983"/>
    <x v="3984"/>
    <x v="9"/>
    <n v="0"/>
    <x v="2"/>
    <s v="US"/>
    <x v="0"/>
    <n v="1447009181"/>
    <x v="3989"/>
    <b v="0"/>
    <x v="78"/>
    <x v="1"/>
    <x v="6"/>
    <x v="1"/>
    <s v="plays"/>
    <x v="3989"/>
    <x v="0"/>
  </r>
  <r>
    <n v="3990"/>
    <x v="3984"/>
    <x v="3985"/>
    <x v="409"/>
    <n v="69"/>
    <x v="2"/>
    <s v="GB"/>
    <x v="1"/>
    <n v="1456934893"/>
    <x v="3990"/>
    <b v="0"/>
    <x v="83"/>
    <x v="1"/>
    <x v="6"/>
    <x v="1"/>
    <s v="plays"/>
    <x v="3990"/>
    <x v="2"/>
  </r>
  <r>
    <n v="3991"/>
    <x v="3985"/>
    <x v="3986"/>
    <x v="2"/>
    <n v="100"/>
    <x v="2"/>
    <s v="US"/>
    <x v="0"/>
    <n v="1433086082"/>
    <x v="3991"/>
    <b v="0"/>
    <x v="29"/>
    <x v="1"/>
    <x v="6"/>
    <x v="1"/>
    <s v="plays"/>
    <x v="3991"/>
    <x v="0"/>
  </r>
  <r>
    <n v="3992"/>
    <x v="3986"/>
    <x v="3987"/>
    <x v="3"/>
    <n v="541"/>
    <x v="2"/>
    <s v="US"/>
    <x v="0"/>
    <n v="1449876859"/>
    <x v="3992"/>
    <b v="0"/>
    <x v="82"/>
    <x v="1"/>
    <x v="6"/>
    <x v="1"/>
    <s v="plays"/>
    <x v="3992"/>
    <x v="0"/>
  </r>
  <r>
    <n v="3993"/>
    <x v="3987"/>
    <x v="3988"/>
    <x v="63"/>
    <n v="3"/>
    <x v="2"/>
    <s v="US"/>
    <x v="0"/>
    <n v="1431549912"/>
    <x v="3993"/>
    <b v="0"/>
    <x v="29"/>
    <x v="1"/>
    <x v="6"/>
    <x v="1"/>
    <s v="plays"/>
    <x v="3993"/>
    <x v="0"/>
  </r>
  <r>
    <n v="3994"/>
    <x v="3988"/>
    <x v="3989"/>
    <x v="13"/>
    <n v="5"/>
    <x v="2"/>
    <s v="US"/>
    <x v="0"/>
    <n v="1405761690"/>
    <x v="3994"/>
    <b v="0"/>
    <x v="29"/>
    <x v="1"/>
    <x v="6"/>
    <x v="1"/>
    <s v="plays"/>
    <x v="3994"/>
    <x v="3"/>
  </r>
  <r>
    <n v="3995"/>
    <x v="3989"/>
    <x v="3990"/>
    <x v="48"/>
    <n v="70"/>
    <x v="2"/>
    <s v="GB"/>
    <x v="1"/>
    <n v="1423913220"/>
    <x v="3995"/>
    <b v="0"/>
    <x v="80"/>
    <x v="1"/>
    <x v="6"/>
    <x v="1"/>
    <s v="plays"/>
    <x v="3995"/>
    <x v="0"/>
  </r>
  <r>
    <n v="3996"/>
    <x v="3990"/>
    <x v="3991"/>
    <x v="9"/>
    <n v="497"/>
    <x v="2"/>
    <s v="US"/>
    <x v="0"/>
    <n v="1416499440"/>
    <x v="3996"/>
    <b v="0"/>
    <x v="57"/>
    <x v="1"/>
    <x v="6"/>
    <x v="1"/>
    <s v="plays"/>
    <x v="3996"/>
    <x v="3"/>
  </r>
  <r>
    <n v="3997"/>
    <x v="3991"/>
    <x v="3992"/>
    <x v="9"/>
    <n v="0"/>
    <x v="2"/>
    <s v="GB"/>
    <x v="1"/>
    <n v="1428222221"/>
    <x v="3997"/>
    <b v="0"/>
    <x v="78"/>
    <x v="1"/>
    <x v="6"/>
    <x v="1"/>
    <s v="plays"/>
    <x v="3997"/>
    <x v="0"/>
  </r>
  <r>
    <n v="3998"/>
    <x v="3992"/>
    <x v="3993"/>
    <x v="21"/>
    <n v="715"/>
    <x v="2"/>
    <s v="US"/>
    <x v="0"/>
    <n v="1427580426"/>
    <x v="3998"/>
    <b v="0"/>
    <x v="8"/>
    <x v="1"/>
    <x v="6"/>
    <x v="1"/>
    <s v="plays"/>
    <x v="3998"/>
    <x v="0"/>
  </r>
  <r>
    <n v="3999"/>
    <x v="3993"/>
    <x v="3994"/>
    <x v="39"/>
    <n v="1156"/>
    <x v="2"/>
    <s v="US"/>
    <x v="0"/>
    <n v="1409514709"/>
    <x v="3999"/>
    <b v="0"/>
    <x v="25"/>
    <x v="1"/>
    <x v="6"/>
    <x v="1"/>
    <s v="plays"/>
    <x v="3999"/>
    <x v="3"/>
  </r>
  <r>
    <n v="4000"/>
    <x v="3994"/>
    <x v="3995"/>
    <x v="6"/>
    <n v="10"/>
    <x v="2"/>
    <s v="US"/>
    <x v="0"/>
    <n v="1462631358"/>
    <x v="4000"/>
    <b v="0"/>
    <x v="29"/>
    <x v="1"/>
    <x v="6"/>
    <x v="1"/>
    <s v="plays"/>
    <x v="4000"/>
    <x v="2"/>
  </r>
  <r>
    <n v="4001"/>
    <x v="3995"/>
    <x v="3996"/>
    <x v="38"/>
    <n v="453"/>
    <x v="2"/>
    <s v="GB"/>
    <x v="1"/>
    <n v="1488394800"/>
    <x v="4001"/>
    <b v="0"/>
    <x v="25"/>
    <x v="1"/>
    <x v="6"/>
    <x v="1"/>
    <s v="plays"/>
    <x v="4001"/>
    <x v="1"/>
  </r>
  <r>
    <n v="4002"/>
    <x v="3996"/>
    <x v="3997"/>
    <x v="21"/>
    <n v="23"/>
    <x v="2"/>
    <s v="US"/>
    <x v="0"/>
    <n v="1411779761"/>
    <x v="4002"/>
    <b v="0"/>
    <x v="80"/>
    <x v="1"/>
    <x v="6"/>
    <x v="1"/>
    <s v="plays"/>
    <x v="4002"/>
    <x v="3"/>
  </r>
  <r>
    <n v="4003"/>
    <x v="3997"/>
    <x v="3960"/>
    <x v="13"/>
    <n v="201"/>
    <x v="2"/>
    <s v="US"/>
    <x v="0"/>
    <n v="1424009147"/>
    <x v="4003"/>
    <b v="0"/>
    <x v="84"/>
    <x v="1"/>
    <x v="6"/>
    <x v="1"/>
    <s v="plays"/>
    <x v="4003"/>
    <x v="0"/>
  </r>
  <r>
    <n v="4004"/>
    <x v="3998"/>
    <x v="3998"/>
    <x v="2"/>
    <n v="1"/>
    <x v="2"/>
    <s v="US"/>
    <x v="0"/>
    <n v="1412740457"/>
    <x v="4004"/>
    <b v="0"/>
    <x v="29"/>
    <x v="1"/>
    <x v="6"/>
    <x v="1"/>
    <s v="plays"/>
    <x v="4004"/>
    <x v="3"/>
  </r>
  <r>
    <n v="4005"/>
    <x v="3999"/>
    <x v="3999"/>
    <x v="9"/>
    <n v="40"/>
    <x v="2"/>
    <s v="US"/>
    <x v="0"/>
    <n v="1413832985"/>
    <x v="4005"/>
    <b v="0"/>
    <x v="84"/>
    <x v="1"/>
    <x v="6"/>
    <x v="1"/>
    <s v="plays"/>
    <x v="4005"/>
    <x v="3"/>
  </r>
  <r>
    <n v="4006"/>
    <x v="4000"/>
    <x v="4000"/>
    <x v="11"/>
    <n v="2"/>
    <x v="2"/>
    <s v="US"/>
    <x v="0"/>
    <n v="1455647587"/>
    <x v="4006"/>
    <b v="0"/>
    <x v="29"/>
    <x v="1"/>
    <x v="6"/>
    <x v="1"/>
    <s v="plays"/>
    <x v="4006"/>
    <x v="2"/>
  </r>
  <r>
    <n v="4007"/>
    <x v="3988"/>
    <x v="4001"/>
    <x v="13"/>
    <n v="5"/>
    <x v="2"/>
    <s v="US"/>
    <x v="0"/>
    <n v="1409070480"/>
    <x v="4007"/>
    <b v="0"/>
    <x v="29"/>
    <x v="1"/>
    <x v="6"/>
    <x v="1"/>
    <s v="plays"/>
    <x v="4007"/>
    <x v="3"/>
  </r>
  <r>
    <n v="4008"/>
    <x v="4001"/>
    <x v="4002"/>
    <x v="28"/>
    <n v="60"/>
    <x v="2"/>
    <s v="GB"/>
    <x v="1"/>
    <n v="1437606507"/>
    <x v="4008"/>
    <b v="0"/>
    <x v="80"/>
    <x v="1"/>
    <x v="6"/>
    <x v="1"/>
    <s v="plays"/>
    <x v="4008"/>
    <x v="0"/>
  </r>
  <r>
    <n v="4009"/>
    <x v="4002"/>
    <x v="4003"/>
    <x v="434"/>
    <n v="75"/>
    <x v="2"/>
    <s v="GB"/>
    <x v="1"/>
    <n v="1410281360"/>
    <x v="4009"/>
    <b v="0"/>
    <x v="83"/>
    <x v="1"/>
    <x v="6"/>
    <x v="1"/>
    <s v="plays"/>
    <x v="4009"/>
    <x v="3"/>
  </r>
  <r>
    <n v="4010"/>
    <x v="4003"/>
    <x v="4004"/>
    <x v="312"/>
    <n v="1742"/>
    <x v="2"/>
    <s v="US"/>
    <x v="0"/>
    <n v="1414348166"/>
    <x v="4010"/>
    <b v="0"/>
    <x v="44"/>
    <x v="1"/>
    <x v="6"/>
    <x v="1"/>
    <s v="plays"/>
    <x v="4010"/>
    <x v="3"/>
  </r>
  <r>
    <n v="4011"/>
    <x v="4004"/>
    <x v="4005"/>
    <x v="49"/>
    <n v="19"/>
    <x v="2"/>
    <s v="GB"/>
    <x v="1"/>
    <n v="1422450278"/>
    <x v="4011"/>
    <b v="0"/>
    <x v="80"/>
    <x v="1"/>
    <x v="6"/>
    <x v="1"/>
    <s v="plays"/>
    <x v="4011"/>
    <x v="3"/>
  </r>
  <r>
    <n v="4012"/>
    <x v="4005"/>
    <x v="4006"/>
    <x v="435"/>
    <n v="0"/>
    <x v="2"/>
    <s v="GB"/>
    <x v="1"/>
    <n v="1430571849"/>
    <x v="4012"/>
    <b v="0"/>
    <x v="78"/>
    <x v="1"/>
    <x v="6"/>
    <x v="1"/>
    <s v="plays"/>
    <x v="4012"/>
    <x v="0"/>
  </r>
  <r>
    <n v="4013"/>
    <x v="4006"/>
    <x v="4007"/>
    <x v="13"/>
    <n v="26"/>
    <x v="2"/>
    <s v="US"/>
    <x v="0"/>
    <n v="1424070823"/>
    <x v="4013"/>
    <b v="0"/>
    <x v="84"/>
    <x v="1"/>
    <x v="6"/>
    <x v="1"/>
    <s v="plays"/>
    <x v="4013"/>
    <x v="0"/>
  </r>
  <r>
    <n v="4014"/>
    <x v="4007"/>
    <x v="4008"/>
    <x v="7"/>
    <n v="0"/>
    <x v="2"/>
    <s v="US"/>
    <x v="0"/>
    <n v="1457157269"/>
    <x v="4014"/>
    <b v="0"/>
    <x v="78"/>
    <x v="1"/>
    <x v="6"/>
    <x v="1"/>
    <s v="plays"/>
    <x v="4014"/>
    <x v="2"/>
  </r>
  <r>
    <n v="4015"/>
    <x v="4008"/>
    <x v="4009"/>
    <x v="39"/>
    <n v="1"/>
    <x v="2"/>
    <s v="US"/>
    <x v="0"/>
    <n v="1437331463"/>
    <x v="4015"/>
    <b v="0"/>
    <x v="29"/>
    <x v="1"/>
    <x v="6"/>
    <x v="1"/>
    <s v="plays"/>
    <x v="4015"/>
    <x v="0"/>
  </r>
  <r>
    <n v="4016"/>
    <x v="4009"/>
    <x v="4010"/>
    <x v="2"/>
    <n v="70"/>
    <x v="2"/>
    <s v="GB"/>
    <x v="1"/>
    <n v="1410987400"/>
    <x v="4016"/>
    <b v="0"/>
    <x v="63"/>
    <x v="1"/>
    <x v="6"/>
    <x v="1"/>
    <s v="plays"/>
    <x v="4016"/>
    <x v="3"/>
  </r>
  <r>
    <n v="4017"/>
    <x v="4010"/>
    <x v="4011"/>
    <x v="3"/>
    <n v="105"/>
    <x v="2"/>
    <s v="US"/>
    <x v="0"/>
    <n v="1409846874"/>
    <x v="4017"/>
    <b v="0"/>
    <x v="84"/>
    <x v="1"/>
    <x v="6"/>
    <x v="1"/>
    <s v="plays"/>
    <x v="4017"/>
    <x v="3"/>
  </r>
  <r>
    <n v="4018"/>
    <x v="4011"/>
    <x v="4012"/>
    <x v="15"/>
    <n v="130"/>
    <x v="2"/>
    <s v="GB"/>
    <x v="1"/>
    <n v="1475877108"/>
    <x v="4018"/>
    <b v="0"/>
    <x v="80"/>
    <x v="1"/>
    <x v="6"/>
    <x v="1"/>
    <s v="plays"/>
    <x v="4018"/>
    <x v="2"/>
  </r>
  <r>
    <n v="4019"/>
    <x v="4012"/>
    <x v="4013"/>
    <x v="8"/>
    <n v="29"/>
    <x v="2"/>
    <s v="US"/>
    <x v="0"/>
    <n v="1460737680"/>
    <x v="4019"/>
    <b v="0"/>
    <x v="80"/>
    <x v="1"/>
    <x v="6"/>
    <x v="1"/>
    <s v="plays"/>
    <x v="4019"/>
    <x v="2"/>
  </r>
  <r>
    <n v="4020"/>
    <x v="4013"/>
    <x v="4014"/>
    <x v="20"/>
    <n v="100"/>
    <x v="2"/>
    <s v="US"/>
    <x v="0"/>
    <n v="1427168099"/>
    <x v="4020"/>
    <b v="0"/>
    <x v="83"/>
    <x v="1"/>
    <x v="6"/>
    <x v="1"/>
    <s v="plays"/>
    <x v="4020"/>
    <x v="0"/>
  </r>
  <r>
    <n v="4021"/>
    <x v="4014"/>
    <x v="4015"/>
    <x v="36"/>
    <n v="125"/>
    <x v="2"/>
    <s v="US"/>
    <x v="0"/>
    <n v="1414360358"/>
    <x v="4021"/>
    <b v="0"/>
    <x v="84"/>
    <x v="1"/>
    <x v="6"/>
    <x v="1"/>
    <s v="plays"/>
    <x v="4021"/>
    <x v="3"/>
  </r>
  <r>
    <n v="4022"/>
    <x v="4015"/>
    <x v="4016"/>
    <x v="102"/>
    <n v="12521"/>
    <x v="2"/>
    <s v="US"/>
    <x v="0"/>
    <n v="1422759240"/>
    <x v="4022"/>
    <b v="0"/>
    <x v="438"/>
    <x v="1"/>
    <x v="6"/>
    <x v="1"/>
    <s v="plays"/>
    <x v="4022"/>
    <x v="3"/>
  </r>
  <r>
    <n v="4023"/>
    <x v="4016"/>
    <x v="4017"/>
    <x v="39"/>
    <n v="0"/>
    <x v="2"/>
    <s v="US"/>
    <x v="0"/>
    <n v="1458860363"/>
    <x v="4023"/>
    <b v="0"/>
    <x v="78"/>
    <x v="1"/>
    <x v="6"/>
    <x v="1"/>
    <s v="plays"/>
    <x v="4023"/>
    <x v="2"/>
  </r>
  <r>
    <n v="4024"/>
    <x v="4017"/>
    <x v="4018"/>
    <x v="134"/>
    <n v="10"/>
    <x v="2"/>
    <s v="US"/>
    <x v="0"/>
    <n v="1441037097"/>
    <x v="4024"/>
    <b v="0"/>
    <x v="29"/>
    <x v="1"/>
    <x v="6"/>
    <x v="1"/>
    <s v="plays"/>
    <x v="4024"/>
    <x v="0"/>
  </r>
  <r>
    <n v="4025"/>
    <x v="4018"/>
    <x v="4019"/>
    <x v="10"/>
    <n v="250"/>
    <x v="2"/>
    <s v="FR"/>
    <x v="3"/>
    <n v="1437889336"/>
    <x v="4025"/>
    <b v="0"/>
    <x v="80"/>
    <x v="1"/>
    <x v="6"/>
    <x v="1"/>
    <s v="plays"/>
    <x v="4025"/>
    <x v="0"/>
  </r>
  <r>
    <n v="4026"/>
    <x v="4019"/>
    <x v="4020"/>
    <x v="23"/>
    <n v="0"/>
    <x v="2"/>
    <s v="US"/>
    <x v="0"/>
    <n v="1449247439"/>
    <x v="4026"/>
    <b v="0"/>
    <x v="78"/>
    <x v="1"/>
    <x v="6"/>
    <x v="1"/>
    <s v="plays"/>
    <x v="4026"/>
    <x v="0"/>
  </r>
  <r>
    <n v="4027"/>
    <x v="4020"/>
    <x v="4021"/>
    <x v="9"/>
    <n v="215"/>
    <x v="2"/>
    <s v="US"/>
    <x v="0"/>
    <n v="1487811600"/>
    <x v="4027"/>
    <b v="0"/>
    <x v="63"/>
    <x v="1"/>
    <x v="6"/>
    <x v="1"/>
    <s v="plays"/>
    <x v="4027"/>
    <x v="1"/>
  </r>
  <r>
    <n v="4028"/>
    <x v="4021"/>
    <x v="4022"/>
    <x v="13"/>
    <n v="561"/>
    <x v="2"/>
    <s v="US"/>
    <x v="0"/>
    <n v="1402007500"/>
    <x v="4028"/>
    <b v="0"/>
    <x v="202"/>
    <x v="1"/>
    <x v="6"/>
    <x v="1"/>
    <s v="plays"/>
    <x v="4028"/>
    <x v="3"/>
  </r>
  <r>
    <n v="4029"/>
    <x v="4022"/>
    <x v="4023"/>
    <x v="22"/>
    <n v="0"/>
    <x v="2"/>
    <s v="US"/>
    <x v="0"/>
    <n v="1450053370"/>
    <x v="4029"/>
    <b v="0"/>
    <x v="78"/>
    <x v="1"/>
    <x v="6"/>
    <x v="1"/>
    <s v="plays"/>
    <x v="4029"/>
    <x v="0"/>
  </r>
  <r>
    <n v="4030"/>
    <x v="4023"/>
    <x v="4024"/>
    <x v="30"/>
    <n v="400"/>
    <x v="2"/>
    <s v="US"/>
    <x v="0"/>
    <n v="1454525340"/>
    <x v="4030"/>
    <b v="0"/>
    <x v="79"/>
    <x v="1"/>
    <x v="6"/>
    <x v="1"/>
    <s v="plays"/>
    <x v="4030"/>
    <x v="2"/>
  </r>
  <r>
    <n v="4031"/>
    <x v="4024"/>
    <x v="4025"/>
    <x v="10"/>
    <n v="0"/>
    <x v="2"/>
    <s v="US"/>
    <x v="0"/>
    <n v="1418914964"/>
    <x v="4031"/>
    <b v="0"/>
    <x v="78"/>
    <x v="1"/>
    <x v="6"/>
    <x v="1"/>
    <s v="plays"/>
    <x v="4031"/>
    <x v="3"/>
  </r>
  <r>
    <n v="4032"/>
    <x v="4025"/>
    <x v="4026"/>
    <x v="436"/>
    <n v="413"/>
    <x v="2"/>
    <s v="US"/>
    <x v="0"/>
    <n v="1450211116"/>
    <x v="4032"/>
    <b v="0"/>
    <x v="63"/>
    <x v="1"/>
    <x v="6"/>
    <x v="1"/>
    <s v="plays"/>
    <x v="4032"/>
    <x v="0"/>
  </r>
  <r>
    <n v="4033"/>
    <x v="4026"/>
    <x v="4027"/>
    <x v="437"/>
    <n v="6141.99"/>
    <x v="2"/>
    <s v="GB"/>
    <x v="1"/>
    <n v="1475398800"/>
    <x v="4033"/>
    <b v="0"/>
    <x v="225"/>
    <x v="1"/>
    <x v="6"/>
    <x v="1"/>
    <s v="plays"/>
    <x v="4033"/>
    <x v="2"/>
  </r>
  <r>
    <n v="4034"/>
    <x v="4027"/>
    <x v="4028"/>
    <x v="438"/>
    <n v="200"/>
    <x v="2"/>
    <s v="US"/>
    <x v="0"/>
    <n v="1428097450"/>
    <x v="4034"/>
    <b v="0"/>
    <x v="84"/>
    <x v="1"/>
    <x v="6"/>
    <x v="1"/>
    <s v="plays"/>
    <x v="4034"/>
    <x v="0"/>
  </r>
  <r>
    <n v="4035"/>
    <x v="4028"/>
    <x v="4029"/>
    <x v="3"/>
    <n v="3685"/>
    <x v="2"/>
    <s v="US"/>
    <x v="0"/>
    <n v="1413925887"/>
    <x v="4035"/>
    <b v="0"/>
    <x v="20"/>
    <x v="1"/>
    <x v="6"/>
    <x v="1"/>
    <s v="plays"/>
    <x v="4035"/>
    <x v="3"/>
  </r>
  <r>
    <n v="4036"/>
    <x v="4029"/>
    <x v="3326"/>
    <x v="12"/>
    <n v="2823"/>
    <x v="2"/>
    <s v="US"/>
    <x v="0"/>
    <n v="1404253800"/>
    <x v="4036"/>
    <b v="0"/>
    <x v="57"/>
    <x v="1"/>
    <x v="6"/>
    <x v="1"/>
    <s v="plays"/>
    <x v="4036"/>
    <x v="3"/>
  </r>
  <r>
    <n v="4037"/>
    <x v="4030"/>
    <x v="4030"/>
    <x v="176"/>
    <n v="80"/>
    <x v="2"/>
    <s v="US"/>
    <x v="0"/>
    <n v="1464099900"/>
    <x v="4037"/>
    <b v="0"/>
    <x v="84"/>
    <x v="1"/>
    <x v="6"/>
    <x v="1"/>
    <s v="plays"/>
    <x v="4037"/>
    <x v="2"/>
  </r>
  <r>
    <n v="4038"/>
    <x v="4031"/>
    <x v="4031"/>
    <x v="30"/>
    <n v="301"/>
    <x v="2"/>
    <s v="US"/>
    <x v="0"/>
    <n v="1413573010"/>
    <x v="4038"/>
    <b v="0"/>
    <x v="80"/>
    <x v="1"/>
    <x v="6"/>
    <x v="1"/>
    <s v="plays"/>
    <x v="4038"/>
    <x v="3"/>
  </r>
  <r>
    <n v="4039"/>
    <x v="4032"/>
    <x v="4032"/>
    <x v="2"/>
    <n v="300"/>
    <x v="2"/>
    <s v="US"/>
    <x v="0"/>
    <n v="1448949540"/>
    <x v="4039"/>
    <b v="0"/>
    <x v="81"/>
    <x v="1"/>
    <x v="6"/>
    <x v="1"/>
    <s v="plays"/>
    <x v="4039"/>
    <x v="0"/>
  </r>
  <r>
    <n v="4040"/>
    <x v="4033"/>
    <x v="4033"/>
    <x v="6"/>
    <n v="2500"/>
    <x v="2"/>
    <s v="US"/>
    <x v="0"/>
    <n v="1437188400"/>
    <x v="4040"/>
    <b v="0"/>
    <x v="84"/>
    <x v="1"/>
    <x v="6"/>
    <x v="1"/>
    <s v="plays"/>
    <x v="4040"/>
    <x v="0"/>
  </r>
  <r>
    <n v="4041"/>
    <x v="4034"/>
    <x v="4034"/>
    <x v="10"/>
    <n v="21"/>
    <x v="2"/>
    <s v="GB"/>
    <x v="1"/>
    <n v="1473160954"/>
    <x v="4041"/>
    <b v="0"/>
    <x v="84"/>
    <x v="1"/>
    <x v="6"/>
    <x v="1"/>
    <s v="plays"/>
    <x v="4041"/>
    <x v="2"/>
  </r>
  <r>
    <n v="4042"/>
    <x v="4035"/>
    <x v="4035"/>
    <x v="3"/>
    <n v="21"/>
    <x v="2"/>
    <s v="US"/>
    <x v="0"/>
    <n v="1421781360"/>
    <x v="4042"/>
    <b v="0"/>
    <x v="83"/>
    <x v="1"/>
    <x v="6"/>
    <x v="1"/>
    <s v="plays"/>
    <x v="4042"/>
    <x v="3"/>
  </r>
  <r>
    <n v="4043"/>
    <x v="4036"/>
    <x v="4036"/>
    <x v="43"/>
    <n v="0"/>
    <x v="2"/>
    <s v="CA"/>
    <x v="5"/>
    <n v="1416524325"/>
    <x v="4043"/>
    <b v="0"/>
    <x v="78"/>
    <x v="1"/>
    <x v="6"/>
    <x v="1"/>
    <s v="plays"/>
    <x v="4043"/>
    <x v="3"/>
  </r>
  <r>
    <n v="4044"/>
    <x v="4037"/>
    <x v="4037"/>
    <x v="20"/>
    <n v="225"/>
    <x v="2"/>
    <s v="US"/>
    <x v="0"/>
    <n v="1428642000"/>
    <x v="4044"/>
    <b v="0"/>
    <x v="80"/>
    <x v="1"/>
    <x v="6"/>
    <x v="1"/>
    <s v="plays"/>
    <x v="4044"/>
    <x v="0"/>
  </r>
  <r>
    <n v="4045"/>
    <x v="4038"/>
    <x v="4038"/>
    <x v="10"/>
    <n v="1"/>
    <x v="2"/>
    <s v="AU"/>
    <x v="2"/>
    <n v="1408596589"/>
    <x v="4045"/>
    <b v="0"/>
    <x v="29"/>
    <x v="1"/>
    <x v="6"/>
    <x v="1"/>
    <s v="plays"/>
    <x v="4045"/>
    <x v="3"/>
  </r>
  <r>
    <n v="4046"/>
    <x v="4039"/>
    <x v="4039"/>
    <x v="439"/>
    <n v="460"/>
    <x v="2"/>
    <s v="US"/>
    <x v="0"/>
    <n v="1413992210"/>
    <x v="4046"/>
    <b v="0"/>
    <x v="8"/>
    <x v="1"/>
    <x v="6"/>
    <x v="1"/>
    <s v="plays"/>
    <x v="4046"/>
    <x v="3"/>
  </r>
  <r>
    <n v="4047"/>
    <x v="4040"/>
    <x v="4040"/>
    <x v="10"/>
    <n v="110"/>
    <x v="2"/>
    <s v="US"/>
    <x v="0"/>
    <n v="1420938000"/>
    <x v="4047"/>
    <b v="0"/>
    <x v="80"/>
    <x v="1"/>
    <x v="6"/>
    <x v="1"/>
    <s v="plays"/>
    <x v="4047"/>
    <x v="3"/>
  </r>
  <r>
    <n v="4048"/>
    <x v="4041"/>
    <x v="4041"/>
    <x v="73"/>
    <n v="3001"/>
    <x v="2"/>
    <s v="GB"/>
    <x v="1"/>
    <n v="1460373187"/>
    <x v="4048"/>
    <b v="0"/>
    <x v="110"/>
    <x v="1"/>
    <x v="6"/>
    <x v="1"/>
    <s v="plays"/>
    <x v="4048"/>
    <x v="2"/>
  </r>
  <r>
    <n v="4049"/>
    <x v="4042"/>
    <x v="4042"/>
    <x v="22"/>
    <n v="16"/>
    <x v="2"/>
    <s v="US"/>
    <x v="0"/>
    <n v="1436914815"/>
    <x v="4049"/>
    <b v="0"/>
    <x v="29"/>
    <x v="1"/>
    <x v="6"/>
    <x v="1"/>
    <s v="plays"/>
    <x v="4049"/>
    <x v="0"/>
  </r>
  <r>
    <n v="4050"/>
    <x v="4043"/>
    <x v="4043"/>
    <x v="15"/>
    <n v="1"/>
    <x v="2"/>
    <s v="US"/>
    <x v="0"/>
    <n v="1414077391"/>
    <x v="4050"/>
    <b v="0"/>
    <x v="29"/>
    <x v="1"/>
    <x v="6"/>
    <x v="1"/>
    <s v="plays"/>
    <x v="4050"/>
    <x v="3"/>
  </r>
  <r>
    <n v="4051"/>
    <x v="4044"/>
    <x v="4044"/>
    <x v="2"/>
    <n v="0"/>
    <x v="2"/>
    <s v="US"/>
    <x v="0"/>
    <n v="1399618380"/>
    <x v="4051"/>
    <b v="0"/>
    <x v="78"/>
    <x v="1"/>
    <x v="6"/>
    <x v="1"/>
    <s v="plays"/>
    <x v="4051"/>
    <x v="3"/>
  </r>
  <r>
    <n v="4052"/>
    <x v="4045"/>
    <x v="4045"/>
    <x v="9"/>
    <n v="1126"/>
    <x v="2"/>
    <s v="US"/>
    <x v="0"/>
    <n v="1413234316"/>
    <x v="4052"/>
    <b v="0"/>
    <x v="62"/>
    <x v="1"/>
    <x v="6"/>
    <x v="1"/>
    <s v="plays"/>
    <x v="4052"/>
    <x v="3"/>
  </r>
  <r>
    <n v="4053"/>
    <x v="4046"/>
    <x v="4046"/>
    <x v="2"/>
    <n v="110"/>
    <x v="2"/>
    <s v="GB"/>
    <x v="1"/>
    <n v="1416081600"/>
    <x v="4053"/>
    <b v="0"/>
    <x v="84"/>
    <x v="1"/>
    <x v="6"/>
    <x v="1"/>
    <s v="plays"/>
    <x v="4053"/>
    <x v="3"/>
  </r>
  <r>
    <n v="4054"/>
    <x v="4047"/>
    <x v="4047"/>
    <x v="440"/>
    <n v="0"/>
    <x v="2"/>
    <s v="US"/>
    <x v="0"/>
    <n v="1475294400"/>
    <x v="4054"/>
    <b v="0"/>
    <x v="78"/>
    <x v="1"/>
    <x v="6"/>
    <x v="1"/>
    <s v="plays"/>
    <x v="4054"/>
    <x v="2"/>
  </r>
  <r>
    <n v="4055"/>
    <x v="4048"/>
    <x v="4048"/>
    <x v="10"/>
    <n v="881"/>
    <x v="2"/>
    <s v="GB"/>
    <x v="1"/>
    <n v="1403192031"/>
    <x v="4055"/>
    <b v="0"/>
    <x v="64"/>
    <x v="1"/>
    <x v="6"/>
    <x v="1"/>
    <s v="plays"/>
    <x v="4055"/>
    <x v="3"/>
  </r>
  <r>
    <n v="4056"/>
    <x v="4049"/>
    <x v="4049"/>
    <x v="15"/>
    <n v="795"/>
    <x v="2"/>
    <s v="US"/>
    <x v="0"/>
    <n v="1467575940"/>
    <x v="4056"/>
    <b v="0"/>
    <x v="82"/>
    <x v="1"/>
    <x v="6"/>
    <x v="1"/>
    <s v="plays"/>
    <x v="4056"/>
    <x v="2"/>
  </r>
  <r>
    <n v="4057"/>
    <x v="4050"/>
    <x v="4050"/>
    <x v="8"/>
    <n v="775"/>
    <x v="2"/>
    <s v="GB"/>
    <x v="1"/>
    <n v="1448492400"/>
    <x v="4057"/>
    <b v="0"/>
    <x v="79"/>
    <x v="1"/>
    <x v="6"/>
    <x v="1"/>
    <s v="plays"/>
    <x v="4057"/>
    <x v="0"/>
  </r>
  <r>
    <n v="4058"/>
    <x v="4051"/>
    <x v="4051"/>
    <x v="192"/>
    <n v="95"/>
    <x v="2"/>
    <s v="US"/>
    <x v="0"/>
    <n v="1459483140"/>
    <x v="4058"/>
    <b v="0"/>
    <x v="80"/>
    <x v="1"/>
    <x v="6"/>
    <x v="1"/>
    <s v="plays"/>
    <x v="4058"/>
    <x v="2"/>
  </r>
  <r>
    <n v="4059"/>
    <x v="4052"/>
    <x v="4052"/>
    <x v="3"/>
    <n v="250"/>
    <x v="2"/>
    <s v="CA"/>
    <x v="5"/>
    <n v="1410836400"/>
    <x v="4059"/>
    <b v="0"/>
    <x v="63"/>
    <x v="1"/>
    <x v="6"/>
    <x v="1"/>
    <s v="plays"/>
    <x v="4059"/>
    <x v="3"/>
  </r>
  <r>
    <n v="4060"/>
    <x v="4053"/>
    <x v="4053"/>
    <x v="3"/>
    <n v="285"/>
    <x v="2"/>
    <s v="CA"/>
    <x v="5"/>
    <n v="1403539200"/>
    <x v="4060"/>
    <b v="0"/>
    <x v="81"/>
    <x v="1"/>
    <x v="6"/>
    <x v="1"/>
    <s v="plays"/>
    <x v="4060"/>
    <x v="3"/>
  </r>
  <r>
    <n v="4061"/>
    <x v="4054"/>
    <x v="4054"/>
    <x v="441"/>
    <n v="0"/>
    <x v="2"/>
    <s v="US"/>
    <x v="0"/>
    <n v="1461205423"/>
    <x v="4061"/>
    <b v="0"/>
    <x v="78"/>
    <x v="1"/>
    <x v="6"/>
    <x v="1"/>
    <s v="plays"/>
    <x v="4061"/>
    <x v="2"/>
  </r>
  <r>
    <n v="4062"/>
    <x v="4055"/>
    <x v="4055"/>
    <x v="22"/>
    <n v="490"/>
    <x v="2"/>
    <s v="US"/>
    <x v="0"/>
    <n v="1467481468"/>
    <x v="4062"/>
    <b v="0"/>
    <x v="83"/>
    <x v="1"/>
    <x v="6"/>
    <x v="1"/>
    <s v="plays"/>
    <x v="4062"/>
    <x v="2"/>
  </r>
  <r>
    <n v="4063"/>
    <x v="4056"/>
    <x v="4056"/>
    <x v="196"/>
    <n v="135"/>
    <x v="2"/>
    <s v="GB"/>
    <x v="1"/>
    <n v="1403886084"/>
    <x v="4063"/>
    <b v="0"/>
    <x v="82"/>
    <x v="1"/>
    <x v="6"/>
    <x v="1"/>
    <s v="plays"/>
    <x v="4063"/>
    <x v="3"/>
  </r>
  <r>
    <n v="4064"/>
    <x v="4057"/>
    <x v="4057"/>
    <x v="13"/>
    <n v="385"/>
    <x v="2"/>
    <s v="AU"/>
    <x v="2"/>
    <n v="1430316426"/>
    <x v="4064"/>
    <b v="0"/>
    <x v="79"/>
    <x v="1"/>
    <x v="6"/>
    <x v="1"/>
    <s v="plays"/>
    <x v="4064"/>
    <x v="0"/>
  </r>
  <r>
    <n v="4065"/>
    <x v="4058"/>
    <x v="4058"/>
    <x v="23"/>
    <n v="27"/>
    <x v="2"/>
    <s v="US"/>
    <x v="0"/>
    <n v="1407883811"/>
    <x v="4065"/>
    <b v="0"/>
    <x v="80"/>
    <x v="1"/>
    <x v="6"/>
    <x v="1"/>
    <s v="plays"/>
    <x v="4065"/>
    <x v="3"/>
  </r>
  <r>
    <n v="4066"/>
    <x v="4059"/>
    <x v="4059"/>
    <x v="36"/>
    <n v="25"/>
    <x v="2"/>
    <s v="US"/>
    <x v="0"/>
    <n v="1463619388"/>
    <x v="4066"/>
    <b v="0"/>
    <x v="29"/>
    <x v="1"/>
    <x v="6"/>
    <x v="1"/>
    <s v="plays"/>
    <x v="4066"/>
    <x v="2"/>
  </r>
  <r>
    <n v="4067"/>
    <x v="4060"/>
    <x v="3887"/>
    <x v="10"/>
    <n v="3045"/>
    <x v="2"/>
    <s v="US"/>
    <x v="0"/>
    <n v="1443408550"/>
    <x v="4067"/>
    <b v="0"/>
    <x v="57"/>
    <x v="1"/>
    <x v="6"/>
    <x v="1"/>
    <s v="plays"/>
    <x v="4067"/>
    <x v="0"/>
  </r>
  <r>
    <n v="4068"/>
    <x v="4061"/>
    <x v="4060"/>
    <x v="442"/>
    <n v="34.950000000000003"/>
    <x v="2"/>
    <s v="US"/>
    <x v="0"/>
    <n v="1484348700"/>
    <x v="4068"/>
    <b v="0"/>
    <x v="29"/>
    <x v="1"/>
    <x v="6"/>
    <x v="1"/>
    <s v="plays"/>
    <x v="4068"/>
    <x v="2"/>
  </r>
  <r>
    <n v="4069"/>
    <x v="4062"/>
    <x v="4061"/>
    <x v="21"/>
    <n v="430"/>
    <x v="2"/>
    <s v="GB"/>
    <x v="1"/>
    <n v="1425124800"/>
    <x v="4069"/>
    <b v="0"/>
    <x v="62"/>
    <x v="1"/>
    <x v="6"/>
    <x v="1"/>
    <s v="plays"/>
    <x v="4069"/>
    <x v="0"/>
  </r>
  <r>
    <n v="4070"/>
    <x v="4063"/>
    <x v="4062"/>
    <x v="28"/>
    <n v="165"/>
    <x v="2"/>
    <s v="US"/>
    <x v="0"/>
    <n v="1425178800"/>
    <x v="4070"/>
    <b v="0"/>
    <x v="79"/>
    <x v="1"/>
    <x v="6"/>
    <x v="1"/>
    <s v="plays"/>
    <x v="4070"/>
    <x v="0"/>
  </r>
  <r>
    <n v="4071"/>
    <x v="4064"/>
    <x v="4063"/>
    <x v="22"/>
    <n v="0"/>
    <x v="2"/>
    <s v="MX"/>
    <x v="10"/>
    <n v="1482779931"/>
    <x v="4071"/>
    <b v="0"/>
    <x v="78"/>
    <x v="1"/>
    <x v="6"/>
    <x v="1"/>
    <s v="plays"/>
    <x v="4071"/>
    <x v="2"/>
  </r>
  <r>
    <n v="4072"/>
    <x v="4065"/>
    <x v="4064"/>
    <x v="28"/>
    <n v="4"/>
    <x v="2"/>
    <s v="GB"/>
    <x v="1"/>
    <n v="1408646111"/>
    <x v="4072"/>
    <b v="0"/>
    <x v="84"/>
    <x v="1"/>
    <x v="6"/>
    <x v="1"/>
    <s v="plays"/>
    <x v="4072"/>
    <x v="3"/>
  </r>
  <r>
    <n v="4073"/>
    <x v="4066"/>
    <x v="4065"/>
    <x v="8"/>
    <n v="37"/>
    <x v="2"/>
    <s v="US"/>
    <x v="0"/>
    <n v="1431144000"/>
    <x v="4073"/>
    <b v="0"/>
    <x v="84"/>
    <x v="1"/>
    <x v="6"/>
    <x v="1"/>
    <s v="plays"/>
    <x v="4073"/>
    <x v="0"/>
  </r>
  <r>
    <n v="4074"/>
    <x v="4067"/>
    <x v="4066"/>
    <x v="181"/>
    <n v="735"/>
    <x v="2"/>
    <s v="GB"/>
    <x v="1"/>
    <n v="1446732975"/>
    <x v="4074"/>
    <b v="0"/>
    <x v="64"/>
    <x v="1"/>
    <x v="6"/>
    <x v="1"/>
    <s v="plays"/>
    <x v="4074"/>
    <x v="0"/>
  </r>
  <r>
    <n v="4075"/>
    <x v="4068"/>
    <x v="4067"/>
    <x v="13"/>
    <n v="576"/>
    <x v="2"/>
    <s v="GB"/>
    <x v="1"/>
    <n v="1404149280"/>
    <x v="4075"/>
    <b v="0"/>
    <x v="62"/>
    <x v="1"/>
    <x v="6"/>
    <x v="1"/>
    <s v="plays"/>
    <x v="4075"/>
    <x v="3"/>
  </r>
  <r>
    <n v="4076"/>
    <x v="4069"/>
    <x v="4068"/>
    <x v="176"/>
    <n v="0"/>
    <x v="2"/>
    <s v="US"/>
    <x v="0"/>
    <n v="1413921060"/>
    <x v="4076"/>
    <b v="0"/>
    <x v="78"/>
    <x v="1"/>
    <x v="6"/>
    <x v="1"/>
    <s v="plays"/>
    <x v="4076"/>
    <x v="3"/>
  </r>
  <r>
    <n v="4077"/>
    <x v="4070"/>
    <x v="4069"/>
    <x v="36"/>
    <n v="1335"/>
    <x v="2"/>
    <s v="US"/>
    <x v="0"/>
    <n v="1482339794"/>
    <x v="4077"/>
    <b v="0"/>
    <x v="79"/>
    <x v="1"/>
    <x v="6"/>
    <x v="1"/>
    <s v="plays"/>
    <x v="4077"/>
    <x v="2"/>
  </r>
  <r>
    <n v="4078"/>
    <x v="4071"/>
    <x v="4070"/>
    <x v="49"/>
    <n v="0"/>
    <x v="2"/>
    <s v="GB"/>
    <x v="1"/>
    <n v="1485543242"/>
    <x v="4078"/>
    <b v="0"/>
    <x v="78"/>
    <x v="1"/>
    <x v="6"/>
    <x v="1"/>
    <s v="plays"/>
    <x v="4078"/>
    <x v="2"/>
  </r>
  <r>
    <n v="4079"/>
    <x v="4072"/>
    <x v="4071"/>
    <x v="9"/>
    <n v="5"/>
    <x v="2"/>
    <s v="US"/>
    <x v="0"/>
    <n v="1466375521"/>
    <x v="4079"/>
    <b v="0"/>
    <x v="29"/>
    <x v="1"/>
    <x v="6"/>
    <x v="1"/>
    <s v="plays"/>
    <x v="4079"/>
    <x v="2"/>
  </r>
  <r>
    <n v="4080"/>
    <x v="4073"/>
    <x v="4072"/>
    <x v="9"/>
    <n v="0"/>
    <x v="2"/>
    <s v="US"/>
    <x v="0"/>
    <n v="1465930440"/>
    <x v="4080"/>
    <b v="0"/>
    <x v="78"/>
    <x v="1"/>
    <x v="6"/>
    <x v="1"/>
    <s v="plays"/>
    <x v="4080"/>
    <x v="2"/>
  </r>
  <r>
    <n v="4081"/>
    <x v="4074"/>
    <x v="4073"/>
    <x v="443"/>
    <n v="350"/>
    <x v="2"/>
    <s v="US"/>
    <x v="0"/>
    <n v="1425819425"/>
    <x v="4081"/>
    <b v="0"/>
    <x v="8"/>
    <x v="1"/>
    <x v="6"/>
    <x v="1"/>
    <s v="plays"/>
    <x v="4081"/>
    <x v="0"/>
  </r>
  <r>
    <n v="4082"/>
    <x v="4075"/>
    <x v="4074"/>
    <x v="325"/>
    <n v="3"/>
    <x v="2"/>
    <s v="US"/>
    <x v="0"/>
    <n v="1447542000"/>
    <x v="4082"/>
    <b v="0"/>
    <x v="84"/>
    <x v="1"/>
    <x v="6"/>
    <x v="1"/>
    <s v="plays"/>
    <x v="4082"/>
    <x v="0"/>
  </r>
  <r>
    <n v="4083"/>
    <x v="4076"/>
    <x v="4075"/>
    <x v="8"/>
    <n v="759"/>
    <x v="2"/>
    <s v="US"/>
    <x v="0"/>
    <n v="1452795416"/>
    <x v="4083"/>
    <b v="0"/>
    <x v="79"/>
    <x v="1"/>
    <x v="6"/>
    <x v="1"/>
    <s v="plays"/>
    <x v="4083"/>
    <x v="0"/>
  </r>
  <r>
    <n v="4084"/>
    <x v="4077"/>
    <x v="4076"/>
    <x v="9"/>
    <n v="10"/>
    <x v="2"/>
    <s v="IT"/>
    <x v="3"/>
    <n v="1476008906"/>
    <x v="4084"/>
    <b v="0"/>
    <x v="29"/>
    <x v="1"/>
    <x v="6"/>
    <x v="1"/>
    <s v="plays"/>
    <x v="4084"/>
    <x v="2"/>
  </r>
  <r>
    <n v="4085"/>
    <x v="4078"/>
    <x v="4077"/>
    <x v="8"/>
    <n v="10"/>
    <x v="2"/>
    <s v="US"/>
    <x v="0"/>
    <n v="1427169540"/>
    <x v="4085"/>
    <b v="0"/>
    <x v="29"/>
    <x v="1"/>
    <x v="6"/>
    <x v="1"/>
    <s v="plays"/>
    <x v="4085"/>
    <x v="0"/>
  </r>
  <r>
    <n v="4086"/>
    <x v="4079"/>
    <x v="4078"/>
    <x v="28"/>
    <n v="47"/>
    <x v="2"/>
    <s v="US"/>
    <x v="0"/>
    <n v="1448078400"/>
    <x v="4086"/>
    <b v="0"/>
    <x v="81"/>
    <x v="1"/>
    <x v="6"/>
    <x v="1"/>
    <s v="plays"/>
    <x v="4086"/>
    <x v="0"/>
  </r>
  <r>
    <n v="4087"/>
    <x v="4080"/>
    <x v="4079"/>
    <x v="376"/>
    <n v="0"/>
    <x v="2"/>
    <s v="US"/>
    <x v="0"/>
    <n v="1468777786"/>
    <x v="4087"/>
    <b v="0"/>
    <x v="78"/>
    <x v="1"/>
    <x v="6"/>
    <x v="1"/>
    <s v="plays"/>
    <x v="4087"/>
    <x v="2"/>
  </r>
  <r>
    <n v="4088"/>
    <x v="4081"/>
    <x v="4080"/>
    <x v="13"/>
    <n v="216"/>
    <x v="2"/>
    <s v="GB"/>
    <x v="1"/>
    <n v="1421403960"/>
    <x v="4088"/>
    <b v="0"/>
    <x v="83"/>
    <x v="1"/>
    <x v="6"/>
    <x v="1"/>
    <s v="plays"/>
    <x v="4088"/>
    <x v="3"/>
  </r>
  <r>
    <n v="4089"/>
    <x v="4082"/>
    <x v="4081"/>
    <x v="10"/>
    <n v="240"/>
    <x v="2"/>
    <s v="US"/>
    <x v="0"/>
    <n v="1433093700"/>
    <x v="4089"/>
    <b v="0"/>
    <x v="22"/>
    <x v="1"/>
    <x v="6"/>
    <x v="1"/>
    <s v="plays"/>
    <x v="4089"/>
    <x v="0"/>
  </r>
  <r>
    <n v="4090"/>
    <x v="4083"/>
    <x v="4082"/>
    <x v="28"/>
    <n v="32"/>
    <x v="2"/>
    <s v="US"/>
    <x v="0"/>
    <n v="1438959600"/>
    <x v="4090"/>
    <b v="0"/>
    <x v="83"/>
    <x v="1"/>
    <x v="6"/>
    <x v="1"/>
    <s v="plays"/>
    <x v="4090"/>
    <x v="0"/>
  </r>
  <r>
    <n v="4091"/>
    <x v="4084"/>
    <x v="4083"/>
    <x v="183"/>
    <n v="204"/>
    <x v="2"/>
    <s v="US"/>
    <x v="0"/>
    <n v="1421410151"/>
    <x v="4091"/>
    <b v="0"/>
    <x v="22"/>
    <x v="1"/>
    <x v="6"/>
    <x v="1"/>
    <s v="plays"/>
    <x v="4091"/>
    <x v="3"/>
  </r>
  <r>
    <n v="4092"/>
    <x v="4085"/>
    <x v="4084"/>
    <x v="74"/>
    <n v="20"/>
    <x v="2"/>
    <s v="US"/>
    <x v="0"/>
    <n v="1428205247"/>
    <x v="4092"/>
    <b v="0"/>
    <x v="29"/>
    <x v="1"/>
    <x v="6"/>
    <x v="1"/>
    <s v="plays"/>
    <x v="4092"/>
    <x v="0"/>
  </r>
  <r>
    <n v="4093"/>
    <x v="4086"/>
    <x v="4085"/>
    <x v="30"/>
    <n v="60"/>
    <x v="2"/>
    <s v="GB"/>
    <x v="1"/>
    <n v="1440272093"/>
    <x v="4093"/>
    <b v="0"/>
    <x v="80"/>
    <x v="1"/>
    <x v="6"/>
    <x v="1"/>
    <s v="plays"/>
    <x v="4093"/>
    <x v="0"/>
  </r>
  <r>
    <n v="4094"/>
    <x v="4087"/>
    <x v="4086"/>
    <x v="13"/>
    <n v="730"/>
    <x v="2"/>
    <s v="US"/>
    <x v="0"/>
    <n v="1413953940"/>
    <x v="4094"/>
    <b v="0"/>
    <x v="22"/>
    <x v="1"/>
    <x v="6"/>
    <x v="1"/>
    <s v="plays"/>
    <x v="4094"/>
    <x v="3"/>
  </r>
  <r>
    <n v="4095"/>
    <x v="4088"/>
    <x v="4087"/>
    <x v="11"/>
    <n v="800"/>
    <x v="2"/>
    <s v="MX"/>
    <x v="10"/>
    <n v="1482108350"/>
    <x v="4095"/>
    <b v="0"/>
    <x v="29"/>
    <x v="1"/>
    <x v="6"/>
    <x v="1"/>
    <s v="plays"/>
    <x v="4095"/>
    <x v="2"/>
  </r>
  <r>
    <n v="4096"/>
    <x v="4089"/>
    <x v="4088"/>
    <x v="8"/>
    <n v="400"/>
    <x v="2"/>
    <s v="GB"/>
    <x v="1"/>
    <n v="1488271860"/>
    <x v="4096"/>
    <b v="0"/>
    <x v="81"/>
    <x v="1"/>
    <x v="6"/>
    <x v="1"/>
    <s v="plays"/>
    <x v="4096"/>
    <x v="1"/>
  </r>
  <r>
    <n v="4097"/>
    <x v="4090"/>
    <x v="4089"/>
    <x v="3"/>
    <n v="0"/>
    <x v="2"/>
    <s v="GB"/>
    <x v="1"/>
    <n v="1454284500"/>
    <x v="4097"/>
    <b v="0"/>
    <x v="78"/>
    <x v="1"/>
    <x v="6"/>
    <x v="1"/>
    <s v="plays"/>
    <x v="4097"/>
    <x v="0"/>
  </r>
  <r>
    <n v="4098"/>
    <x v="4091"/>
    <x v="4090"/>
    <x v="96"/>
    <n v="0"/>
    <x v="2"/>
    <s v="US"/>
    <x v="0"/>
    <n v="1465060797"/>
    <x v="4098"/>
    <b v="0"/>
    <x v="78"/>
    <x v="1"/>
    <x v="6"/>
    <x v="1"/>
    <s v="plays"/>
    <x v="4098"/>
    <x v="2"/>
  </r>
  <r>
    <n v="4099"/>
    <x v="4092"/>
    <x v="4091"/>
    <x v="37"/>
    <n v="50"/>
    <x v="2"/>
    <s v="US"/>
    <x v="0"/>
    <n v="1472847873"/>
    <x v="4099"/>
    <b v="0"/>
    <x v="29"/>
    <x v="1"/>
    <x v="6"/>
    <x v="1"/>
    <s v="plays"/>
    <x v="4099"/>
    <x v="2"/>
  </r>
  <r>
    <n v="4100"/>
    <x v="4093"/>
    <x v="4092"/>
    <x v="444"/>
    <n v="0"/>
    <x v="2"/>
    <s v="US"/>
    <x v="0"/>
    <n v="1414205990"/>
    <x v="4100"/>
    <b v="0"/>
    <x v="78"/>
    <x v="1"/>
    <x v="6"/>
    <x v="1"/>
    <s v="plays"/>
    <x v="4100"/>
    <x v="3"/>
  </r>
  <r>
    <n v="4101"/>
    <x v="4094"/>
    <x v="4093"/>
    <x v="20"/>
    <n v="0"/>
    <x v="2"/>
    <s v="US"/>
    <x v="0"/>
    <n v="1485380482"/>
    <x v="4101"/>
    <b v="0"/>
    <x v="78"/>
    <x v="1"/>
    <x v="6"/>
    <x v="1"/>
    <s v="plays"/>
    <x v="4101"/>
    <x v="2"/>
  </r>
  <r>
    <n v="4102"/>
    <x v="4095"/>
    <x v="4094"/>
    <x v="2"/>
    <n v="137"/>
    <x v="2"/>
    <s v="US"/>
    <x v="0"/>
    <n v="1463343673"/>
    <x v="4102"/>
    <b v="0"/>
    <x v="79"/>
    <x v="1"/>
    <x v="6"/>
    <x v="1"/>
    <s v="plays"/>
    <x v="4102"/>
    <x v="2"/>
  </r>
  <r>
    <n v="4103"/>
    <x v="4096"/>
    <x v="4095"/>
    <x v="28"/>
    <n v="100"/>
    <x v="2"/>
    <s v="US"/>
    <x v="0"/>
    <n v="1440613920"/>
    <x v="4103"/>
    <b v="0"/>
    <x v="79"/>
    <x v="1"/>
    <x v="6"/>
    <x v="1"/>
    <s v="plays"/>
    <x v="4103"/>
    <x v="0"/>
  </r>
  <r>
    <n v="4104"/>
    <x v="4097"/>
    <x v="4096"/>
    <x v="9"/>
    <n v="641"/>
    <x v="2"/>
    <s v="AU"/>
    <x v="2"/>
    <n v="1477550434"/>
    <x v="4104"/>
    <b v="0"/>
    <x v="25"/>
    <x v="1"/>
    <x v="6"/>
    <x v="1"/>
    <s v="plays"/>
    <x v="4104"/>
    <x v="2"/>
  </r>
  <r>
    <n v="4105"/>
    <x v="4098"/>
    <x v="4097"/>
    <x v="287"/>
    <n v="2300"/>
    <x v="2"/>
    <s v="MX"/>
    <x v="10"/>
    <n v="1482711309"/>
    <x v="4105"/>
    <b v="0"/>
    <x v="79"/>
    <x v="1"/>
    <x v="6"/>
    <x v="1"/>
    <s v="plays"/>
    <x v="4105"/>
    <x v="2"/>
  </r>
  <r>
    <n v="4106"/>
    <x v="4099"/>
    <x v="4098"/>
    <x v="10"/>
    <n v="3530"/>
    <x v="2"/>
    <s v="US"/>
    <x v="0"/>
    <n v="1427936400"/>
    <x v="4106"/>
    <b v="0"/>
    <x v="51"/>
    <x v="1"/>
    <x v="6"/>
    <x v="1"/>
    <s v="plays"/>
    <x v="4106"/>
    <x v="0"/>
  </r>
  <r>
    <n v="4107"/>
    <x v="4100"/>
    <x v="4099"/>
    <x v="13"/>
    <n v="41"/>
    <x v="2"/>
    <s v="US"/>
    <x v="0"/>
    <n v="1411596001"/>
    <x v="4107"/>
    <b v="0"/>
    <x v="80"/>
    <x v="1"/>
    <x v="6"/>
    <x v="1"/>
    <s v="plays"/>
    <x v="4107"/>
    <x v="3"/>
  </r>
  <r>
    <n v="4108"/>
    <x v="4101"/>
    <x v="4100"/>
    <x v="9"/>
    <n v="59"/>
    <x v="2"/>
    <s v="US"/>
    <x v="0"/>
    <n v="1488517200"/>
    <x v="4108"/>
    <b v="0"/>
    <x v="29"/>
    <x v="1"/>
    <x v="6"/>
    <x v="1"/>
    <s v="plays"/>
    <x v="4108"/>
    <x v="1"/>
  </r>
  <r>
    <n v="4109"/>
    <x v="4102"/>
    <x v="4101"/>
    <x v="2"/>
    <n v="0"/>
    <x v="2"/>
    <s v="GB"/>
    <x v="1"/>
    <n v="1448805404"/>
    <x v="4109"/>
    <b v="0"/>
    <x v="78"/>
    <x v="1"/>
    <x v="6"/>
    <x v="1"/>
    <s v="plays"/>
    <x v="4109"/>
    <x v="0"/>
  </r>
  <r>
    <n v="4110"/>
    <x v="4103"/>
    <x v="4102"/>
    <x v="43"/>
    <n v="86"/>
    <x v="2"/>
    <s v="GB"/>
    <x v="1"/>
    <n v="1469113351"/>
    <x v="4110"/>
    <b v="0"/>
    <x v="79"/>
    <x v="1"/>
    <x v="6"/>
    <x v="1"/>
    <s v="plays"/>
    <x v="4110"/>
    <x v="2"/>
  </r>
  <r>
    <n v="4111"/>
    <x v="4104"/>
    <x v="4103"/>
    <x v="9"/>
    <n v="94"/>
    <x v="2"/>
    <s v="US"/>
    <x v="0"/>
    <n v="1424747740"/>
    <x v="4111"/>
    <b v="0"/>
    <x v="79"/>
    <x v="1"/>
    <x v="6"/>
    <x v="1"/>
    <s v="plays"/>
    <x v="4111"/>
    <x v="0"/>
  </r>
  <r>
    <n v="4112"/>
    <x v="4105"/>
    <x v="2849"/>
    <x v="30"/>
    <n v="1"/>
    <x v="2"/>
    <s v="IE"/>
    <x v="3"/>
    <n v="1456617600"/>
    <x v="4112"/>
    <b v="0"/>
    <x v="29"/>
    <x v="1"/>
    <x v="6"/>
    <x v="1"/>
    <s v="plays"/>
    <x v="4112"/>
    <x v="2"/>
  </r>
  <r>
    <n v="4113"/>
    <x v="4106"/>
    <x v="4104"/>
    <x v="15"/>
    <n v="3"/>
    <x v="2"/>
    <s v="US"/>
    <x v="0"/>
    <n v="1452234840"/>
    <x v="4113"/>
    <b v="0"/>
    <x v="83"/>
    <x v="1"/>
    <x v="6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A1963-FF91-477C-8A1B-3F68CAA7EA37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0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7" hier="-1"/>
  </pageFields>
  <dataFields count="1">
    <dataField name="Cuenta de outcomes" fld="5" subtotal="count" baseField="16" baseItem="1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DAE48-803C-4812-AFDB-AC2A09C45A40}">
  <dimension ref="A1:N4115"/>
  <sheetViews>
    <sheetView tabSelected="1" zoomScale="84" zoomScaleNormal="84" workbookViewId="0">
      <selection activeCell="P14" sqref="P14"/>
    </sheetView>
  </sheetViews>
  <sheetFormatPr baseColWidth="10" defaultColWidth="8.85546875" defaultRowHeight="15" x14ac:dyDescent="0.25"/>
  <cols>
    <col min="1" max="5" width="17" customWidth="1"/>
    <col min="6" max="6" width="20.7109375" bestFit="1" customWidth="1"/>
    <col min="7" max="7" width="17" bestFit="1" customWidth="1"/>
    <col min="8" max="8" width="19.7109375" bestFit="1" customWidth="1"/>
    <col min="9" max="9" width="16.28515625" style="6" bestFit="1" customWidth="1"/>
    <col min="10" max="10" width="21.28515625" customWidth="1"/>
    <col min="11" max="11" width="18" bestFit="1" customWidth="1"/>
    <col min="12" max="12" width="18" customWidth="1"/>
    <col min="13" max="13" width="12.42578125" bestFit="1" customWidth="1"/>
    <col min="14" max="14" width="20" customWidth="1"/>
  </cols>
  <sheetData>
    <row r="1" spans="1:14" x14ac:dyDescent="0.25">
      <c r="A1" s="1" t="s">
        <v>8389</v>
      </c>
      <c r="B1" s="1" t="s">
        <v>8390</v>
      </c>
      <c r="C1" s="1" t="s">
        <v>8391</v>
      </c>
      <c r="D1" s="1" t="s">
        <v>8392</v>
      </c>
      <c r="E1" s="1" t="s">
        <v>8393</v>
      </c>
      <c r="F1" s="1" t="s">
        <v>8394</v>
      </c>
      <c r="G1" s="1" t="s">
        <v>8395</v>
      </c>
      <c r="H1" s="1" t="s">
        <v>8396</v>
      </c>
      <c r="I1" s="5" t="s">
        <v>8216</v>
      </c>
      <c r="J1" s="1" t="s">
        <v>8304</v>
      </c>
      <c r="K1" s="1" t="s">
        <v>8375</v>
      </c>
      <c r="L1" s="1" t="s">
        <v>8417</v>
      </c>
      <c r="M1" s="25" t="s">
        <v>8418</v>
      </c>
    </row>
    <row r="2" spans="1:14" x14ac:dyDescent="0.25">
      <c r="A2" t="s">
        <v>8377</v>
      </c>
      <c r="B2">
        <f>COUNTIFS($I2:$I4115,"&lt;1000",$J2:$J4115,"successful",$K2:$K4115,"plays")</f>
        <v>141</v>
      </c>
      <c r="C2">
        <f>COUNTIFS(I2:I4115,"&lt;1000",$J2:$J4115,"failed",$K2:$K4115,"plays")</f>
        <v>45</v>
      </c>
      <c r="D2">
        <f>COUNTIFS(I2:I4115,"&lt;1000",$J2:$J4115,"canceled",$K2:$K4115,"plays")</f>
        <v>0</v>
      </c>
      <c r="E2" s="19">
        <f>COUNTIFS(I2:I4115,"&lt;1000")</f>
        <v>460</v>
      </c>
      <c r="F2" s="15">
        <f>COUNTIFS(I2:I4115,"&lt;1000",$J2:$J4115,"successful")/$E$14</f>
        <v>7.8026251823043263E-2</v>
      </c>
      <c r="G2" s="15">
        <f>COUNTIFS(I2:I4115,"&lt;1000",$J2:$J4115,"failed")/$E$14</f>
        <v>2.7467185221195917E-2</v>
      </c>
      <c r="H2" s="15">
        <f>COUNTIFS(I2:I4115,"&lt;1000",$J2:$J4115,"canceled")/$E$14</f>
        <v>4.3753038405444826E-3</v>
      </c>
      <c r="I2" s="6">
        <v>8500</v>
      </c>
      <c r="J2" t="s">
        <v>8218</v>
      </c>
      <c r="K2" t="s">
        <v>8325</v>
      </c>
      <c r="L2" t="str">
        <f>IF(OR(I2&lt;N13,I2&gt;N14),"!!!!","")</f>
        <v/>
      </c>
      <c r="M2" t="s">
        <v>8397</v>
      </c>
      <c r="N2" s="21">
        <f>AVERAGE(I2:I4115)/4115</f>
        <v>17.482472191981742</v>
      </c>
    </row>
    <row r="3" spans="1:14" x14ac:dyDescent="0.25">
      <c r="A3" t="s">
        <v>8378</v>
      </c>
      <c r="B3">
        <f>COUNTIFS(I2:I4115,"&gt;=1000",I2:I4115,"&lt;=4999",$J2:$J4115,"successful",$K2:$K4115,"plays")</f>
        <v>388</v>
      </c>
      <c r="C3">
        <f>COUNTIFS(I2:I4115,"&gt;=1000",I2:I4115,"&lt;=4999",$J2:$J4115,"failed",$K2:$K4115,"plays")</f>
        <v>146</v>
      </c>
      <c r="D3">
        <f>COUNTIFS(I2:I4115,"&gt;=1000",I2:I4115,"&lt;=4999",$J2:$J4115,"canceled",$K2:$K4115,"plays")</f>
        <v>0</v>
      </c>
      <c r="E3" s="19">
        <f>COUNTIFS(I2:I4115,"&gt;=1000",I2:I4115,"&lt;=4999")</f>
        <v>1425</v>
      </c>
      <c r="F3" s="15">
        <f>COUNTIFS(I2:I4115,"&gt;=1000",I2:I4115,"&lt;=4999",$J2:$J4115,"successful")/$E$14</f>
        <v>0.22654350996596986</v>
      </c>
      <c r="G3" s="15">
        <f>COUNTIFS(I2:I4115,"&gt;=1000",I2:I4115,"&lt;=4999",$J2:$J4115,"failed")/$E$14</f>
        <v>0.10209042294603791</v>
      </c>
      <c r="H3" s="15">
        <f>COUNTIFS(I2:I4115,"&gt;=1000",I2:I4115,"&lt;=4999",$J2:$J4115,"canceled")/$E$14</f>
        <v>1.4584346135148274E-2</v>
      </c>
      <c r="I3" s="6">
        <v>8500</v>
      </c>
      <c r="J3" t="s">
        <v>8218</v>
      </c>
      <c r="K3" t="s">
        <v>8325</v>
      </c>
      <c r="L3" t="str">
        <f>IF(OR(I3&lt;N14,I3&gt;N15),"!!!!","")</f>
        <v>!!!!</v>
      </c>
      <c r="M3" t="s">
        <v>8398</v>
      </c>
      <c r="N3" s="21">
        <f>MEDIAN(I2:I4115)</f>
        <v>5000</v>
      </c>
    </row>
    <row r="4" spans="1:14" x14ac:dyDescent="0.25">
      <c r="A4" t="s">
        <v>8379</v>
      </c>
      <c r="B4">
        <f>COUNTIFS(I2:I4115,"&gt;=5000",$I2:$I4115,"&lt;=9999",$J2:$J4115,"successful",$K2:$K4115,"plays")</f>
        <v>93</v>
      </c>
      <c r="C4">
        <f>COUNTIFS(I2:I4115,"&gt;=5000",I2:I4115,"&lt;=9999",$J2:$J4115,"failed",$K2:$K4115,"plays")</f>
        <v>76</v>
      </c>
      <c r="D4">
        <f>COUNTIFS(I2:I4115,"&gt;=5000",I2:I4115,"&lt;=9999",$J2:$J4115,"canceled",$K2:$K4115,"plays")</f>
        <v>0</v>
      </c>
      <c r="E4" s="19">
        <f>COUNTIFS(I2:I4115,"&gt;=5000",I2:I4115,"&lt;=9999")</f>
        <v>724</v>
      </c>
      <c r="F4" s="15">
        <f>COUNTIFS(I2:I4115,"&gt;=5000",I2:I4115,"&lt;=9999",$J2:$J4115,"successful")/$E$14</f>
        <v>9.3096742829363144E-2</v>
      </c>
      <c r="G4" s="15">
        <f>COUNTIFS(I2:I4115,"&gt;=5000",I2:I4115,"&lt;=9999",$J2:$J4115,"failed")/$E$14</f>
        <v>6.8789499270782692E-2</v>
      </c>
      <c r="H4" s="15">
        <f>COUNTIFS(I2:I4115,"&gt;=5000",I2:I4115,"&lt;=9999",$J2:$J4115,"canceled")/$E$14</f>
        <v>1.2639766650461837E-2</v>
      </c>
      <c r="I4" s="6">
        <v>8500</v>
      </c>
      <c r="J4" t="s">
        <v>8218</v>
      </c>
      <c r="K4" t="s">
        <v>8325</v>
      </c>
      <c r="M4" t="s">
        <v>8399</v>
      </c>
      <c r="N4" s="21">
        <f>_xlfn.MODE.MULT(I3:I4115)</f>
        <v>5000</v>
      </c>
    </row>
    <row r="5" spans="1:14" x14ac:dyDescent="0.25">
      <c r="A5" t="s">
        <v>8380</v>
      </c>
      <c r="B5">
        <f>COUNTIFS(I2:I4115,"&gt;=10000",I2:I4115,"&lt;=14999",$J2:$J4115,"successful",$K2:$K4115,"plays")</f>
        <v>39</v>
      </c>
      <c r="C5">
        <f>COUNTIFS(I2:I4115,"&gt;=10000",I2:I4115,"&lt;=14999",$J2:$J4115,"failed",$K2:$K4115,"plays")</f>
        <v>33</v>
      </c>
      <c r="D5">
        <f>COUNTIFS(I2:I4115,"&gt;=10000",I2:I4115,"&lt;=14999",$J2:$J4115,"canceled",$K2:$K4115,"plays")</f>
        <v>0</v>
      </c>
      <c r="E5" s="19">
        <f>COUNTIFS(I2:I4115,"&gt;=10000",I2:I4115,"&lt;=14999")</f>
        <v>360</v>
      </c>
      <c r="F5" s="15">
        <f>COUNTIFS(I2:I4115,"&gt;=10000",I2:I4115,"&lt;=14999",$J2:$J4115,"successful")/$E$14</f>
        <v>4.0593096742829363E-2</v>
      </c>
      <c r="G5" s="15">
        <f>COUNTIFS(I2:I4115,"&gt;=10000",I2:I4115,"&lt;=14999",$J2:$J4115,"failed")/$E$14</f>
        <v>3.5002430724355861E-2</v>
      </c>
      <c r="H5" s="15">
        <f>COUNTIFS(I2:I4115,"&gt;=10000",I2:I4115,"&lt;=14999",$J2:$J4115,"canceled")/$E$14</f>
        <v>9.7228974234321829E-3</v>
      </c>
      <c r="I5" s="6">
        <v>10000</v>
      </c>
      <c r="J5" t="s">
        <v>8218</v>
      </c>
      <c r="K5" t="s">
        <v>8325</v>
      </c>
      <c r="M5" t="s">
        <v>8400</v>
      </c>
      <c r="N5" s="9">
        <f>MIN(I2:I4115)</f>
        <v>1</v>
      </c>
    </row>
    <row r="6" spans="1:14" x14ac:dyDescent="0.25">
      <c r="A6" t="s">
        <v>8381</v>
      </c>
      <c r="B6">
        <f>COUNTIFS(I2:I4115,"&gt;=15000",I2:I4115,"&lt;=19999",$J2:$J4115,"successful",$K2:$K4115,"plays")</f>
        <v>12</v>
      </c>
      <c r="C6">
        <f>COUNTIFS(I2:I4115,"&gt;=15000",I2:I4115,"&lt;=19999",$J2:$J4115,"failed",$K2:$K4115,"plays")</f>
        <v>12</v>
      </c>
      <c r="D6">
        <f>COUNTIFS(I2:I4115,"&gt;=15000",I2:I4115,"&lt;=19999",$J2:$J4115,"canceled",$K2:$K4115,"plays")</f>
        <v>0</v>
      </c>
      <c r="E6" s="19">
        <f>COUNTIFS(I2:I4115,"&gt;=15000",I2:I4115,"&lt;=19999")</f>
        <v>205</v>
      </c>
      <c r="F6" s="15">
        <f>COUNTIFS(I2:I4115,"&gt;=15000",I2:I4115,"&lt;=19999",$J2:$J4115,"successful")/$E$14</f>
        <v>2.2848808945065628E-2</v>
      </c>
      <c r="G6" s="15">
        <f>COUNTIFS(I2:I4115,"&gt;=15000",I2:I4115,"&lt;=19999",$J2:$J4115,"failed")/$E$14</f>
        <v>2.1876519202722412E-2</v>
      </c>
      <c r="H6" s="15">
        <f>COUNTIFS(I2:I4115,"&gt;=15000",I2:I4115,"&lt;=19999",$J2:$J4115,"canceled")/$E$14</f>
        <v>4.1322314049586778E-3</v>
      </c>
      <c r="I6" s="6">
        <v>44000</v>
      </c>
      <c r="J6" t="s">
        <v>8218</v>
      </c>
      <c r="K6" t="s">
        <v>8325</v>
      </c>
      <c r="M6" t="s">
        <v>8401</v>
      </c>
      <c r="N6" s="22">
        <f>MAX(I2:I4115)</f>
        <v>100000000</v>
      </c>
    </row>
    <row r="7" spans="1:14" x14ac:dyDescent="0.25">
      <c r="A7" t="s">
        <v>8388</v>
      </c>
      <c r="B7">
        <f>COUNTIFS(I2:I4115,"&gt;=20000",I2:I4115,"&lt;=24999",$J2:$J4115,"successful",$K2:$K4115,"plays")</f>
        <v>9</v>
      </c>
      <c r="C7">
        <f>COUNTIFS(I2:I4115,"&gt;=20000",I2:I4115,"&lt;=24999",$J2:$J4115,"failed",$K2:$K4115,"plays")</f>
        <v>11</v>
      </c>
      <c r="D7">
        <f>COUNTIFS(I2:I4115,"&gt;=20000",I2:I4115,"&lt;=24999",$J2:$J4115,"canceled",$K2:$K4115,"plays")</f>
        <v>0</v>
      </c>
      <c r="E7" s="19">
        <f>COUNTIFS(I2:I4115,"&gt;=20000",I2:I4115,"&lt;=24999")</f>
        <v>149</v>
      </c>
      <c r="F7" s="15">
        <f>COUNTIFS(I2:I4115,"&gt;=20000",I2:I4115,"&lt;=24999",$J2:$J4115,"successful")/$E$14</f>
        <v>1.5070491006319884E-2</v>
      </c>
      <c r="G7" s="15">
        <f>COUNTIFS(I2:I4115,"&gt;=20000",I2:I4115,"&lt;=24999",$J2:$J4115,"failed")/$E$14</f>
        <v>1.7501215362177931E-2</v>
      </c>
      <c r="H7" s="15">
        <f>COUNTIFS(I2:I4115,"&gt;=20000",I2:I4115,"&lt;=24999",$J2:$J4115,"canceled")/$E$14</f>
        <v>3.4030140982012642E-3</v>
      </c>
      <c r="I7" s="6">
        <v>3999</v>
      </c>
      <c r="J7" t="s">
        <v>8218</v>
      </c>
      <c r="K7" t="s">
        <v>8325</v>
      </c>
      <c r="M7" t="s">
        <v>8402</v>
      </c>
      <c r="N7" s="22">
        <f>_xlfn.VAR.S(I2:I4115)</f>
        <v>2868005484244.4424</v>
      </c>
    </row>
    <row r="8" spans="1:14" x14ac:dyDescent="0.25">
      <c r="A8" t="s">
        <v>8387</v>
      </c>
      <c r="B8">
        <f>COUNTIFS(I2:I4115,"&gt;=25000",I2:I4115,"&lt;=29999",$J2:$J4115,"successful",$K2:$K4115,"plays")</f>
        <v>1</v>
      </c>
      <c r="C8">
        <f>COUNTIFS(I2:I4115,"&gt;=25000",I2:I4115,"&lt;=29999",$J2:$J4115,"failed",$K2:$K4115,"plays")</f>
        <v>4</v>
      </c>
      <c r="D8">
        <f>COUNTIFS(I2:I4115,"&gt;=25000",I2:I4115,"&lt;=29999",$J2:$J4115,"canceled",$K2:$K4115,"plays")</f>
        <v>0</v>
      </c>
      <c r="E8" s="19">
        <f>COUNTIFS(I2:I4115,"&gt;=25000",I2:I4115,"&lt;=29999")</f>
        <v>138</v>
      </c>
      <c r="F8" s="15">
        <f>COUNTIFS(I2:I4115,"&gt;=25000",I2:I4115,"&lt;=29999",$J2:$J4115,"successful")/$E$14</f>
        <v>1.3368983957219251E-2</v>
      </c>
      <c r="G8" s="15">
        <f>COUNTIFS(I2:I4115,"&gt;=25000",I2:I4115,"&lt;=29999",$J2:$J4115,"failed")/$E$14</f>
        <v>1.5556635877491492E-2</v>
      </c>
      <c r="H8" s="15">
        <f>COUNTIFS(I2:I4115,"&gt;=25000",I2:I4115,"&lt;=29999",$J2:$J4115,"canceled")/$E$14</f>
        <v>4.3753038405444826E-3</v>
      </c>
      <c r="I8" s="6">
        <v>8000</v>
      </c>
      <c r="J8" t="s">
        <v>8218</v>
      </c>
      <c r="K8" t="s">
        <v>8325</v>
      </c>
      <c r="M8" t="s">
        <v>8403</v>
      </c>
      <c r="N8" s="22">
        <f>STDEV(I2:I4115)</f>
        <v>1693518.6695883935</v>
      </c>
    </row>
    <row r="9" spans="1:14" x14ac:dyDescent="0.25">
      <c r="A9" t="s">
        <v>8386</v>
      </c>
      <c r="B9">
        <f>COUNTIFS(I2:I4115,"&gt;=30000",I2:I4115,"&lt;=34999",$J2:$J4115,"successful",$K2:$K4115,"plays")</f>
        <v>3</v>
      </c>
      <c r="C9">
        <f>COUNTIFS(I2:I4115,"&gt;=30000",I2:I4115,"&lt;=34999",$J2:$J4115,"failed",$K2:$K4115,"plays")</f>
        <v>8</v>
      </c>
      <c r="D9">
        <f>COUNTIFS(I2:I4115,"&gt;=30000",I2:I4115,"&lt;=34999",$J2:$J4115,"canceled",$K2:$K4115,"plays")</f>
        <v>0</v>
      </c>
      <c r="E9" s="19">
        <f>COUNTIFS(I2:I4115,"&gt;=30000",I2:I4115,"&lt;=34999")</f>
        <v>84</v>
      </c>
      <c r="F9" s="15">
        <f>COUNTIFS(I2:I4115,"&gt;=30000",I2:I4115,"&lt;=34999",$J2:$J4115,"successful")/$E$14</f>
        <v>7.7783179387457459E-3</v>
      </c>
      <c r="G9" s="15">
        <f>COUNTIFS(I2:I4115,"&gt;=30000",I2:I4115,"&lt;=34999",$J2:$J4115,"failed")/$E$14</f>
        <v>8.9936801166747692E-3</v>
      </c>
      <c r="H9" s="15">
        <f>COUNTIFS(I2:I4115,"&gt;=30000",I2:I4115,"&lt;=34999",$J2:$J4115,"canceled")/$E$14</f>
        <v>3.1599416626154593E-3</v>
      </c>
      <c r="I9" s="6">
        <v>9000</v>
      </c>
      <c r="J9" t="s">
        <v>8218</v>
      </c>
      <c r="K9" t="s">
        <v>8325</v>
      </c>
      <c r="M9" t="s">
        <v>8404</v>
      </c>
      <c r="N9" s="22">
        <f>COUNT(I2:I4115)</f>
        <v>4114</v>
      </c>
    </row>
    <row r="10" spans="1:14" x14ac:dyDescent="0.25">
      <c r="A10" t="s">
        <v>8385</v>
      </c>
      <c r="B10">
        <f>COUNTIFS(I2:I4115,"&gt;=35000",I2:I4115,"&lt;=39999",$J2:$J4115,"successful",$K2:$K4115,"plays")</f>
        <v>4</v>
      </c>
      <c r="C10">
        <f>COUNTIFS(I2:I4115,"&gt;=35000",I2:I4115,"&lt;=39999",$J2:$J4115,"failed",$K2:$K4115,"plays")</f>
        <v>2</v>
      </c>
      <c r="D10">
        <f>COUNTIFS(I2:I4115,"&gt;=35000",I2:I4115,"&lt;=39999",$J2:$J4115,"canceled",$K2:$K4115,"plays")</f>
        <v>0</v>
      </c>
      <c r="E10" s="19">
        <f>COUNTIFS(I2:I4115,"&gt;=35000",I2:I4115,"&lt;=39999")</f>
        <v>55</v>
      </c>
      <c r="F10" s="15">
        <f>COUNTIFS(I2:I4115,"&gt;=35000",I2:I4115,"&lt;=39999",$J2:$J4115,"successful")/$E$14</f>
        <v>6.3198833252309187E-3</v>
      </c>
      <c r="G10" s="15">
        <f>COUNTIFS(I2:I4115,"&gt;=35000",I2:I4115,"&lt;=39999",$J2:$J4115,"failed")/$E$14</f>
        <v>5.3475935828877002E-3</v>
      </c>
      <c r="H10" s="15">
        <f>COUNTIFS(I2:I4115,"&gt;=35000",I2:I4115,"&lt;=39999",$J2:$J4115,"canceled")/$E$14</f>
        <v>1.7015070491006321E-3</v>
      </c>
      <c r="I10" s="6">
        <v>3500</v>
      </c>
      <c r="J10" t="s">
        <v>8218</v>
      </c>
      <c r="K10" t="s">
        <v>8325</v>
      </c>
      <c r="M10" t="s">
        <v>8405</v>
      </c>
      <c r="N10" s="22">
        <f>N6-N5</f>
        <v>99999999</v>
      </c>
    </row>
    <row r="11" spans="1:14" x14ac:dyDescent="0.25">
      <c r="A11" t="s">
        <v>8384</v>
      </c>
      <c r="B11">
        <f>COUNTIFS(I2:I4115,"&gt;=40000",I2:I4115,"&lt;=44999",$J2:$J4115,"successful",$K2:$K4115,"plays")</f>
        <v>2</v>
      </c>
      <c r="C11">
        <f>COUNTIFS(I2:I4115,"&gt;=40000",I2:I4115,"&lt;=44999",$J2:$J4115,"failed",$K2:$K4115,"plays")</f>
        <v>1</v>
      </c>
      <c r="D11">
        <f>COUNTIFS(I2:I4115,"&gt;=40000",I2:I4115,"&lt;=44999",$J2:$J4115,"canceled",$K2:$K4115,"plays")</f>
        <v>0</v>
      </c>
      <c r="E11" s="19">
        <f>COUNTIFS(I2:I4115,"&gt;=40000",I2:I4115,"&lt;=44999")</f>
        <v>44</v>
      </c>
      <c r="F11" s="15">
        <f>COUNTIFS(I2:I4115,"&gt;=40000",I2:I4115,"&lt;=44999",$J2:$J4115,"successful")/$E$14</f>
        <v>5.1045211473018963E-3</v>
      </c>
      <c r="G11" s="15">
        <f>COUNTIFS(I2:I4115,"&gt;=40000",I2:I4115,"&lt;=44999",$J2:$J4115,"failed")/$E$14</f>
        <v>3.889158969372873E-3</v>
      </c>
      <c r="H11" s="15">
        <f>COUNTIFS(I2:I4115,"&gt;=40000",I2:I4115,"&lt;=44999",$J2:$J4115,"canceled")/$E$14</f>
        <v>1.4584346135148275E-3</v>
      </c>
      <c r="I11" s="6">
        <v>500</v>
      </c>
      <c r="J11" t="s">
        <v>8218</v>
      </c>
      <c r="K11" t="s">
        <v>8325</v>
      </c>
    </row>
    <row r="12" spans="1:14" x14ac:dyDescent="0.25">
      <c r="A12" t="s">
        <v>8383</v>
      </c>
      <c r="B12">
        <f>COUNTIFS(I2:I4115,"&gt;=45000",I2:I4115,"&lt;=49999",$J2:$J4115,"successful",$K2:$K4115,"plays")</f>
        <v>0</v>
      </c>
      <c r="C12">
        <f>COUNTIFS(I2:I4115,"&gt;=45000",I2:I4115,"&lt;=49999",$J2:$J4115,"failed",$K2:$K4115,"plays")</f>
        <v>1</v>
      </c>
      <c r="D12">
        <f>COUNTIFS(I2:I4115,"&gt;=45000",I2:I4115,"&lt;=49999",$J2:$J4115,"canceled",$K2:$K4115,"plays")</f>
        <v>0</v>
      </c>
      <c r="E12" s="19">
        <f>COUNTIFS(I2:I4115,"&gt;=45000",I2:I4115,"&lt;=49999")</f>
        <v>21</v>
      </c>
      <c r="F12" s="15">
        <f>COUNTIFS(I2:I4115,"&gt;=45000",I2:I4115,"&lt;=49999",$J2:$J4115,"successful")/$E$14</f>
        <v>1.4584346135148275E-3</v>
      </c>
      <c r="G12" s="15">
        <f>COUNTIFS(I2:I4115,"&gt;=45000",I2:I4115,"&lt;=49999",$J2:$J4115,"failed")/$E$14</f>
        <v>2.6737967914438501E-3</v>
      </c>
      <c r="H12" s="15">
        <f>COUNTIFS(I2:I4115,"&gt;=45000",I2:I4115,"&lt;=49999",$J2:$J4115,"canceled")/$E$14</f>
        <v>9.7228974234321824E-4</v>
      </c>
      <c r="I12" s="6">
        <v>3000</v>
      </c>
      <c r="J12" t="s">
        <v>8218</v>
      </c>
      <c r="K12" t="s">
        <v>8325</v>
      </c>
      <c r="M12" t="s">
        <v>8406</v>
      </c>
      <c r="N12" s="21">
        <f>N8/SQRT(N9)</f>
        <v>26403.277795166672</v>
      </c>
    </row>
    <row r="13" spans="1:14" x14ac:dyDescent="0.25">
      <c r="A13" t="s">
        <v>8382</v>
      </c>
      <c r="B13">
        <f>COUNTIFS(I2:I4115,"&gt;=50000",$J2:$J4115,"successful",$K2:$K4115,"plays")</f>
        <v>2</v>
      </c>
      <c r="C13">
        <f>COUNTIFS(I2:I4115,"&gt;=50000",$J2:$J4115,"failed",$K2:$K4115,"plays")</f>
        <v>14</v>
      </c>
      <c r="D13">
        <f>COUNTIFS(I2:I4115,"&gt;=50000",$J2:$J4115,"canceled",$K2:$K4115,"plays")</f>
        <v>0</v>
      </c>
      <c r="E13" s="19">
        <f>COUNTIFS(I2:I4115,"&gt;=50000")</f>
        <v>449</v>
      </c>
      <c r="F13" s="15">
        <f>COUNTIFS(I2:I4115,"&gt;=50000",$J2:$J4115,"successful")/$E$14</f>
        <v>2.0904229460379193E-2</v>
      </c>
      <c r="G13" s="15">
        <f>COUNTIFS(I2:I4115,"&gt;=50000",$J2:$J4115,"failed")/$E$14</f>
        <v>6.2712688381137582E-2</v>
      </c>
      <c r="H13" s="15">
        <f>COUNTIFS(I2:I4115,"&gt;=50000",$J2:$J4115,"canceled")/$E$14</f>
        <v>2.4307243558580455E-2</v>
      </c>
      <c r="I13" s="6">
        <v>5000</v>
      </c>
      <c r="J13" t="s">
        <v>8218</v>
      </c>
      <c r="K13" t="s">
        <v>8325</v>
      </c>
      <c r="M13" t="s">
        <v>8407</v>
      </c>
      <c r="N13">
        <f>_xlfn.QUARTILE.EXC(I2:I4115,1)</f>
        <v>2000</v>
      </c>
    </row>
    <row r="14" spans="1:14" x14ac:dyDescent="0.25">
      <c r="B14" s="16">
        <f>SUM(B2:B13)</f>
        <v>694</v>
      </c>
      <c r="C14" s="16">
        <f t="shared" ref="C14:D14" si="0">SUM(C2:C13)</f>
        <v>353</v>
      </c>
      <c r="D14" s="16">
        <f t="shared" si="0"/>
        <v>0</v>
      </c>
      <c r="E14" s="16">
        <f>SUM(E2:E13)</f>
        <v>4114</v>
      </c>
      <c r="F14" s="17">
        <f>SUM(F2:F13)</f>
        <v>0.53111327175498291</v>
      </c>
      <c r="G14" s="17">
        <f>SUM(G2:G13)</f>
        <v>0.37190082644628103</v>
      </c>
      <c r="H14" s="17">
        <f>SUM(H2:H13)</f>
        <v>8.4832280019445802E-2</v>
      </c>
      <c r="I14" s="6">
        <v>30000</v>
      </c>
      <c r="J14" t="s">
        <v>8218</v>
      </c>
      <c r="K14" t="s">
        <v>8325</v>
      </c>
      <c r="M14" t="s">
        <v>8410</v>
      </c>
      <c r="N14">
        <f>_xlfn.QUARTILE.EXC(I3:I4115,3)</f>
        <v>15000</v>
      </c>
    </row>
    <row r="15" spans="1:14" x14ac:dyDescent="0.25">
      <c r="F15" s="18"/>
      <c r="I15" s="6">
        <v>3500</v>
      </c>
      <c r="J15" t="s">
        <v>8218</v>
      </c>
      <c r="K15" t="s">
        <v>8325</v>
      </c>
      <c r="M15" t="s">
        <v>8411</v>
      </c>
      <c r="N15">
        <f>N14-N13</f>
        <v>13000</v>
      </c>
    </row>
    <row r="16" spans="1:14" x14ac:dyDescent="0.25">
      <c r="I16" s="6">
        <v>6000</v>
      </c>
      <c r="J16" t="s">
        <v>8218</v>
      </c>
      <c r="K16" t="s">
        <v>8325</v>
      </c>
      <c r="M16" t="s">
        <v>8419</v>
      </c>
      <c r="N16">
        <f>N15*1.5</f>
        <v>19500</v>
      </c>
    </row>
    <row r="17" spans="6:14" x14ac:dyDescent="0.25">
      <c r="F17" s="20">
        <f>+F14+G14+H14</f>
        <v>0.98784637822070975</v>
      </c>
      <c r="I17" s="6">
        <v>2000</v>
      </c>
      <c r="J17" t="s">
        <v>8218</v>
      </c>
      <c r="K17" t="s">
        <v>8325</v>
      </c>
      <c r="M17" t="s">
        <v>8413</v>
      </c>
      <c r="N17">
        <f>N13-N16</f>
        <v>-17500</v>
      </c>
    </row>
    <row r="18" spans="6:14" x14ac:dyDescent="0.25">
      <c r="I18" s="6">
        <v>12000</v>
      </c>
      <c r="J18" t="s">
        <v>8218</v>
      </c>
      <c r="K18" t="s">
        <v>8325</v>
      </c>
      <c r="M18" t="s">
        <v>8416</v>
      </c>
      <c r="N18">
        <f>N14+N16</f>
        <v>34500</v>
      </c>
    </row>
    <row r="19" spans="6:14" x14ac:dyDescent="0.25">
      <c r="I19" s="6">
        <v>1500</v>
      </c>
      <c r="J19" t="s">
        <v>8218</v>
      </c>
      <c r="K19" t="s">
        <v>8325</v>
      </c>
    </row>
    <row r="20" spans="6:14" x14ac:dyDescent="0.25">
      <c r="I20" s="6">
        <v>30000</v>
      </c>
      <c r="J20" t="s">
        <v>8218</v>
      </c>
      <c r="K20" t="s">
        <v>8325</v>
      </c>
    </row>
    <row r="21" spans="6:14" x14ac:dyDescent="0.25">
      <c r="I21" s="6">
        <v>850</v>
      </c>
      <c r="J21" t="s">
        <v>8218</v>
      </c>
      <c r="K21" t="s">
        <v>8325</v>
      </c>
    </row>
    <row r="22" spans="6:14" x14ac:dyDescent="0.25">
      <c r="I22" s="6">
        <v>2000</v>
      </c>
      <c r="J22" t="s">
        <v>8218</v>
      </c>
      <c r="K22" t="s">
        <v>8325</v>
      </c>
    </row>
    <row r="23" spans="6:14" x14ac:dyDescent="0.25">
      <c r="I23" s="6">
        <v>18500</v>
      </c>
      <c r="J23" t="s">
        <v>8218</v>
      </c>
      <c r="K23" t="s">
        <v>8325</v>
      </c>
    </row>
    <row r="24" spans="6:14" x14ac:dyDescent="0.25">
      <c r="I24" s="6">
        <v>350</v>
      </c>
      <c r="J24" t="s">
        <v>8218</v>
      </c>
      <c r="K24" t="s">
        <v>8325</v>
      </c>
    </row>
    <row r="25" spans="6:14" x14ac:dyDescent="0.25">
      <c r="I25" s="6">
        <v>2000</v>
      </c>
      <c r="J25" t="s">
        <v>8218</v>
      </c>
      <c r="K25" t="s">
        <v>8325</v>
      </c>
    </row>
    <row r="26" spans="6:14" x14ac:dyDescent="0.25">
      <c r="I26" s="6">
        <v>35000</v>
      </c>
      <c r="J26" t="s">
        <v>8218</v>
      </c>
      <c r="K26" t="s">
        <v>8325</v>
      </c>
    </row>
    <row r="27" spans="6:14" x14ac:dyDescent="0.25">
      <c r="I27" s="6">
        <v>600</v>
      </c>
      <c r="J27" t="s">
        <v>8218</v>
      </c>
      <c r="K27" t="s">
        <v>8325</v>
      </c>
    </row>
    <row r="28" spans="6:14" x14ac:dyDescent="0.25">
      <c r="I28" s="6">
        <v>1250</v>
      </c>
      <c r="J28" t="s">
        <v>8218</v>
      </c>
      <c r="K28" t="s">
        <v>8325</v>
      </c>
    </row>
    <row r="29" spans="6:14" x14ac:dyDescent="0.25">
      <c r="I29" s="6">
        <v>20000</v>
      </c>
      <c r="J29" t="s">
        <v>8218</v>
      </c>
      <c r="K29" t="s">
        <v>8325</v>
      </c>
    </row>
    <row r="30" spans="6:14" x14ac:dyDescent="0.25">
      <c r="I30" s="6">
        <v>12000</v>
      </c>
      <c r="J30" t="s">
        <v>8218</v>
      </c>
      <c r="K30" t="s">
        <v>8325</v>
      </c>
    </row>
    <row r="31" spans="6:14" x14ac:dyDescent="0.25">
      <c r="I31" s="6">
        <v>3000</v>
      </c>
      <c r="J31" t="s">
        <v>8218</v>
      </c>
      <c r="K31" t="s">
        <v>8325</v>
      </c>
    </row>
    <row r="32" spans="6:14" x14ac:dyDescent="0.25">
      <c r="I32" s="6">
        <v>4000</v>
      </c>
      <c r="J32" t="s">
        <v>8218</v>
      </c>
      <c r="K32" t="s">
        <v>8325</v>
      </c>
    </row>
    <row r="33" spans="9:11" x14ac:dyDescent="0.25">
      <c r="I33" s="6">
        <v>13</v>
      </c>
      <c r="J33" t="s">
        <v>8218</v>
      </c>
      <c r="K33" t="s">
        <v>8325</v>
      </c>
    </row>
    <row r="34" spans="9:11" x14ac:dyDescent="0.25">
      <c r="I34" s="6">
        <v>28450</v>
      </c>
      <c r="J34" t="s">
        <v>8218</v>
      </c>
      <c r="K34" t="s">
        <v>8325</v>
      </c>
    </row>
    <row r="35" spans="9:11" x14ac:dyDescent="0.25">
      <c r="I35" s="6">
        <v>5250</v>
      </c>
      <c r="J35" t="s">
        <v>8218</v>
      </c>
      <c r="K35" t="s">
        <v>8325</v>
      </c>
    </row>
    <row r="36" spans="9:11" x14ac:dyDescent="0.25">
      <c r="I36" s="6">
        <v>2600</v>
      </c>
      <c r="J36" t="s">
        <v>8218</v>
      </c>
      <c r="K36" t="s">
        <v>8325</v>
      </c>
    </row>
    <row r="37" spans="9:11" x14ac:dyDescent="0.25">
      <c r="I37" s="6">
        <v>1000</v>
      </c>
      <c r="J37" t="s">
        <v>8218</v>
      </c>
      <c r="K37" t="s">
        <v>8325</v>
      </c>
    </row>
    <row r="38" spans="9:11" x14ac:dyDescent="0.25">
      <c r="I38" s="6">
        <v>6000</v>
      </c>
      <c r="J38" t="s">
        <v>8218</v>
      </c>
      <c r="K38" t="s">
        <v>8325</v>
      </c>
    </row>
    <row r="39" spans="9:11" x14ac:dyDescent="0.25">
      <c r="I39" s="6">
        <v>22000</v>
      </c>
      <c r="J39" t="s">
        <v>8218</v>
      </c>
      <c r="K39" t="s">
        <v>8325</v>
      </c>
    </row>
    <row r="40" spans="9:11" x14ac:dyDescent="0.25">
      <c r="I40" s="6">
        <v>2500</v>
      </c>
      <c r="J40" t="s">
        <v>8218</v>
      </c>
      <c r="K40" t="s">
        <v>8325</v>
      </c>
    </row>
    <row r="41" spans="9:11" x14ac:dyDescent="0.25">
      <c r="I41" s="6">
        <v>25000</v>
      </c>
      <c r="J41" t="s">
        <v>8218</v>
      </c>
      <c r="K41" t="s">
        <v>8325</v>
      </c>
    </row>
    <row r="42" spans="9:11" x14ac:dyDescent="0.25">
      <c r="I42" s="6">
        <v>2000</v>
      </c>
      <c r="J42" t="s">
        <v>8218</v>
      </c>
      <c r="K42" t="s">
        <v>8325</v>
      </c>
    </row>
    <row r="43" spans="9:11" x14ac:dyDescent="0.25">
      <c r="I43" s="6">
        <v>2000</v>
      </c>
      <c r="J43" t="s">
        <v>8218</v>
      </c>
      <c r="K43" t="s">
        <v>8325</v>
      </c>
    </row>
    <row r="44" spans="9:11" x14ac:dyDescent="0.25">
      <c r="I44" s="6">
        <v>14000</v>
      </c>
      <c r="J44" t="s">
        <v>8218</v>
      </c>
      <c r="K44" t="s">
        <v>8325</v>
      </c>
    </row>
    <row r="45" spans="9:11" x14ac:dyDescent="0.25">
      <c r="I45" s="6">
        <v>10000</v>
      </c>
      <c r="J45" t="s">
        <v>8218</v>
      </c>
      <c r="K45" t="s">
        <v>8325</v>
      </c>
    </row>
    <row r="46" spans="9:11" x14ac:dyDescent="0.25">
      <c r="I46" s="6">
        <v>2000</v>
      </c>
      <c r="J46" t="s">
        <v>8218</v>
      </c>
      <c r="K46" t="s">
        <v>8325</v>
      </c>
    </row>
    <row r="47" spans="9:11" x14ac:dyDescent="0.25">
      <c r="I47" s="6">
        <v>5000</v>
      </c>
      <c r="J47" t="s">
        <v>8218</v>
      </c>
      <c r="K47" t="s">
        <v>8325</v>
      </c>
    </row>
    <row r="48" spans="9:11" x14ac:dyDescent="0.25">
      <c r="I48" s="6">
        <v>8400</v>
      </c>
      <c r="J48" t="s">
        <v>8218</v>
      </c>
      <c r="K48" t="s">
        <v>8325</v>
      </c>
    </row>
    <row r="49" spans="9:11" x14ac:dyDescent="0.25">
      <c r="I49" s="6">
        <v>5000</v>
      </c>
      <c r="J49" t="s">
        <v>8218</v>
      </c>
      <c r="K49" t="s">
        <v>8325</v>
      </c>
    </row>
    <row r="50" spans="9:11" x14ac:dyDescent="0.25">
      <c r="I50" s="6">
        <v>2000</v>
      </c>
      <c r="J50" t="s">
        <v>8218</v>
      </c>
      <c r="K50" t="s">
        <v>8325</v>
      </c>
    </row>
    <row r="51" spans="9:11" x14ac:dyDescent="0.25">
      <c r="I51" s="6">
        <v>12000</v>
      </c>
      <c r="J51" t="s">
        <v>8218</v>
      </c>
      <c r="K51" t="s">
        <v>8325</v>
      </c>
    </row>
    <row r="52" spans="9:11" x14ac:dyDescent="0.25">
      <c r="I52" s="6">
        <v>600</v>
      </c>
      <c r="J52" t="s">
        <v>8218</v>
      </c>
      <c r="K52" t="s">
        <v>8325</v>
      </c>
    </row>
    <row r="53" spans="9:11" x14ac:dyDescent="0.25">
      <c r="I53" s="6">
        <v>11000</v>
      </c>
      <c r="J53" t="s">
        <v>8218</v>
      </c>
      <c r="K53" t="s">
        <v>8325</v>
      </c>
    </row>
    <row r="54" spans="9:11" x14ac:dyDescent="0.25">
      <c r="I54" s="6">
        <v>10000</v>
      </c>
      <c r="J54" t="s">
        <v>8218</v>
      </c>
      <c r="K54" t="s">
        <v>8325</v>
      </c>
    </row>
    <row r="55" spans="9:11" x14ac:dyDescent="0.25">
      <c r="I55" s="6">
        <v>3000</v>
      </c>
      <c r="J55" t="s">
        <v>8218</v>
      </c>
      <c r="K55" t="s">
        <v>8325</v>
      </c>
    </row>
    <row r="56" spans="9:11" x14ac:dyDescent="0.25">
      <c r="I56" s="6">
        <v>10000</v>
      </c>
      <c r="J56" t="s">
        <v>8218</v>
      </c>
      <c r="K56" t="s">
        <v>8325</v>
      </c>
    </row>
    <row r="57" spans="9:11" x14ac:dyDescent="0.25">
      <c r="I57" s="6">
        <v>8600</v>
      </c>
      <c r="J57" t="s">
        <v>8218</v>
      </c>
      <c r="K57" t="s">
        <v>8325</v>
      </c>
    </row>
    <row r="58" spans="9:11" x14ac:dyDescent="0.25">
      <c r="I58" s="6">
        <v>8000</v>
      </c>
      <c r="J58" t="s">
        <v>8218</v>
      </c>
      <c r="K58" t="s">
        <v>8325</v>
      </c>
    </row>
    <row r="59" spans="9:11" x14ac:dyDescent="0.25">
      <c r="I59" s="6">
        <v>15000</v>
      </c>
      <c r="J59" t="s">
        <v>8218</v>
      </c>
      <c r="K59" t="s">
        <v>8325</v>
      </c>
    </row>
    <row r="60" spans="9:11" x14ac:dyDescent="0.25">
      <c r="I60" s="6">
        <v>10000</v>
      </c>
      <c r="J60" t="s">
        <v>8218</v>
      </c>
      <c r="K60" t="s">
        <v>8325</v>
      </c>
    </row>
    <row r="61" spans="9:11" x14ac:dyDescent="0.25">
      <c r="I61" s="6">
        <v>20000</v>
      </c>
      <c r="J61" t="s">
        <v>8218</v>
      </c>
      <c r="K61" t="s">
        <v>8325</v>
      </c>
    </row>
    <row r="62" spans="9:11" x14ac:dyDescent="0.25">
      <c r="I62" s="6">
        <v>4500</v>
      </c>
      <c r="J62" t="s">
        <v>8218</v>
      </c>
      <c r="K62" t="s">
        <v>8326</v>
      </c>
    </row>
    <row r="63" spans="9:11" x14ac:dyDescent="0.25">
      <c r="I63" s="6">
        <v>5000</v>
      </c>
      <c r="J63" t="s">
        <v>8218</v>
      </c>
      <c r="K63" t="s">
        <v>8326</v>
      </c>
    </row>
    <row r="64" spans="9:11" x14ac:dyDescent="0.25">
      <c r="I64" s="6">
        <v>3000</v>
      </c>
      <c r="J64" t="s">
        <v>8218</v>
      </c>
      <c r="K64" t="s">
        <v>8326</v>
      </c>
    </row>
    <row r="65" spans="9:11" x14ac:dyDescent="0.25">
      <c r="I65" s="6">
        <v>2000</v>
      </c>
      <c r="J65" t="s">
        <v>8218</v>
      </c>
      <c r="K65" t="s">
        <v>8326</v>
      </c>
    </row>
    <row r="66" spans="9:11" x14ac:dyDescent="0.25">
      <c r="I66" s="6">
        <v>1200</v>
      </c>
      <c r="J66" t="s">
        <v>8218</v>
      </c>
      <c r="K66" t="s">
        <v>8326</v>
      </c>
    </row>
    <row r="67" spans="9:11" x14ac:dyDescent="0.25">
      <c r="I67" s="6">
        <v>7000</v>
      </c>
      <c r="J67" t="s">
        <v>8218</v>
      </c>
      <c r="K67" t="s">
        <v>8326</v>
      </c>
    </row>
    <row r="68" spans="9:11" x14ac:dyDescent="0.25">
      <c r="I68" s="6">
        <v>2000</v>
      </c>
      <c r="J68" t="s">
        <v>8218</v>
      </c>
      <c r="K68" t="s">
        <v>8326</v>
      </c>
    </row>
    <row r="69" spans="9:11" x14ac:dyDescent="0.25">
      <c r="I69" s="6">
        <v>2000</v>
      </c>
      <c r="J69" t="s">
        <v>8218</v>
      </c>
      <c r="K69" t="s">
        <v>8326</v>
      </c>
    </row>
    <row r="70" spans="9:11" x14ac:dyDescent="0.25">
      <c r="I70" s="6">
        <v>600</v>
      </c>
      <c r="J70" t="s">
        <v>8218</v>
      </c>
      <c r="K70" t="s">
        <v>8326</v>
      </c>
    </row>
    <row r="71" spans="9:11" x14ac:dyDescent="0.25">
      <c r="I71" s="6">
        <v>10000</v>
      </c>
      <c r="J71" t="s">
        <v>8218</v>
      </c>
      <c r="K71" t="s">
        <v>8326</v>
      </c>
    </row>
    <row r="72" spans="9:11" x14ac:dyDescent="0.25">
      <c r="I72" s="6">
        <v>500</v>
      </c>
      <c r="J72" t="s">
        <v>8218</v>
      </c>
      <c r="K72" t="s">
        <v>8326</v>
      </c>
    </row>
    <row r="73" spans="9:11" x14ac:dyDescent="0.25">
      <c r="I73" s="6">
        <v>1800</v>
      </c>
      <c r="J73" t="s">
        <v>8218</v>
      </c>
      <c r="K73" t="s">
        <v>8326</v>
      </c>
    </row>
    <row r="74" spans="9:11" x14ac:dyDescent="0.25">
      <c r="I74" s="6">
        <v>2200</v>
      </c>
      <c r="J74" t="s">
        <v>8218</v>
      </c>
      <c r="K74" t="s">
        <v>8326</v>
      </c>
    </row>
    <row r="75" spans="9:11" x14ac:dyDescent="0.25">
      <c r="I75" s="6">
        <v>900</v>
      </c>
      <c r="J75" t="s">
        <v>8218</v>
      </c>
      <c r="K75" t="s">
        <v>8326</v>
      </c>
    </row>
    <row r="76" spans="9:11" x14ac:dyDescent="0.25">
      <c r="I76" s="6">
        <v>500</v>
      </c>
      <c r="J76" t="s">
        <v>8218</v>
      </c>
      <c r="K76" t="s">
        <v>8326</v>
      </c>
    </row>
    <row r="77" spans="9:11" x14ac:dyDescent="0.25">
      <c r="I77" s="6">
        <v>3500</v>
      </c>
      <c r="J77" t="s">
        <v>8218</v>
      </c>
      <c r="K77" t="s">
        <v>8326</v>
      </c>
    </row>
    <row r="78" spans="9:11" x14ac:dyDescent="0.25">
      <c r="I78" s="6">
        <v>300</v>
      </c>
      <c r="J78" t="s">
        <v>8218</v>
      </c>
      <c r="K78" t="s">
        <v>8326</v>
      </c>
    </row>
    <row r="79" spans="9:11" x14ac:dyDescent="0.25">
      <c r="I79" s="6">
        <v>400</v>
      </c>
      <c r="J79" t="s">
        <v>8218</v>
      </c>
      <c r="K79" t="s">
        <v>8326</v>
      </c>
    </row>
    <row r="80" spans="9:11" x14ac:dyDescent="0.25">
      <c r="I80" s="6">
        <v>50</v>
      </c>
      <c r="J80" t="s">
        <v>8218</v>
      </c>
      <c r="K80" t="s">
        <v>8326</v>
      </c>
    </row>
    <row r="81" spans="9:11" x14ac:dyDescent="0.25">
      <c r="I81" s="6">
        <v>1300</v>
      </c>
      <c r="J81" t="s">
        <v>8218</v>
      </c>
      <c r="K81" t="s">
        <v>8326</v>
      </c>
    </row>
    <row r="82" spans="9:11" x14ac:dyDescent="0.25">
      <c r="I82" s="6">
        <v>12000</v>
      </c>
      <c r="J82" t="s">
        <v>8218</v>
      </c>
      <c r="K82" t="s">
        <v>8326</v>
      </c>
    </row>
    <row r="83" spans="9:11" x14ac:dyDescent="0.25">
      <c r="I83" s="6">
        <v>750</v>
      </c>
      <c r="J83" t="s">
        <v>8218</v>
      </c>
      <c r="K83" t="s">
        <v>8326</v>
      </c>
    </row>
    <row r="84" spans="9:11" x14ac:dyDescent="0.25">
      <c r="I84" s="6">
        <v>4000</v>
      </c>
      <c r="J84" t="s">
        <v>8218</v>
      </c>
      <c r="K84" t="s">
        <v>8326</v>
      </c>
    </row>
    <row r="85" spans="9:11" x14ac:dyDescent="0.25">
      <c r="I85" s="6">
        <v>200</v>
      </c>
      <c r="J85" t="s">
        <v>8218</v>
      </c>
      <c r="K85" t="s">
        <v>8326</v>
      </c>
    </row>
    <row r="86" spans="9:11" x14ac:dyDescent="0.25">
      <c r="I86" s="6">
        <v>500</v>
      </c>
      <c r="J86" t="s">
        <v>8218</v>
      </c>
      <c r="K86" t="s">
        <v>8326</v>
      </c>
    </row>
    <row r="87" spans="9:11" x14ac:dyDescent="0.25">
      <c r="I87" s="6">
        <v>1200</v>
      </c>
      <c r="J87" t="s">
        <v>8218</v>
      </c>
      <c r="K87" t="s">
        <v>8326</v>
      </c>
    </row>
    <row r="88" spans="9:11" x14ac:dyDescent="0.25">
      <c r="I88" s="6">
        <v>6000</v>
      </c>
      <c r="J88" t="s">
        <v>8218</v>
      </c>
      <c r="K88" t="s">
        <v>8326</v>
      </c>
    </row>
    <row r="89" spans="9:11" x14ac:dyDescent="0.25">
      <c r="I89" s="6">
        <v>2500</v>
      </c>
      <c r="J89" t="s">
        <v>8218</v>
      </c>
      <c r="K89" t="s">
        <v>8326</v>
      </c>
    </row>
    <row r="90" spans="9:11" x14ac:dyDescent="0.25">
      <c r="I90" s="6">
        <v>3500</v>
      </c>
      <c r="J90" t="s">
        <v>8218</v>
      </c>
      <c r="K90" t="s">
        <v>8326</v>
      </c>
    </row>
    <row r="91" spans="9:11" x14ac:dyDescent="0.25">
      <c r="I91" s="6">
        <v>6000</v>
      </c>
      <c r="J91" t="s">
        <v>8218</v>
      </c>
      <c r="K91" t="s">
        <v>8326</v>
      </c>
    </row>
    <row r="92" spans="9:11" x14ac:dyDescent="0.25">
      <c r="I92" s="6">
        <v>500</v>
      </c>
      <c r="J92" t="s">
        <v>8218</v>
      </c>
      <c r="K92" t="s">
        <v>8326</v>
      </c>
    </row>
    <row r="93" spans="9:11" x14ac:dyDescent="0.25">
      <c r="I93" s="6">
        <v>3000</v>
      </c>
      <c r="J93" t="s">
        <v>8218</v>
      </c>
      <c r="K93" t="s">
        <v>8326</v>
      </c>
    </row>
    <row r="94" spans="9:11" x14ac:dyDescent="0.25">
      <c r="I94" s="6">
        <v>5000</v>
      </c>
      <c r="J94" t="s">
        <v>8218</v>
      </c>
      <c r="K94" t="s">
        <v>8326</v>
      </c>
    </row>
    <row r="95" spans="9:11" x14ac:dyDescent="0.25">
      <c r="I95" s="6">
        <v>1000</v>
      </c>
      <c r="J95" t="s">
        <v>8218</v>
      </c>
      <c r="K95" t="s">
        <v>8326</v>
      </c>
    </row>
    <row r="96" spans="9:11" x14ac:dyDescent="0.25">
      <c r="I96" s="6">
        <v>250</v>
      </c>
      <c r="J96" t="s">
        <v>8218</v>
      </c>
      <c r="K96" t="s">
        <v>8326</v>
      </c>
    </row>
    <row r="97" spans="9:11" x14ac:dyDescent="0.25">
      <c r="I97" s="6">
        <v>350</v>
      </c>
      <c r="J97" t="s">
        <v>8218</v>
      </c>
      <c r="K97" t="s">
        <v>8326</v>
      </c>
    </row>
    <row r="98" spans="9:11" x14ac:dyDescent="0.25">
      <c r="I98" s="6">
        <v>1500</v>
      </c>
      <c r="J98" t="s">
        <v>8218</v>
      </c>
      <c r="K98" t="s">
        <v>8326</v>
      </c>
    </row>
    <row r="99" spans="9:11" x14ac:dyDescent="0.25">
      <c r="I99" s="6">
        <v>400</v>
      </c>
      <c r="J99" t="s">
        <v>8218</v>
      </c>
      <c r="K99" t="s">
        <v>8326</v>
      </c>
    </row>
    <row r="100" spans="9:11" x14ac:dyDescent="0.25">
      <c r="I100" s="6">
        <v>3200</v>
      </c>
      <c r="J100" t="s">
        <v>8218</v>
      </c>
      <c r="K100" t="s">
        <v>8326</v>
      </c>
    </row>
    <row r="101" spans="9:11" x14ac:dyDescent="0.25">
      <c r="I101" s="6">
        <v>1500</v>
      </c>
      <c r="J101" t="s">
        <v>8218</v>
      </c>
      <c r="K101" t="s">
        <v>8326</v>
      </c>
    </row>
    <row r="102" spans="9:11" x14ac:dyDescent="0.25">
      <c r="I102" s="6">
        <v>5000</v>
      </c>
      <c r="J102" t="s">
        <v>8218</v>
      </c>
      <c r="K102" t="s">
        <v>8326</v>
      </c>
    </row>
    <row r="103" spans="9:11" x14ac:dyDescent="0.25">
      <c r="I103" s="6">
        <v>3500</v>
      </c>
      <c r="J103" t="s">
        <v>8218</v>
      </c>
      <c r="K103" t="s">
        <v>8326</v>
      </c>
    </row>
    <row r="104" spans="9:11" x14ac:dyDescent="0.25">
      <c r="I104" s="6">
        <v>6000</v>
      </c>
      <c r="J104" t="s">
        <v>8218</v>
      </c>
      <c r="K104" t="s">
        <v>8326</v>
      </c>
    </row>
    <row r="105" spans="9:11" x14ac:dyDescent="0.25">
      <c r="I105" s="6">
        <v>1300</v>
      </c>
      <c r="J105" t="s">
        <v>8218</v>
      </c>
      <c r="K105" t="s">
        <v>8326</v>
      </c>
    </row>
    <row r="106" spans="9:11" x14ac:dyDescent="0.25">
      <c r="I106" s="6">
        <v>500</v>
      </c>
      <c r="J106" t="s">
        <v>8218</v>
      </c>
      <c r="K106" t="s">
        <v>8326</v>
      </c>
    </row>
    <row r="107" spans="9:11" x14ac:dyDescent="0.25">
      <c r="I107" s="6">
        <v>2200</v>
      </c>
      <c r="J107" t="s">
        <v>8218</v>
      </c>
      <c r="K107" t="s">
        <v>8326</v>
      </c>
    </row>
    <row r="108" spans="9:11" x14ac:dyDescent="0.25">
      <c r="I108" s="6">
        <v>5000</v>
      </c>
      <c r="J108" t="s">
        <v>8218</v>
      </c>
      <c r="K108" t="s">
        <v>8326</v>
      </c>
    </row>
    <row r="109" spans="9:11" x14ac:dyDescent="0.25">
      <c r="I109" s="6">
        <v>7500</v>
      </c>
      <c r="J109" t="s">
        <v>8218</v>
      </c>
      <c r="K109" t="s">
        <v>8326</v>
      </c>
    </row>
    <row r="110" spans="9:11" x14ac:dyDescent="0.25">
      <c r="I110" s="6">
        <v>1500</v>
      </c>
      <c r="J110" t="s">
        <v>8218</v>
      </c>
      <c r="K110" t="s">
        <v>8326</v>
      </c>
    </row>
    <row r="111" spans="9:11" x14ac:dyDescent="0.25">
      <c r="I111" s="6">
        <v>1000</v>
      </c>
      <c r="J111" t="s">
        <v>8218</v>
      </c>
      <c r="K111" t="s">
        <v>8326</v>
      </c>
    </row>
    <row r="112" spans="9:11" x14ac:dyDescent="0.25">
      <c r="I112" s="6">
        <v>1300</v>
      </c>
      <c r="J112" t="s">
        <v>8218</v>
      </c>
      <c r="K112" t="s">
        <v>8326</v>
      </c>
    </row>
    <row r="113" spans="8:11" x14ac:dyDescent="0.25">
      <c r="I113" s="6">
        <v>3500</v>
      </c>
      <c r="J113" t="s">
        <v>8218</v>
      </c>
      <c r="K113" t="s">
        <v>8326</v>
      </c>
    </row>
    <row r="114" spans="8:11" x14ac:dyDescent="0.25">
      <c r="I114" s="6">
        <v>5000</v>
      </c>
      <c r="J114" t="s">
        <v>8218</v>
      </c>
      <c r="K114" t="s">
        <v>8326</v>
      </c>
    </row>
    <row r="115" spans="8:11" x14ac:dyDescent="0.25">
      <c r="I115" s="6">
        <v>5000</v>
      </c>
      <c r="J115" t="s">
        <v>8218</v>
      </c>
      <c r="K115" t="s">
        <v>8326</v>
      </c>
    </row>
    <row r="116" spans="8:11" x14ac:dyDescent="0.25">
      <c r="I116" s="6">
        <v>3000</v>
      </c>
      <c r="J116" t="s">
        <v>8218</v>
      </c>
      <c r="K116" t="s">
        <v>8326</v>
      </c>
    </row>
    <row r="117" spans="8:11" x14ac:dyDescent="0.25">
      <c r="I117" s="6">
        <v>450</v>
      </c>
      <c r="J117" t="s">
        <v>8218</v>
      </c>
      <c r="K117" t="s">
        <v>8326</v>
      </c>
    </row>
    <row r="118" spans="8:11" x14ac:dyDescent="0.25">
      <c r="I118" s="6">
        <v>3500</v>
      </c>
      <c r="J118" t="s">
        <v>8218</v>
      </c>
      <c r="K118" t="s">
        <v>8326</v>
      </c>
    </row>
    <row r="119" spans="8:11" x14ac:dyDescent="0.25">
      <c r="I119" s="6">
        <v>4500</v>
      </c>
      <c r="J119" t="s">
        <v>8218</v>
      </c>
      <c r="K119" t="s">
        <v>8326</v>
      </c>
    </row>
    <row r="120" spans="8:11" x14ac:dyDescent="0.25">
      <c r="I120" s="6">
        <v>5000</v>
      </c>
      <c r="J120" t="s">
        <v>8218</v>
      </c>
      <c r="K120" t="s">
        <v>8326</v>
      </c>
    </row>
    <row r="121" spans="8:11" x14ac:dyDescent="0.25">
      <c r="I121" s="6">
        <v>3250</v>
      </c>
      <c r="J121" t="s">
        <v>8218</v>
      </c>
      <c r="K121" t="s">
        <v>8326</v>
      </c>
    </row>
    <row r="122" spans="8:11" x14ac:dyDescent="0.25">
      <c r="I122" s="6">
        <v>70000</v>
      </c>
      <c r="J122" t="s">
        <v>8219</v>
      </c>
      <c r="K122" t="s">
        <v>8327</v>
      </c>
    </row>
    <row r="123" spans="8:11" x14ac:dyDescent="0.25">
      <c r="I123" s="6">
        <v>3000</v>
      </c>
      <c r="J123" t="s">
        <v>8219</v>
      </c>
      <c r="K123" t="s">
        <v>8327</v>
      </c>
    </row>
    <row r="124" spans="8:11" s="24" customFormat="1" x14ac:dyDescent="0.25">
      <c r="H124" s="23"/>
      <c r="I124" s="23">
        <v>100000000</v>
      </c>
      <c r="J124" s="24" t="s">
        <v>8219</v>
      </c>
      <c r="K124" s="24" t="s">
        <v>8327</v>
      </c>
    </row>
    <row r="125" spans="8:11" x14ac:dyDescent="0.25">
      <c r="I125" s="6">
        <v>55000</v>
      </c>
      <c r="J125" t="s">
        <v>8219</v>
      </c>
      <c r="K125" t="s">
        <v>8327</v>
      </c>
    </row>
    <row r="126" spans="8:11" x14ac:dyDescent="0.25">
      <c r="I126" s="6">
        <v>4000</v>
      </c>
      <c r="J126" t="s">
        <v>8219</v>
      </c>
      <c r="K126" t="s">
        <v>8327</v>
      </c>
    </row>
    <row r="127" spans="8:11" x14ac:dyDescent="0.25">
      <c r="I127" s="6">
        <v>500</v>
      </c>
      <c r="J127" t="s">
        <v>8219</v>
      </c>
      <c r="K127" t="s">
        <v>8327</v>
      </c>
    </row>
    <row r="128" spans="8:11" x14ac:dyDescent="0.25">
      <c r="I128" s="6">
        <v>25000</v>
      </c>
      <c r="J128" t="s">
        <v>8219</v>
      </c>
      <c r="K128" t="s">
        <v>8327</v>
      </c>
    </row>
    <row r="129" spans="9:11" x14ac:dyDescent="0.25">
      <c r="I129" s="6">
        <v>8000</v>
      </c>
      <c r="J129" t="s">
        <v>8219</v>
      </c>
      <c r="K129" t="s">
        <v>8327</v>
      </c>
    </row>
    <row r="130" spans="9:11" x14ac:dyDescent="0.25">
      <c r="I130" s="6">
        <v>100000</v>
      </c>
      <c r="J130" t="s">
        <v>8219</v>
      </c>
      <c r="K130" t="s">
        <v>8327</v>
      </c>
    </row>
    <row r="131" spans="9:11" x14ac:dyDescent="0.25">
      <c r="I131" s="6">
        <v>20000</v>
      </c>
      <c r="J131" t="s">
        <v>8219</v>
      </c>
      <c r="K131" t="s">
        <v>8327</v>
      </c>
    </row>
    <row r="132" spans="9:11" x14ac:dyDescent="0.25">
      <c r="I132" s="6">
        <v>600</v>
      </c>
      <c r="J132" t="s">
        <v>8219</v>
      </c>
      <c r="K132" t="s">
        <v>8327</v>
      </c>
    </row>
    <row r="133" spans="9:11" x14ac:dyDescent="0.25">
      <c r="I133" s="6">
        <v>1200</v>
      </c>
      <c r="J133" t="s">
        <v>8219</v>
      </c>
      <c r="K133" t="s">
        <v>8327</v>
      </c>
    </row>
    <row r="134" spans="9:11" x14ac:dyDescent="0.25">
      <c r="I134" s="6">
        <v>80000</v>
      </c>
      <c r="J134" t="s">
        <v>8219</v>
      </c>
      <c r="K134" t="s">
        <v>8327</v>
      </c>
    </row>
    <row r="135" spans="9:11" x14ac:dyDescent="0.25">
      <c r="I135" s="6">
        <v>71764</v>
      </c>
      <c r="J135" t="s">
        <v>8219</v>
      </c>
      <c r="K135" t="s">
        <v>8327</v>
      </c>
    </row>
    <row r="136" spans="9:11" x14ac:dyDescent="0.25">
      <c r="I136" s="6">
        <v>5000</v>
      </c>
      <c r="J136" t="s">
        <v>8219</v>
      </c>
      <c r="K136" t="s">
        <v>8327</v>
      </c>
    </row>
    <row r="137" spans="9:11" x14ac:dyDescent="0.25">
      <c r="I137" s="6">
        <v>3000</v>
      </c>
      <c r="J137" t="s">
        <v>8219</v>
      </c>
      <c r="K137" t="s">
        <v>8327</v>
      </c>
    </row>
    <row r="138" spans="9:11" x14ac:dyDescent="0.25">
      <c r="I138" s="6">
        <v>3000</v>
      </c>
      <c r="J138" t="s">
        <v>8219</v>
      </c>
      <c r="K138" t="s">
        <v>8327</v>
      </c>
    </row>
    <row r="139" spans="9:11" x14ac:dyDescent="0.25">
      <c r="I139" s="6">
        <v>55000</v>
      </c>
      <c r="J139" t="s">
        <v>8219</v>
      </c>
      <c r="K139" t="s">
        <v>8327</v>
      </c>
    </row>
    <row r="140" spans="9:11" x14ac:dyDescent="0.25">
      <c r="I140" s="6">
        <v>150000</v>
      </c>
      <c r="J140" t="s">
        <v>8219</v>
      </c>
      <c r="K140" t="s">
        <v>8327</v>
      </c>
    </row>
    <row r="141" spans="9:11" x14ac:dyDescent="0.25">
      <c r="I141" s="6">
        <v>500</v>
      </c>
      <c r="J141" t="s">
        <v>8219</v>
      </c>
      <c r="K141" t="s">
        <v>8327</v>
      </c>
    </row>
    <row r="142" spans="9:11" x14ac:dyDescent="0.25">
      <c r="I142" s="6">
        <v>200000</v>
      </c>
      <c r="J142" t="s">
        <v>8219</v>
      </c>
      <c r="K142" t="s">
        <v>8327</v>
      </c>
    </row>
    <row r="143" spans="9:11" x14ac:dyDescent="0.25">
      <c r="I143" s="6">
        <v>12000</v>
      </c>
      <c r="J143" t="s">
        <v>8219</v>
      </c>
      <c r="K143" t="s">
        <v>8327</v>
      </c>
    </row>
    <row r="144" spans="9:11" x14ac:dyDescent="0.25">
      <c r="I144" s="6">
        <v>3000</v>
      </c>
      <c r="J144" t="s">
        <v>8219</v>
      </c>
      <c r="K144" t="s">
        <v>8327</v>
      </c>
    </row>
    <row r="145" spans="9:11" x14ac:dyDescent="0.25">
      <c r="I145" s="6">
        <v>5500</v>
      </c>
      <c r="J145" t="s">
        <v>8219</v>
      </c>
      <c r="K145" t="s">
        <v>8327</v>
      </c>
    </row>
    <row r="146" spans="9:11" x14ac:dyDescent="0.25">
      <c r="I146" s="6">
        <v>7500</v>
      </c>
      <c r="J146" t="s">
        <v>8219</v>
      </c>
      <c r="K146" t="s">
        <v>8327</v>
      </c>
    </row>
    <row r="147" spans="9:11" x14ac:dyDescent="0.25">
      <c r="I147" s="6">
        <v>4500</v>
      </c>
      <c r="J147" t="s">
        <v>8219</v>
      </c>
      <c r="K147" t="s">
        <v>8327</v>
      </c>
    </row>
    <row r="148" spans="9:11" x14ac:dyDescent="0.25">
      <c r="I148" s="6">
        <v>20000</v>
      </c>
      <c r="J148" t="s">
        <v>8219</v>
      </c>
      <c r="K148" t="s">
        <v>8327</v>
      </c>
    </row>
    <row r="149" spans="9:11" x14ac:dyDescent="0.25">
      <c r="I149" s="6">
        <v>7000</v>
      </c>
      <c r="J149" t="s">
        <v>8219</v>
      </c>
      <c r="K149" t="s">
        <v>8327</v>
      </c>
    </row>
    <row r="150" spans="9:11" x14ac:dyDescent="0.25">
      <c r="I150" s="6">
        <v>50000</v>
      </c>
      <c r="J150" t="s">
        <v>8219</v>
      </c>
      <c r="K150" t="s">
        <v>8327</v>
      </c>
    </row>
    <row r="151" spans="9:11" x14ac:dyDescent="0.25">
      <c r="I151" s="6">
        <v>10000</v>
      </c>
      <c r="J151" t="s">
        <v>8219</v>
      </c>
      <c r="K151" t="s">
        <v>8327</v>
      </c>
    </row>
    <row r="152" spans="9:11" x14ac:dyDescent="0.25">
      <c r="I152" s="6">
        <v>130000</v>
      </c>
      <c r="J152" t="s">
        <v>8219</v>
      </c>
      <c r="K152" t="s">
        <v>8327</v>
      </c>
    </row>
    <row r="153" spans="9:11" x14ac:dyDescent="0.25">
      <c r="I153" s="6">
        <v>250000</v>
      </c>
      <c r="J153" t="s">
        <v>8219</v>
      </c>
      <c r="K153" t="s">
        <v>8327</v>
      </c>
    </row>
    <row r="154" spans="9:11" x14ac:dyDescent="0.25">
      <c r="I154" s="6">
        <v>380000</v>
      </c>
      <c r="J154" t="s">
        <v>8219</v>
      </c>
      <c r="K154" t="s">
        <v>8327</v>
      </c>
    </row>
    <row r="155" spans="9:11" x14ac:dyDescent="0.25">
      <c r="I155" s="6">
        <v>50000</v>
      </c>
      <c r="J155" t="s">
        <v>8219</v>
      </c>
      <c r="K155" t="s">
        <v>8327</v>
      </c>
    </row>
    <row r="156" spans="9:11" x14ac:dyDescent="0.25">
      <c r="I156" s="6">
        <v>1500</v>
      </c>
      <c r="J156" t="s">
        <v>8219</v>
      </c>
      <c r="K156" t="s">
        <v>8327</v>
      </c>
    </row>
    <row r="157" spans="9:11" x14ac:dyDescent="0.25">
      <c r="I157" s="6">
        <v>1350000</v>
      </c>
      <c r="J157" t="s">
        <v>8219</v>
      </c>
      <c r="K157" t="s">
        <v>8327</v>
      </c>
    </row>
    <row r="158" spans="9:11" x14ac:dyDescent="0.25">
      <c r="I158" s="6">
        <v>35000</v>
      </c>
      <c r="J158" t="s">
        <v>8219</v>
      </c>
      <c r="K158" t="s">
        <v>8327</v>
      </c>
    </row>
    <row r="159" spans="9:11" x14ac:dyDescent="0.25">
      <c r="I159" s="6">
        <v>2995</v>
      </c>
      <c r="J159" t="s">
        <v>8219</v>
      </c>
      <c r="K159" t="s">
        <v>8327</v>
      </c>
    </row>
    <row r="160" spans="9:11" x14ac:dyDescent="0.25">
      <c r="I160" s="6">
        <v>5000</v>
      </c>
      <c r="J160" t="s">
        <v>8219</v>
      </c>
      <c r="K160" t="s">
        <v>8327</v>
      </c>
    </row>
    <row r="161" spans="9:11" x14ac:dyDescent="0.25">
      <c r="I161" s="6">
        <v>500000</v>
      </c>
      <c r="J161" t="s">
        <v>8219</v>
      </c>
      <c r="K161" t="s">
        <v>8327</v>
      </c>
    </row>
    <row r="162" spans="9:11" x14ac:dyDescent="0.25">
      <c r="I162" s="6">
        <v>5000</v>
      </c>
      <c r="J162" t="s">
        <v>8220</v>
      </c>
      <c r="K162" t="s">
        <v>8328</v>
      </c>
    </row>
    <row r="163" spans="9:11" x14ac:dyDescent="0.25">
      <c r="I163" s="6">
        <v>50000</v>
      </c>
      <c r="J163" t="s">
        <v>8220</v>
      </c>
      <c r="K163" t="s">
        <v>8328</v>
      </c>
    </row>
    <row r="164" spans="9:11" x14ac:dyDescent="0.25">
      <c r="I164" s="6">
        <v>2800</v>
      </c>
      <c r="J164" t="s">
        <v>8220</v>
      </c>
      <c r="K164" t="s">
        <v>8328</v>
      </c>
    </row>
    <row r="165" spans="9:11" x14ac:dyDescent="0.25">
      <c r="I165" s="6">
        <v>2000000</v>
      </c>
      <c r="J165" t="s">
        <v>8220</v>
      </c>
      <c r="K165" t="s">
        <v>8328</v>
      </c>
    </row>
    <row r="166" spans="9:11" x14ac:dyDescent="0.25">
      <c r="I166" s="6">
        <v>120000</v>
      </c>
      <c r="J166" t="s">
        <v>8220</v>
      </c>
      <c r="K166" t="s">
        <v>8328</v>
      </c>
    </row>
    <row r="167" spans="9:11" x14ac:dyDescent="0.25">
      <c r="I167" s="6">
        <v>17000</v>
      </c>
      <c r="J167" t="s">
        <v>8220</v>
      </c>
      <c r="K167" t="s">
        <v>8328</v>
      </c>
    </row>
    <row r="168" spans="9:11" x14ac:dyDescent="0.25">
      <c r="I168" s="6">
        <v>5000</v>
      </c>
      <c r="J168" t="s">
        <v>8220</v>
      </c>
      <c r="K168" t="s">
        <v>8328</v>
      </c>
    </row>
    <row r="169" spans="9:11" x14ac:dyDescent="0.25">
      <c r="I169" s="6">
        <v>110000</v>
      </c>
      <c r="J169" t="s">
        <v>8220</v>
      </c>
      <c r="K169" t="s">
        <v>8328</v>
      </c>
    </row>
    <row r="170" spans="9:11" x14ac:dyDescent="0.25">
      <c r="I170" s="6">
        <v>8000</v>
      </c>
      <c r="J170" t="s">
        <v>8220</v>
      </c>
      <c r="K170" t="s">
        <v>8328</v>
      </c>
    </row>
    <row r="171" spans="9:11" x14ac:dyDescent="0.25">
      <c r="I171" s="6">
        <v>2500</v>
      </c>
      <c r="J171" t="s">
        <v>8220</v>
      </c>
      <c r="K171" t="s">
        <v>8328</v>
      </c>
    </row>
    <row r="172" spans="9:11" x14ac:dyDescent="0.25">
      <c r="I172" s="6">
        <v>10000</v>
      </c>
      <c r="J172" t="s">
        <v>8220</v>
      </c>
      <c r="K172" t="s">
        <v>8328</v>
      </c>
    </row>
    <row r="173" spans="9:11" x14ac:dyDescent="0.25">
      <c r="I173" s="6">
        <v>50000</v>
      </c>
      <c r="J173" t="s">
        <v>8220</v>
      </c>
      <c r="K173" t="s">
        <v>8328</v>
      </c>
    </row>
    <row r="174" spans="9:11" x14ac:dyDescent="0.25">
      <c r="I174" s="6">
        <v>95000</v>
      </c>
      <c r="J174" t="s">
        <v>8220</v>
      </c>
      <c r="K174" t="s">
        <v>8328</v>
      </c>
    </row>
    <row r="175" spans="9:11" x14ac:dyDescent="0.25">
      <c r="I175" s="6">
        <v>1110</v>
      </c>
      <c r="J175" t="s">
        <v>8220</v>
      </c>
      <c r="K175" t="s">
        <v>8328</v>
      </c>
    </row>
    <row r="176" spans="9:11" x14ac:dyDescent="0.25">
      <c r="I176" s="6">
        <v>6000</v>
      </c>
      <c r="J176" t="s">
        <v>8220</v>
      </c>
      <c r="K176" t="s">
        <v>8328</v>
      </c>
    </row>
    <row r="177" spans="9:11" x14ac:dyDescent="0.25">
      <c r="I177" s="6">
        <v>20000</v>
      </c>
      <c r="J177" t="s">
        <v>8220</v>
      </c>
      <c r="K177" t="s">
        <v>8328</v>
      </c>
    </row>
    <row r="178" spans="9:11" x14ac:dyDescent="0.25">
      <c r="I178" s="6">
        <v>1500</v>
      </c>
      <c r="J178" t="s">
        <v>8220</v>
      </c>
      <c r="K178" t="s">
        <v>8328</v>
      </c>
    </row>
    <row r="179" spans="9:11" x14ac:dyDescent="0.25">
      <c r="I179" s="6">
        <v>450</v>
      </c>
      <c r="J179" t="s">
        <v>8220</v>
      </c>
      <c r="K179" t="s">
        <v>8328</v>
      </c>
    </row>
    <row r="180" spans="9:11" x14ac:dyDescent="0.25">
      <c r="I180" s="6">
        <v>500000</v>
      </c>
      <c r="J180" t="s">
        <v>8220</v>
      </c>
      <c r="K180" t="s">
        <v>8328</v>
      </c>
    </row>
    <row r="181" spans="9:11" x14ac:dyDescent="0.25">
      <c r="I181" s="6">
        <v>1000</v>
      </c>
      <c r="J181" t="s">
        <v>8220</v>
      </c>
      <c r="K181" t="s">
        <v>8328</v>
      </c>
    </row>
    <row r="182" spans="9:11" x14ac:dyDescent="0.25">
      <c r="I182" s="6">
        <v>1200</v>
      </c>
      <c r="J182" t="s">
        <v>8220</v>
      </c>
      <c r="K182" t="s">
        <v>8328</v>
      </c>
    </row>
    <row r="183" spans="9:11" x14ac:dyDescent="0.25">
      <c r="I183" s="6">
        <v>3423</v>
      </c>
      <c r="J183" t="s">
        <v>8220</v>
      </c>
      <c r="K183" t="s">
        <v>8328</v>
      </c>
    </row>
    <row r="184" spans="9:11" x14ac:dyDescent="0.25">
      <c r="I184" s="6">
        <v>1000</v>
      </c>
      <c r="J184" t="s">
        <v>8220</v>
      </c>
      <c r="K184" t="s">
        <v>8328</v>
      </c>
    </row>
    <row r="185" spans="9:11" x14ac:dyDescent="0.25">
      <c r="I185" s="6">
        <v>12500</v>
      </c>
      <c r="J185" t="s">
        <v>8220</v>
      </c>
      <c r="K185" t="s">
        <v>8328</v>
      </c>
    </row>
    <row r="186" spans="9:11" x14ac:dyDescent="0.25">
      <c r="I186" s="6">
        <v>1500</v>
      </c>
      <c r="J186" t="s">
        <v>8220</v>
      </c>
      <c r="K186" t="s">
        <v>8328</v>
      </c>
    </row>
    <row r="187" spans="9:11" x14ac:dyDescent="0.25">
      <c r="I187" s="6">
        <v>40000</v>
      </c>
      <c r="J187" t="s">
        <v>8220</v>
      </c>
      <c r="K187" t="s">
        <v>8328</v>
      </c>
    </row>
    <row r="188" spans="9:11" x14ac:dyDescent="0.25">
      <c r="I188" s="6">
        <v>5000</v>
      </c>
      <c r="J188" t="s">
        <v>8220</v>
      </c>
      <c r="K188" t="s">
        <v>8328</v>
      </c>
    </row>
    <row r="189" spans="9:11" x14ac:dyDescent="0.25">
      <c r="I189" s="6">
        <v>5000</v>
      </c>
      <c r="J189" t="s">
        <v>8220</v>
      </c>
      <c r="K189" t="s">
        <v>8328</v>
      </c>
    </row>
    <row r="190" spans="9:11" x14ac:dyDescent="0.25">
      <c r="I190" s="6">
        <v>1500</v>
      </c>
      <c r="J190" t="s">
        <v>8220</v>
      </c>
      <c r="K190" t="s">
        <v>8328</v>
      </c>
    </row>
    <row r="191" spans="9:11" x14ac:dyDescent="0.25">
      <c r="I191" s="6">
        <v>500000</v>
      </c>
      <c r="J191" t="s">
        <v>8220</v>
      </c>
      <c r="K191" t="s">
        <v>8328</v>
      </c>
    </row>
    <row r="192" spans="9:11" x14ac:dyDescent="0.25">
      <c r="I192" s="6">
        <v>12000</v>
      </c>
      <c r="J192" t="s">
        <v>8220</v>
      </c>
      <c r="K192" t="s">
        <v>8328</v>
      </c>
    </row>
    <row r="193" spans="9:11" x14ac:dyDescent="0.25">
      <c r="I193" s="6">
        <v>5000</v>
      </c>
      <c r="J193" t="s">
        <v>8220</v>
      </c>
      <c r="K193" t="s">
        <v>8328</v>
      </c>
    </row>
    <row r="194" spans="9:11" x14ac:dyDescent="0.25">
      <c r="I194" s="6">
        <v>1000000</v>
      </c>
      <c r="J194" t="s">
        <v>8220</v>
      </c>
      <c r="K194" t="s">
        <v>8328</v>
      </c>
    </row>
    <row r="195" spans="9:11" x14ac:dyDescent="0.25">
      <c r="I195" s="6">
        <v>1000</v>
      </c>
      <c r="J195" t="s">
        <v>8220</v>
      </c>
      <c r="K195" t="s">
        <v>8328</v>
      </c>
    </row>
    <row r="196" spans="9:11" x14ac:dyDescent="0.25">
      <c r="I196" s="6">
        <v>2500</v>
      </c>
      <c r="J196" t="s">
        <v>8220</v>
      </c>
      <c r="K196" t="s">
        <v>8328</v>
      </c>
    </row>
    <row r="197" spans="9:11" x14ac:dyDescent="0.25">
      <c r="I197" s="6">
        <v>2000000</v>
      </c>
      <c r="J197" t="s">
        <v>8220</v>
      </c>
      <c r="K197" t="s">
        <v>8328</v>
      </c>
    </row>
    <row r="198" spans="9:11" x14ac:dyDescent="0.25">
      <c r="I198" s="6">
        <v>3500</v>
      </c>
      <c r="J198" t="s">
        <v>8220</v>
      </c>
      <c r="K198" t="s">
        <v>8328</v>
      </c>
    </row>
    <row r="199" spans="9:11" x14ac:dyDescent="0.25">
      <c r="I199" s="6">
        <v>2500</v>
      </c>
      <c r="J199" t="s">
        <v>8220</v>
      </c>
      <c r="K199" t="s">
        <v>8328</v>
      </c>
    </row>
    <row r="200" spans="9:11" x14ac:dyDescent="0.25">
      <c r="I200" s="6">
        <v>25000</v>
      </c>
      <c r="J200" t="s">
        <v>8220</v>
      </c>
      <c r="K200" t="s">
        <v>8328</v>
      </c>
    </row>
    <row r="201" spans="9:11" x14ac:dyDescent="0.25">
      <c r="I201" s="6">
        <v>10000</v>
      </c>
      <c r="J201" t="s">
        <v>8220</v>
      </c>
      <c r="K201" t="s">
        <v>8328</v>
      </c>
    </row>
    <row r="202" spans="9:11" x14ac:dyDescent="0.25">
      <c r="I202" s="6">
        <v>6000</v>
      </c>
      <c r="J202" t="s">
        <v>8220</v>
      </c>
      <c r="K202" t="s">
        <v>8328</v>
      </c>
    </row>
    <row r="203" spans="9:11" x14ac:dyDescent="0.25">
      <c r="I203" s="6">
        <v>650</v>
      </c>
      <c r="J203" t="s">
        <v>8220</v>
      </c>
      <c r="K203" t="s">
        <v>8328</v>
      </c>
    </row>
    <row r="204" spans="9:11" x14ac:dyDescent="0.25">
      <c r="I204" s="6">
        <v>6000</v>
      </c>
      <c r="J204" t="s">
        <v>8220</v>
      </c>
      <c r="K204" t="s">
        <v>8328</v>
      </c>
    </row>
    <row r="205" spans="9:11" x14ac:dyDescent="0.25">
      <c r="I205" s="6">
        <v>2500</v>
      </c>
      <c r="J205" t="s">
        <v>8220</v>
      </c>
      <c r="K205" t="s">
        <v>8328</v>
      </c>
    </row>
    <row r="206" spans="9:11" x14ac:dyDescent="0.25">
      <c r="I206" s="6">
        <v>300000</v>
      </c>
      <c r="J206" t="s">
        <v>8220</v>
      </c>
      <c r="K206" t="s">
        <v>8328</v>
      </c>
    </row>
    <row r="207" spans="9:11" x14ac:dyDescent="0.25">
      <c r="I207" s="6">
        <v>8000</v>
      </c>
      <c r="J207" t="s">
        <v>8220</v>
      </c>
      <c r="K207" t="s">
        <v>8328</v>
      </c>
    </row>
    <row r="208" spans="9:11" x14ac:dyDescent="0.25">
      <c r="I208" s="6">
        <v>12700</v>
      </c>
      <c r="J208" t="s">
        <v>8220</v>
      </c>
      <c r="K208" t="s">
        <v>8328</v>
      </c>
    </row>
    <row r="209" spans="9:11" x14ac:dyDescent="0.25">
      <c r="I209" s="6">
        <v>14000</v>
      </c>
      <c r="J209" t="s">
        <v>8220</v>
      </c>
      <c r="K209" t="s">
        <v>8328</v>
      </c>
    </row>
    <row r="210" spans="9:11" x14ac:dyDescent="0.25">
      <c r="I210" s="6">
        <v>50000</v>
      </c>
      <c r="J210" t="s">
        <v>8220</v>
      </c>
      <c r="K210" t="s">
        <v>8328</v>
      </c>
    </row>
    <row r="211" spans="9:11" x14ac:dyDescent="0.25">
      <c r="I211" s="6">
        <v>25000</v>
      </c>
      <c r="J211" t="s">
        <v>8220</v>
      </c>
      <c r="K211" t="s">
        <v>8328</v>
      </c>
    </row>
    <row r="212" spans="9:11" x14ac:dyDescent="0.25">
      <c r="I212" s="6">
        <v>12000</v>
      </c>
      <c r="J212" t="s">
        <v>8220</v>
      </c>
      <c r="K212" t="s">
        <v>8328</v>
      </c>
    </row>
    <row r="213" spans="9:11" x14ac:dyDescent="0.25">
      <c r="I213" s="6">
        <v>5000</v>
      </c>
      <c r="J213" t="s">
        <v>8220</v>
      </c>
      <c r="K213" t="s">
        <v>8328</v>
      </c>
    </row>
    <row r="214" spans="9:11" x14ac:dyDescent="0.25">
      <c r="I214" s="6">
        <v>6300</v>
      </c>
      <c r="J214" t="s">
        <v>8220</v>
      </c>
      <c r="K214" t="s">
        <v>8328</v>
      </c>
    </row>
    <row r="215" spans="9:11" x14ac:dyDescent="0.25">
      <c r="I215" s="6">
        <v>50000</v>
      </c>
      <c r="J215" t="s">
        <v>8220</v>
      </c>
      <c r="K215" t="s">
        <v>8328</v>
      </c>
    </row>
    <row r="216" spans="9:11" x14ac:dyDescent="0.25">
      <c r="I216" s="6">
        <v>12500</v>
      </c>
      <c r="J216" t="s">
        <v>8220</v>
      </c>
      <c r="K216" t="s">
        <v>8328</v>
      </c>
    </row>
    <row r="217" spans="9:11" x14ac:dyDescent="0.25">
      <c r="I217" s="6">
        <v>4400</v>
      </c>
      <c r="J217" t="s">
        <v>8220</v>
      </c>
      <c r="K217" t="s">
        <v>8328</v>
      </c>
    </row>
    <row r="218" spans="9:11" x14ac:dyDescent="0.25">
      <c r="I218" s="6">
        <v>50000</v>
      </c>
      <c r="J218" t="s">
        <v>8220</v>
      </c>
      <c r="K218" t="s">
        <v>8328</v>
      </c>
    </row>
    <row r="219" spans="9:11" x14ac:dyDescent="0.25">
      <c r="I219" s="6">
        <v>100000</v>
      </c>
      <c r="J219" t="s">
        <v>8220</v>
      </c>
      <c r="K219" t="s">
        <v>8328</v>
      </c>
    </row>
    <row r="220" spans="9:11" x14ac:dyDescent="0.25">
      <c r="I220" s="6">
        <v>5000</v>
      </c>
      <c r="J220" t="s">
        <v>8220</v>
      </c>
      <c r="K220" t="s">
        <v>8328</v>
      </c>
    </row>
    <row r="221" spans="9:11" x14ac:dyDescent="0.25">
      <c r="I221" s="6">
        <v>50000</v>
      </c>
      <c r="J221" t="s">
        <v>8220</v>
      </c>
      <c r="K221" t="s">
        <v>8328</v>
      </c>
    </row>
    <row r="222" spans="9:11" x14ac:dyDescent="0.25">
      <c r="I222" s="6">
        <v>50000</v>
      </c>
      <c r="J222" t="s">
        <v>8220</v>
      </c>
      <c r="K222" t="s">
        <v>8328</v>
      </c>
    </row>
    <row r="223" spans="9:11" x14ac:dyDescent="0.25">
      <c r="I223" s="6">
        <v>50000</v>
      </c>
      <c r="J223" t="s">
        <v>8220</v>
      </c>
      <c r="K223" t="s">
        <v>8328</v>
      </c>
    </row>
    <row r="224" spans="9:11" x14ac:dyDescent="0.25">
      <c r="I224" s="6">
        <v>1000</v>
      </c>
      <c r="J224" t="s">
        <v>8220</v>
      </c>
      <c r="K224" t="s">
        <v>8328</v>
      </c>
    </row>
    <row r="225" spans="9:11" x14ac:dyDescent="0.25">
      <c r="I225" s="6">
        <v>1500000</v>
      </c>
      <c r="J225" t="s">
        <v>8220</v>
      </c>
      <c r="K225" t="s">
        <v>8328</v>
      </c>
    </row>
    <row r="226" spans="9:11" x14ac:dyDescent="0.25">
      <c r="I226" s="6">
        <v>6000000</v>
      </c>
      <c r="J226" t="s">
        <v>8220</v>
      </c>
      <c r="K226" t="s">
        <v>8328</v>
      </c>
    </row>
    <row r="227" spans="9:11" x14ac:dyDescent="0.25">
      <c r="I227" s="6">
        <v>200</v>
      </c>
      <c r="J227" t="s">
        <v>8220</v>
      </c>
      <c r="K227" t="s">
        <v>8328</v>
      </c>
    </row>
    <row r="228" spans="9:11" x14ac:dyDescent="0.25">
      <c r="I228" s="6">
        <v>29000</v>
      </c>
      <c r="J228" t="s">
        <v>8220</v>
      </c>
      <c r="K228" t="s">
        <v>8328</v>
      </c>
    </row>
    <row r="229" spans="9:11" x14ac:dyDescent="0.25">
      <c r="I229" s="6">
        <v>28000</v>
      </c>
      <c r="J229" t="s">
        <v>8220</v>
      </c>
      <c r="K229" t="s">
        <v>8328</v>
      </c>
    </row>
    <row r="230" spans="9:11" x14ac:dyDescent="0.25">
      <c r="I230" s="6">
        <v>8000</v>
      </c>
      <c r="J230" t="s">
        <v>8220</v>
      </c>
      <c r="K230" t="s">
        <v>8328</v>
      </c>
    </row>
    <row r="231" spans="9:11" x14ac:dyDescent="0.25">
      <c r="I231" s="6">
        <v>3000</v>
      </c>
      <c r="J231" t="s">
        <v>8220</v>
      </c>
      <c r="K231" t="s">
        <v>8328</v>
      </c>
    </row>
    <row r="232" spans="9:11" x14ac:dyDescent="0.25">
      <c r="I232" s="6">
        <v>15000</v>
      </c>
      <c r="J232" t="s">
        <v>8220</v>
      </c>
      <c r="K232" t="s">
        <v>8328</v>
      </c>
    </row>
    <row r="233" spans="9:11" x14ac:dyDescent="0.25">
      <c r="I233" s="6">
        <v>1500000</v>
      </c>
      <c r="J233" t="s">
        <v>8220</v>
      </c>
      <c r="K233" t="s">
        <v>8328</v>
      </c>
    </row>
    <row r="234" spans="9:11" x14ac:dyDescent="0.25">
      <c r="I234" s="6">
        <v>4000</v>
      </c>
      <c r="J234" t="s">
        <v>8220</v>
      </c>
      <c r="K234" t="s">
        <v>8328</v>
      </c>
    </row>
    <row r="235" spans="9:11" x14ac:dyDescent="0.25">
      <c r="I235" s="6">
        <v>350000</v>
      </c>
      <c r="J235" t="s">
        <v>8220</v>
      </c>
      <c r="K235" t="s">
        <v>8328</v>
      </c>
    </row>
    <row r="236" spans="9:11" x14ac:dyDescent="0.25">
      <c r="I236" s="6">
        <v>1000</v>
      </c>
      <c r="J236" t="s">
        <v>8220</v>
      </c>
      <c r="K236" t="s">
        <v>8328</v>
      </c>
    </row>
    <row r="237" spans="9:11" x14ac:dyDescent="0.25">
      <c r="I237" s="6">
        <v>10000</v>
      </c>
      <c r="J237" t="s">
        <v>8220</v>
      </c>
      <c r="K237" t="s">
        <v>8328</v>
      </c>
    </row>
    <row r="238" spans="9:11" x14ac:dyDescent="0.25">
      <c r="I238" s="6">
        <v>150000</v>
      </c>
      <c r="J238" t="s">
        <v>8220</v>
      </c>
      <c r="K238" t="s">
        <v>8328</v>
      </c>
    </row>
    <row r="239" spans="9:11" x14ac:dyDescent="0.25">
      <c r="I239" s="6">
        <v>15000</v>
      </c>
      <c r="J239" t="s">
        <v>8220</v>
      </c>
      <c r="K239" t="s">
        <v>8328</v>
      </c>
    </row>
    <row r="240" spans="9:11" x14ac:dyDescent="0.25">
      <c r="I240" s="6">
        <v>26000</v>
      </c>
      <c r="J240" t="s">
        <v>8220</v>
      </c>
      <c r="K240" t="s">
        <v>8328</v>
      </c>
    </row>
    <row r="241" spans="9:11" x14ac:dyDescent="0.25">
      <c r="I241" s="6">
        <v>1000</v>
      </c>
      <c r="J241" t="s">
        <v>8220</v>
      </c>
      <c r="K241" t="s">
        <v>8328</v>
      </c>
    </row>
    <row r="242" spans="9:11" x14ac:dyDescent="0.25">
      <c r="I242" s="6">
        <v>15000</v>
      </c>
      <c r="J242" t="s">
        <v>8218</v>
      </c>
      <c r="K242" t="s">
        <v>8329</v>
      </c>
    </row>
    <row r="243" spans="9:11" x14ac:dyDescent="0.25">
      <c r="I243" s="6">
        <v>36400</v>
      </c>
      <c r="J243" t="s">
        <v>8218</v>
      </c>
      <c r="K243" t="s">
        <v>8329</v>
      </c>
    </row>
    <row r="244" spans="9:11" x14ac:dyDescent="0.25">
      <c r="I244" s="6">
        <v>13000</v>
      </c>
      <c r="J244" t="s">
        <v>8218</v>
      </c>
      <c r="K244" t="s">
        <v>8329</v>
      </c>
    </row>
    <row r="245" spans="9:11" x14ac:dyDescent="0.25">
      <c r="I245" s="6">
        <v>25000</v>
      </c>
      <c r="J245" t="s">
        <v>8218</v>
      </c>
      <c r="K245" t="s">
        <v>8329</v>
      </c>
    </row>
    <row r="246" spans="9:11" x14ac:dyDescent="0.25">
      <c r="I246" s="6">
        <v>3500</v>
      </c>
      <c r="J246" t="s">
        <v>8218</v>
      </c>
      <c r="K246" t="s">
        <v>8329</v>
      </c>
    </row>
    <row r="247" spans="9:11" x14ac:dyDescent="0.25">
      <c r="I247" s="6">
        <v>5000</v>
      </c>
      <c r="J247" t="s">
        <v>8218</v>
      </c>
      <c r="K247" t="s">
        <v>8329</v>
      </c>
    </row>
    <row r="248" spans="9:11" x14ac:dyDescent="0.25">
      <c r="I248" s="6">
        <v>5000</v>
      </c>
      <c r="J248" t="s">
        <v>8218</v>
      </c>
      <c r="K248" t="s">
        <v>8329</v>
      </c>
    </row>
    <row r="249" spans="9:11" x14ac:dyDescent="0.25">
      <c r="I249" s="6">
        <v>5000</v>
      </c>
      <c r="J249" t="s">
        <v>8218</v>
      </c>
      <c r="K249" t="s">
        <v>8329</v>
      </c>
    </row>
    <row r="250" spans="9:11" x14ac:dyDescent="0.25">
      <c r="I250" s="6">
        <v>85000</v>
      </c>
      <c r="J250" t="s">
        <v>8218</v>
      </c>
      <c r="K250" t="s">
        <v>8329</v>
      </c>
    </row>
    <row r="251" spans="9:11" x14ac:dyDescent="0.25">
      <c r="I251" s="6">
        <v>10000</v>
      </c>
      <c r="J251" t="s">
        <v>8218</v>
      </c>
      <c r="K251" t="s">
        <v>8329</v>
      </c>
    </row>
    <row r="252" spans="9:11" x14ac:dyDescent="0.25">
      <c r="I252" s="6">
        <v>30000</v>
      </c>
      <c r="J252" t="s">
        <v>8218</v>
      </c>
      <c r="K252" t="s">
        <v>8329</v>
      </c>
    </row>
    <row r="253" spans="9:11" x14ac:dyDescent="0.25">
      <c r="I253" s="6">
        <v>3500</v>
      </c>
      <c r="J253" t="s">
        <v>8218</v>
      </c>
      <c r="K253" t="s">
        <v>8329</v>
      </c>
    </row>
    <row r="254" spans="9:11" x14ac:dyDescent="0.25">
      <c r="I254" s="6">
        <v>5000</v>
      </c>
      <c r="J254" t="s">
        <v>8218</v>
      </c>
      <c r="K254" t="s">
        <v>8329</v>
      </c>
    </row>
    <row r="255" spans="9:11" x14ac:dyDescent="0.25">
      <c r="I255" s="6">
        <v>1500</v>
      </c>
      <c r="J255" t="s">
        <v>8218</v>
      </c>
      <c r="K255" t="s">
        <v>8329</v>
      </c>
    </row>
    <row r="256" spans="9:11" x14ac:dyDescent="0.25">
      <c r="I256" s="6">
        <v>24000</v>
      </c>
      <c r="J256" t="s">
        <v>8218</v>
      </c>
      <c r="K256" t="s">
        <v>8329</v>
      </c>
    </row>
    <row r="257" spans="9:11" x14ac:dyDescent="0.25">
      <c r="I257" s="6">
        <v>8000</v>
      </c>
      <c r="J257" t="s">
        <v>8218</v>
      </c>
      <c r="K257" t="s">
        <v>8329</v>
      </c>
    </row>
    <row r="258" spans="9:11" x14ac:dyDescent="0.25">
      <c r="I258" s="6">
        <v>13000</v>
      </c>
      <c r="J258" t="s">
        <v>8218</v>
      </c>
      <c r="K258" t="s">
        <v>8329</v>
      </c>
    </row>
    <row r="259" spans="9:11" x14ac:dyDescent="0.25">
      <c r="I259" s="6">
        <v>35000</v>
      </c>
      <c r="J259" t="s">
        <v>8218</v>
      </c>
      <c r="K259" t="s">
        <v>8329</v>
      </c>
    </row>
    <row r="260" spans="9:11" x14ac:dyDescent="0.25">
      <c r="I260" s="6">
        <v>30000</v>
      </c>
      <c r="J260" t="s">
        <v>8218</v>
      </c>
      <c r="K260" t="s">
        <v>8329</v>
      </c>
    </row>
    <row r="261" spans="9:11" x14ac:dyDescent="0.25">
      <c r="I261" s="6">
        <v>75000</v>
      </c>
      <c r="J261" t="s">
        <v>8218</v>
      </c>
      <c r="K261" t="s">
        <v>8329</v>
      </c>
    </row>
    <row r="262" spans="9:11" x14ac:dyDescent="0.25">
      <c r="I262" s="6">
        <v>10000</v>
      </c>
      <c r="J262" t="s">
        <v>8218</v>
      </c>
      <c r="K262" t="s">
        <v>8329</v>
      </c>
    </row>
    <row r="263" spans="9:11" x14ac:dyDescent="0.25">
      <c r="I263" s="6">
        <v>20000</v>
      </c>
      <c r="J263" t="s">
        <v>8218</v>
      </c>
      <c r="K263" t="s">
        <v>8329</v>
      </c>
    </row>
    <row r="264" spans="9:11" x14ac:dyDescent="0.25">
      <c r="I264" s="6">
        <v>2500</v>
      </c>
      <c r="J264" t="s">
        <v>8218</v>
      </c>
      <c r="K264" t="s">
        <v>8329</v>
      </c>
    </row>
    <row r="265" spans="9:11" x14ac:dyDescent="0.25">
      <c r="I265" s="6">
        <v>25000</v>
      </c>
      <c r="J265" t="s">
        <v>8218</v>
      </c>
      <c r="K265" t="s">
        <v>8329</v>
      </c>
    </row>
    <row r="266" spans="9:11" x14ac:dyDescent="0.25">
      <c r="I266" s="6">
        <v>5000</v>
      </c>
      <c r="J266" t="s">
        <v>8218</v>
      </c>
      <c r="K266" t="s">
        <v>8329</v>
      </c>
    </row>
    <row r="267" spans="9:11" x14ac:dyDescent="0.25">
      <c r="I267" s="6">
        <v>5000</v>
      </c>
      <c r="J267" t="s">
        <v>8218</v>
      </c>
      <c r="K267" t="s">
        <v>8329</v>
      </c>
    </row>
    <row r="268" spans="9:11" x14ac:dyDescent="0.25">
      <c r="I268" s="6">
        <v>1000</v>
      </c>
      <c r="J268" t="s">
        <v>8218</v>
      </c>
      <c r="K268" t="s">
        <v>8329</v>
      </c>
    </row>
    <row r="269" spans="9:11" x14ac:dyDescent="0.25">
      <c r="I269" s="6">
        <v>9850</v>
      </c>
      <c r="J269" t="s">
        <v>8218</v>
      </c>
      <c r="K269" t="s">
        <v>8329</v>
      </c>
    </row>
    <row r="270" spans="9:11" x14ac:dyDescent="0.25">
      <c r="I270" s="6">
        <v>5000</v>
      </c>
      <c r="J270" t="s">
        <v>8218</v>
      </c>
      <c r="K270" t="s">
        <v>8329</v>
      </c>
    </row>
    <row r="271" spans="9:11" x14ac:dyDescent="0.25">
      <c r="I271" s="6">
        <v>100000</v>
      </c>
      <c r="J271" t="s">
        <v>8218</v>
      </c>
      <c r="K271" t="s">
        <v>8329</v>
      </c>
    </row>
    <row r="272" spans="9:11" x14ac:dyDescent="0.25">
      <c r="I272" s="6">
        <v>2300</v>
      </c>
      <c r="J272" t="s">
        <v>8218</v>
      </c>
      <c r="K272" t="s">
        <v>8329</v>
      </c>
    </row>
    <row r="273" spans="9:11" x14ac:dyDescent="0.25">
      <c r="I273" s="6">
        <v>30000</v>
      </c>
      <c r="J273" t="s">
        <v>8218</v>
      </c>
      <c r="K273" t="s">
        <v>8329</v>
      </c>
    </row>
    <row r="274" spans="9:11" x14ac:dyDescent="0.25">
      <c r="I274" s="6">
        <v>3000</v>
      </c>
      <c r="J274" t="s">
        <v>8218</v>
      </c>
      <c r="K274" t="s">
        <v>8329</v>
      </c>
    </row>
    <row r="275" spans="9:11" x14ac:dyDescent="0.25">
      <c r="I275" s="6">
        <v>5000</v>
      </c>
      <c r="J275" t="s">
        <v>8218</v>
      </c>
      <c r="K275" t="s">
        <v>8329</v>
      </c>
    </row>
    <row r="276" spans="9:11" x14ac:dyDescent="0.25">
      <c r="I276" s="6">
        <v>4000</v>
      </c>
      <c r="J276" t="s">
        <v>8218</v>
      </c>
      <c r="K276" t="s">
        <v>8329</v>
      </c>
    </row>
    <row r="277" spans="9:11" x14ac:dyDescent="0.25">
      <c r="I277" s="6">
        <v>20000</v>
      </c>
      <c r="J277" t="s">
        <v>8218</v>
      </c>
      <c r="K277" t="s">
        <v>8329</v>
      </c>
    </row>
    <row r="278" spans="9:11" x14ac:dyDescent="0.25">
      <c r="I278" s="6">
        <v>4000</v>
      </c>
      <c r="J278" t="s">
        <v>8218</v>
      </c>
      <c r="K278" t="s">
        <v>8329</v>
      </c>
    </row>
    <row r="279" spans="9:11" x14ac:dyDescent="0.25">
      <c r="I279" s="6">
        <v>65000</v>
      </c>
      <c r="J279" t="s">
        <v>8218</v>
      </c>
      <c r="K279" t="s">
        <v>8329</v>
      </c>
    </row>
    <row r="280" spans="9:11" x14ac:dyDescent="0.25">
      <c r="I280" s="6">
        <v>27000</v>
      </c>
      <c r="J280" t="s">
        <v>8218</v>
      </c>
      <c r="K280" t="s">
        <v>8329</v>
      </c>
    </row>
    <row r="281" spans="9:11" x14ac:dyDescent="0.25">
      <c r="I281" s="6">
        <v>17000</v>
      </c>
      <c r="J281" t="s">
        <v>8218</v>
      </c>
      <c r="K281" t="s">
        <v>8329</v>
      </c>
    </row>
    <row r="282" spans="9:11" x14ac:dyDescent="0.25">
      <c r="I282" s="6">
        <v>75000</v>
      </c>
      <c r="J282" t="s">
        <v>8218</v>
      </c>
      <c r="K282" t="s">
        <v>8329</v>
      </c>
    </row>
    <row r="283" spans="9:11" x14ac:dyDescent="0.25">
      <c r="I283" s="6">
        <v>5500</v>
      </c>
      <c r="J283" t="s">
        <v>8218</v>
      </c>
      <c r="K283" t="s">
        <v>8329</v>
      </c>
    </row>
    <row r="284" spans="9:11" x14ac:dyDescent="0.25">
      <c r="I284" s="6">
        <v>45000</v>
      </c>
      <c r="J284" t="s">
        <v>8218</v>
      </c>
      <c r="K284" t="s">
        <v>8329</v>
      </c>
    </row>
    <row r="285" spans="9:11" x14ac:dyDescent="0.25">
      <c r="I285" s="6">
        <v>18000</v>
      </c>
      <c r="J285" t="s">
        <v>8218</v>
      </c>
      <c r="K285" t="s">
        <v>8329</v>
      </c>
    </row>
    <row r="286" spans="9:11" x14ac:dyDescent="0.25">
      <c r="I286" s="6">
        <v>40000</v>
      </c>
      <c r="J286" t="s">
        <v>8218</v>
      </c>
      <c r="K286" t="s">
        <v>8329</v>
      </c>
    </row>
    <row r="287" spans="9:11" x14ac:dyDescent="0.25">
      <c r="I287" s="6">
        <v>14000</v>
      </c>
      <c r="J287" t="s">
        <v>8218</v>
      </c>
      <c r="K287" t="s">
        <v>8329</v>
      </c>
    </row>
    <row r="288" spans="9:11" x14ac:dyDescent="0.25">
      <c r="I288" s="6">
        <v>15000</v>
      </c>
      <c r="J288" t="s">
        <v>8218</v>
      </c>
      <c r="K288" t="s">
        <v>8329</v>
      </c>
    </row>
    <row r="289" spans="9:11" x14ac:dyDescent="0.25">
      <c r="I289" s="6">
        <v>15000</v>
      </c>
      <c r="J289" t="s">
        <v>8218</v>
      </c>
      <c r="K289" t="s">
        <v>8329</v>
      </c>
    </row>
    <row r="290" spans="9:11" x14ac:dyDescent="0.25">
      <c r="I290" s="6">
        <v>50000</v>
      </c>
      <c r="J290" t="s">
        <v>8218</v>
      </c>
      <c r="K290" t="s">
        <v>8329</v>
      </c>
    </row>
    <row r="291" spans="9:11" x14ac:dyDescent="0.25">
      <c r="I291" s="6">
        <v>15000</v>
      </c>
      <c r="J291" t="s">
        <v>8218</v>
      </c>
      <c r="K291" t="s">
        <v>8329</v>
      </c>
    </row>
    <row r="292" spans="9:11" x14ac:dyDescent="0.25">
      <c r="I292" s="6">
        <v>4500</v>
      </c>
      <c r="J292" t="s">
        <v>8218</v>
      </c>
      <c r="K292" t="s">
        <v>8329</v>
      </c>
    </row>
    <row r="293" spans="9:11" x14ac:dyDescent="0.25">
      <c r="I293" s="6">
        <v>5000</v>
      </c>
      <c r="J293" t="s">
        <v>8218</v>
      </c>
      <c r="K293" t="s">
        <v>8329</v>
      </c>
    </row>
    <row r="294" spans="9:11" x14ac:dyDescent="0.25">
      <c r="I294" s="6">
        <v>75000</v>
      </c>
      <c r="J294" t="s">
        <v>8218</v>
      </c>
      <c r="K294" t="s">
        <v>8329</v>
      </c>
    </row>
    <row r="295" spans="9:11" x14ac:dyDescent="0.25">
      <c r="I295" s="6">
        <v>26000</v>
      </c>
      <c r="J295" t="s">
        <v>8218</v>
      </c>
      <c r="K295" t="s">
        <v>8329</v>
      </c>
    </row>
    <row r="296" spans="9:11" x14ac:dyDescent="0.25">
      <c r="I296" s="6">
        <v>5000</v>
      </c>
      <c r="J296" t="s">
        <v>8218</v>
      </c>
      <c r="K296" t="s">
        <v>8329</v>
      </c>
    </row>
    <row r="297" spans="9:11" x14ac:dyDescent="0.25">
      <c r="I297" s="6">
        <v>50000</v>
      </c>
      <c r="J297" t="s">
        <v>8218</v>
      </c>
      <c r="K297" t="s">
        <v>8329</v>
      </c>
    </row>
    <row r="298" spans="9:11" x14ac:dyDescent="0.25">
      <c r="I298" s="6">
        <v>25000</v>
      </c>
      <c r="J298" t="s">
        <v>8218</v>
      </c>
      <c r="K298" t="s">
        <v>8329</v>
      </c>
    </row>
    <row r="299" spans="9:11" x14ac:dyDescent="0.25">
      <c r="I299" s="6">
        <v>20000</v>
      </c>
      <c r="J299" t="s">
        <v>8218</v>
      </c>
      <c r="K299" t="s">
        <v>8329</v>
      </c>
    </row>
    <row r="300" spans="9:11" x14ac:dyDescent="0.25">
      <c r="I300" s="6">
        <v>126000</v>
      </c>
      <c r="J300" t="s">
        <v>8218</v>
      </c>
      <c r="K300" t="s">
        <v>8329</v>
      </c>
    </row>
    <row r="301" spans="9:11" x14ac:dyDescent="0.25">
      <c r="I301" s="6">
        <v>10000</v>
      </c>
      <c r="J301" t="s">
        <v>8218</v>
      </c>
      <c r="K301" t="s">
        <v>8329</v>
      </c>
    </row>
    <row r="302" spans="9:11" x14ac:dyDescent="0.25">
      <c r="I302" s="6">
        <v>25000</v>
      </c>
      <c r="J302" t="s">
        <v>8218</v>
      </c>
      <c r="K302" t="s">
        <v>8329</v>
      </c>
    </row>
    <row r="303" spans="9:11" x14ac:dyDescent="0.25">
      <c r="I303" s="6">
        <v>13000</v>
      </c>
      <c r="J303" t="s">
        <v>8218</v>
      </c>
      <c r="K303" t="s">
        <v>8329</v>
      </c>
    </row>
    <row r="304" spans="9:11" x14ac:dyDescent="0.25">
      <c r="I304" s="6">
        <v>10000</v>
      </c>
      <c r="J304" t="s">
        <v>8218</v>
      </c>
      <c r="K304" t="s">
        <v>8329</v>
      </c>
    </row>
    <row r="305" spans="9:11" x14ac:dyDescent="0.25">
      <c r="I305" s="6">
        <v>3000</v>
      </c>
      <c r="J305" t="s">
        <v>8218</v>
      </c>
      <c r="K305" t="s">
        <v>8329</v>
      </c>
    </row>
    <row r="306" spans="9:11" x14ac:dyDescent="0.25">
      <c r="I306" s="6">
        <v>3400</v>
      </c>
      <c r="J306" t="s">
        <v>8218</v>
      </c>
      <c r="K306" t="s">
        <v>8329</v>
      </c>
    </row>
    <row r="307" spans="9:11" x14ac:dyDescent="0.25">
      <c r="I307" s="6">
        <v>7500</v>
      </c>
      <c r="J307" t="s">
        <v>8218</v>
      </c>
      <c r="K307" t="s">
        <v>8329</v>
      </c>
    </row>
    <row r="308" spans="9:11" x14ac:dyDescent="0.25">
      <c r="I308" s="6">
        <v>1000</v>
      </c>
      <c r="J308" t="s">
        <v>8218</v>
      </c>
      <c r="K308" t="s">
        <v>8329</v>
      </c>
    </row>
    <row r="309" spans="9:11" x14ac:dyDescent="0.25">
      <c r="I309" s="6">
        <v>22000</v>
      </c>
      <c r="J309" t="s">
        <v>8218</v>
      </c>
      <c r="K309" t="s">
        <v>8329</v>
      </c>
    </row>
    <row r="310" spans="9:11" x14ac:dyDescent="0.25">
      <c r="I310" s="6">
        <v>12000</v>
      </c>
      <c r="J310" t="s">
        <v>8218</v>
      </c>
      <c r="K310" t="s">
        <v>8329</v>
      </c>
    </row>
    <row r="311" spans="9:11" x14ac:dyDescent="0.25">
      <c r="I311" s="6">
        <v>18000</v>
      </c>
      <c r="J311" t="s">
        <v>8218</v>
      </c>
      <c r="K311" t="s">
        <v>8329</v>
      </c>
    </row>
    <row r="312" spans="9:11" x14ac:dyDescent="0.25">
      <c r="I312" s="6">
        <v>1000</v>
      </c>
      <c r="J312" t="s">
        <v>8218</v>
      </c>
      <c r="K312" t="s">
        <v>8329</v>
      </c>
    </row>
    <row r="313" spans="9:11" x14ac:dyDescent="0.25">
      <c r="I313" s="6">
        <v>20000</v>
      </c>
      <c r="J313" t="s">
        <v>8218</v>
      </c>
      <c r="K313" t="s">
        <v>8329</v>
      </c>
    </row>
    <row r="314" spans="9:11" x14ac:dyDescent="0.25">
      <c r="I314" s="6">
        <v>8000</v>
      </c>
      <c r="J314" t="s">
        <v>8218</v>
      </c>
      <c r="K314" t="s">
        <v>8329</v>
      </c>
    </row>
    <row r="315" spans="9:11" x14ac:dyDescent="0.25">
      <c r="I315" s="6">
        <v>17000</v>
      </c>
      <c r="J315" t="s">
        <v>8218</v>
      </c>
      <c r="K315" t="s">
        <v>8329</v>
      </c>
    </row>
    <row r="316" spans="9:11" x14ac:dyDescent="0.25">
      <c r="I316" s="6">
        <v>1000</v>
      </c>
      <c r="J316" t="s">
        <v>8218</v>
      </c>
      <c r="K316" t="s">
        <v>8329</v>
      </c>
    </row>
    <row r="317" spans="9:11" x14ac:dyDescent="0.25">
      <c r="I317" s="6">
        <v>25000</v>
      </c>
      <c r="J317" t="s">
        <v>8218</v>
      </c>
      <c r="K317" t="s">
        <v>8329</v>
      </c>
    </row>
    <row r="318" spans="9:11" x14ac:dyDescent="0.25">
      <c r="I318" s="6">
        <v>15000</v>
      </c>
      <c r="J318" t="s">
        <v>8218</v>
      </c>
      <c r="K318" t="s">
        <v>8329</v>
      </c>
    </row>
    <row r="319" spans="9:11" x14ac:dyDescent="0.25">
      <c r="I319" s="6">
        <v>30000</v>
      </c>
      <c r="J319" t="s">
        <v>8218</v>
      </c>
      <c r="K319" t="s">
        <v>8329</v>
      </c>
    </row>
    <row r="320" spans="9:11" x14ac:dyDescent="0.25">
      <c r="I320" s="6">
        <v>5000</v>
      </c>
      <c r="J320" t="s">
        <v>8218</v>
      </c>
      <c r="K320" t="s">
        <v>8329</v>
      </c>
    </row>
    <row r="321" spans="9:11" x14ac:dyDescent="0.25">
      <c r="I321" s="6">
        <v>5000</v>
      </c>
      <c r="J321" t="s">
        <v>8218</v>
      </c>
      <c r="K321" t="s">
        <v>8329</v>
      </c>
    </row>
    <row r="322" spans="9:11" x14ac:dyDescent="0.25">
      <c r="I322" s="6">
        <v>20000</v>
      </c>
      <c r="J322" t="s">
        <v>8218</v>
      </c>
      <c r="K322" t="s">
        <v>8329</v>
      </c>
    </row>
    <row r="323" spans="9:11" x14ac:dyDescent="0.25">
      <c r="I323" s="6">
        <v>35000</v>
      </c>
      <c r="J323" t="s">
        <v>8218</v>
      </c>
      <c r="K323" t="s">
        <v>8329</v>
      </c>
    </row>
    <row r="324" spans="9:11" x14ac:dyDescent="0.25">
      <c r="I324" s="6">
        <v>25000</v>
      </c>
      <c r="J324" t="s">
        <v>8218</v>
      </c>
      <c r="K324" t="s">
        <v>8329</v>
      </c>
    </row>
    <row r="325" spans="9:11" x14ac:dyDescent="0.25">
      <c r="I325" s="6">
        <v>5400</v>
      </c>
      <c r="J325" t="s">
        <v>8218</v>
      </c>
      <c r="K325" t="s">
        <v>8329</v>
      </c>
    </row>
    <row r="326" spans="9:11" x14ac:dyDescent="0.25">
      <c r="I326" s="6">
        <v>8500</v>
      </c>
      <c r="J326" t="s">
        <v>8218</v>
      </c>
      <c r="K326" t="s">
        <v>8329</v>
      </c>
    </row>
    <row r="327" spans="9:11" x14ac:dyDescent="0.25">
      <c r="I327" s="6">
        <v>50000</v>
      </c>
      <c r="J327" t="s">
        <v>8218</v>
      </c>
      <c r="K327" t="s">
        <v>8329</v>
      </c>
    </row>
    <row r="328" spans="9:11" x14ac:dyDescent="0.25">
      <c r="I328" s="6">
        <v>150000</v>
      </c>
      <c r="J328" t="s">
        <v>8218</v>
      </c>
      <c r="K328" t="s">
        <v>8329</v>
      </c>
    </row>
    <row r="329" spans="9:11" x14ac:dyDescent="0.25">
      <c r="I329" s="6">
        <v>4000</v>
      </c>
      <c r="J329" t="s">
        <v>8218</v>
      </c>
      <c r="K329" t="s">
        <v>8329</v>
      </c>
    </row>
    <row r="330" spans="9:11" x14ac:dyDescent="0.25">
      <c r="I330" s="6">
        <v>75000</v>
      </c>
      <c r="J330" t="s">
        <v>8218</v>
      </c>
      <c r="K330" t="s">
        <v>8329</v>
      </c>
    </row>
    <row r="331" spans="9:11" x14ac:dyDescent="0.25">
      <c r="I331" s="6">
        <v>10000</v>
      </c>
      <c r="J331" t="s">
        <v>8218</v>
      </c>
      <c r="K331" t="s">
        <v>8329</v>
      </c>
    </row>
    <row r="332" spans="9:11" x14ac:dyDescent="0.25">
      <c r="I332" s="6">
        <v>35000</v>
      </c>
      <c r="J332" t="s">
        <v>8218</v>
      </c>
      <c r="K332" t="s">
        <v>8329</v>
      </c>
    </row>
    <row r="333" spans="9:11" x14ac:dyDescent="0.25">
      <c r="I333" s="6">
        <v>40000</v>
      </c>
      <c r="J333" t="s">
        <v>8218</v>
      </c>
      <c r="K333" t="s">
        <v>8329</v>
      </c>
    </row>
    <row r="334" spans="9:11" x14ac:dyDescent="0.25">
      <c r="I334" s="6">
        <v>100000</v>
      </c>
      <c r="J334" t="s">
        <v>8218</v>
      </c>
      <c r="K334" t="s">
        <v>8329</v>
      </c>
    </row>
    <row r="335" spans="9:11" x14ac:dyDescent="0.25">
      <c r="I335" s="6">
        <v>40000</v>
      </c>
      <c r="J335" t="s">
        <v>8218</v>
      </c>
      <c r="K335" t="s">
        <v>8329</v>
      </c>
    </row>
    <row r="336" spans="9:11" x14ac:dyDescent="0.25">
      <c r="I336" s="6">
        <v>10000</v>
      </c>
      <c r="J336" t="s">
        <v>8218</v>
      </c>
      <c r="K336" t="s">
        <v>8329</v>
      </c>
    </row>
    <row r="337" spans="9:11" x14ac:dyDescent="0.25">
      <c r="I337" s="6">
        <v>8500</v>
      </c>
      <c r="J337" t="s">
        <v>8218</v>
      </c>
      <c r="K337" t="s">
        <v>8329</v>
      </c>
    </row>
    <row r="338" spans="9:11" x14ac:dyDescent="0.25">
      <c r="I338" s="6">
        <v>25000</v>
      </c>
      <c r="J338" t="s">
        <v>8218</v>
      </c>
      <c r="K338" t="s">
        <v>8329</v>
      </c>
    </row>
    <row r="339" spans="9:11" x14ac:dyDescent="0.25">
      <c r="I339" s="6">
        <v>3000</v>
      </c>
      <c r="J339" t="s">
        <v>8218</v>
      </c>
      <c r="K339" t="s">
        <v>8329</v>
      </c>
    </row>
    <row r="340" spans="9:11" x14ac:dyDescent="0.25">
      <c r="I340" s="6">
        <v>15000</v>
      </c>
      <c r="J340" t="s">
        <v>8218</v>
      </c>
      <c r="K340" t="s">
        <v>8329</v>
      </c>
    </row>
    <row r="341" spans="9:11" x14ac:dyDescent="0.25">
      <c r="I341" s="6">
        <v>6000</v>
      </c>
      <c r="J341" t="s">
        <v>8218</v>
      </c>
      <c r="K341" t="s">
        <v>8329</v>
      </c>
    </row>
    <row r="342" spans="9:11" x14ac:dyDescent="0.25">
      <c r="I342" s="6">
        <v>35000</v>
      </c>
      <c r="J342" t="s">
        <v>8218</v>
      </c>
      <c r="K342" t="s">
        <v>8329</v>
      </c>
    </row>
    <row r="343" spans="9:11" x14ac:dyDescent="0.25">
      <c r="I343" s="6">
        <v>3500</v>
      </c>
      <c r="J343" t="s">
        <v>8218</v>
      </c>
      <c r="K343" t="s">
        <v>8329</v>
      </c>
    </row>
    <row r="344" spans="9:11" x14ac:dyDescent="0.25">
      <c r="I344" s="6">
        <v>55000</v>
      </c>
      <c r="J344" t="s">
        <v>8218</v>
      </c>
      <c r="K344" t="s">
        <v>8329</v>
      </c>
    </row>
    <row r="345" spans="9:11" x14ac:dyDescent="0.25">
      <c r="I345" s="6">
        <v>30000</v>
      </c>
      <c r="J345" t="s">
        <v>8218</v>
      </c>
      <c r="K345" t="s">
        <v>8329</v>
      </c>
    </row>
    <row r="346" spans="9:11" x14ac:dyDescent="0.25">
      <c r="I346" s="6">
        <v>33500</v>
      </c>
      <c r="J346" t="s">
        <v>8218</v>
      </c>
      <c r="K346" t="s">
        <v>8329</v>
      </c>
    </row>
    <row r="347" spans="9:11" x14ac:dyDescent="0.25">
      <c r="I347" s="6">
        <v>14500</v>
      </c>
      <c r="J347" t="s">
        <v>8218</v>
      </c>
      <c r="K347" t="s">
        <v>8329</v>
      </c>
    </row>
    <row r="348" spans="9:11" x14ac:dyDescent="0.25">
      <c r="I348" s="6">
        <v>10000</v>
      </c>
      <c r="J348" t="s">
        <v>8218</v>
      </c>
      <c r="K348" t="s">
        <v>8329</v>
      </c>
    </row>
    <row r="349" spans="9:11" x14ac:dyDescent="0.25">
      <c r="I349" s="6">
        <v>40000</v>
      </c>
      <c r="J349" t="s">
        <v>8218</v>
      </c>
      <c r="K349" t="s">
        <v>8329</v>
      </c>
    </row>
    <row r="350" spans="9:11" x14ac:dyDescent="0.25">
      <c r="I350" s="6">
        <v>10000</v>
      </c>
      <c r="J350" t="s">
        <v>8218</v>
      </c>
      <c r="K350" t="s">
        <v>8329</v>
      </c>
    </row>
    <row r="351" spans="9:11" x14ac:dyDescent="0.25">
      <c r="I351" s="6">
        <v>11260</v>
      </c>
      <c r="J351" t="s">
        <v>8218</v>
      </c>
      <c r="K351" t="s">
        <v>8329</v>
      </c>
    </row>
    <row r="352" spans="9:11" x14ac:dyDescent="0.25">
      <c r="I352" s="6">
        <v>25000</v>
      </c>
      <c r="J352" t="s">
        <v>8218</v>
      </c>
      <c r="K352" t="s">
        <v>8329</v>
      </c>
    </row>
    <row r="353" spans="9:11" x14ac:dyDescent="0.25">
      <c r="I353" s="6">
        <v>34000</v>
      </c>
      <c r="J353" t="s">
        <v>8218</v>
      </c>
      <c r="K353" t="s">
        <v>8329</v>
      </c>
    </row>
    <row r="354" spans="9:11" x14ac:dyDescent="0.25">
      <c r="I354" s="6">
        <v>10000</v>
      </c>
      <c r="J354" t="s">
        <v>8218</v>
      </c>
      <c r="K354" t="s">
        <v>8329</v>
      </c>
    </row>
    <row r="355" spans="9:11" x14ac:dyDescent="0.25">
      <c r="I355" s="6">
        <v>58425</v>
      </c>
      <c r="J355" t="s">
        <v>8218</v>
      </c>
      <c r="K355" t="s">
        <v>8329</v>
      </c>
    </row>
    <row r="356" spans="9:11" x14ac:dyDescent="0.25">
      <c r="I356" s="6">
        <v>3500</v>
      </c>
      <c r="J356" t="s">
        <v>8218</v>
      </c>
      <c r="K356" t="s">
        <v>8329</v>
      </c>
    </row>
    <row r="357" spans="9:11" x14ac:dyDescent="0.25">
      <c r="I357" s="6">
        <v>35000</v>
      </c>
      <c r="J357" t="s">
        <v>8218</v>
      </c>
      <c r="K357" t="s">
        <v>8329</v>
      </c>
    </row>
    <row r="358" spans="9:11" x14ac:dyDescent="0.25">
      <c r="I358" s="6">
        <v>7500</v>
      </c>
      <c r="J358" t="s">
        <v>8218</v>
      </c>
      <c r="K358" t="s">
        <v>8329</v>
      </c>
    </row>
    <row r="359" spans="9:11" x14ac:dyDescent="0.25">
      <c r="I359" s="6">
        <v>15000</v>
      </c>
      <c r="J359" t="s">
        <v>8218</v>
      </c>
      <c r="K359" t="s">
        <v>8329</v>
      </c>
    </row>
    <row r="360" spans="9:11" x14ac:dyDescent="0.25">
      <c r="I360" s="6">
        <v>50000</v>
      </c>
      <c r="J360" t="s">
        <v>8218</v>
      </c>
      <c r="K360" t="s">
        <v>8329</v>
      </c>
    </row>
    <row r="361" spans="9:11" x14ac:dyDescent="0.25">
      <c r="I361" s="6">
        <v>24200</v>
      </c>
      <c r="J361" t="s">
        <v>8218</v>
      </c>
      <c r="K361" t="s">
        <v>8329</v>
      </c>
    </row>
    <row r="362" spans="9:11" x14ac:dyDescent="0.25">
      <c r="I362" s="6">
        <v>12000</v>
      </c>
      <c r="J362" t="s">
        <v>8218</v>
      </c>
      <c r="K362" t="s">
        <v>8329</v>
      </c>
    </row>
    <row r="363" spans="9:11" x14ac:dyDescent="0.25">
      <c r="I363" s="6">
        <v>35000</v>
      </c>
      <c r="J363" t="s">
        <v>8218</v>
      </c>
      <c r="K363" t="s">
        <v>8329</v>
      </c>
    </row>
    <row r="364" spans="9:11" x14ac:dyDescent="0.25">
      <c r="I364" s="6">
        <v>9665</v>
      </c>
      <c r="J364" t="s">
        <v>8218</v>
      </c>
      <c r="K364" t="s">
        <v>8329</v>
      </c>
    </row>
    <row r="365" spans="9:11" x14ac:dyDescent="0.25">
      <c r="I365" s="6">
        <v>8925</v>
      </c>
      <c r="J365" t="s">
        <v>8218</v>
      </c>
      <c r="K365" t="s">
        <v>8329</v>
      </c>
    </row>
    <row r="366" spans="9:11" x14ac:dyDescent="0.25">
      <c r="I366" s="6">
        <v>7000</v>
      </c>
      <c r="J366" t="s">
        <v>8218</v>
      </c>
      <c r="K366" t="s">
        <v>8329</v>
      </c>
    </row>
    <row r="367" spans="9:11" x14ac:dyDescent="0.25">
      <c r="I367" s="6">
        <v>15000</v>
      </c>
      <c r="J367" t="s">
        <v>8218</v>
      </c>
      <c r="K367" t="s">
        <v>8329</v>
      </c>
    </row>
    <row r="368" spans="9:11" x14ac:dyDescent="0.25">
      <c r="I368" s="6">
        <v>38000</v>
      </c>
      <c r="J368" t="s">
        <v>8218</v>
      </c>
      <c r="K368" t="s">
        <v>8329</v>
      </c>
    </row>
    <row r="369" spans="9:11" x14ac:dyDescent="0.25">
      <c r="I369" s="6">
        <v>10000</v>
      </c>
      <c r="J369" t="s">
        <v>8218</v>
      </c>
      <c r="K369" t="s">
        <v>8329</v>
      </c>
    </row>
    <row r="370" spans="9:11" x14ac:dyDescent="0.25">
      <c r="I370" s="6">
        <v>12500</v>
      </c>
      <c r="J370" t="s">
        <v>8218</v>
      </c>
      <c r="K370" t="s">
        <v>8329</v>
      </c>
    </row>
    <row r="371" spans="9:11" x14ac:dyDescent="0.25">
      <c r="I371" s="6">
        <v>6500</v>
      </c>
      <c r="J371" t="s">
        <v>8218</v>
      </c>
      <c r="K371" t="s">
        <v>8329</v>
      </c>
    </row>
    <row r="372" spans="9:11" x14ac:dyDescent="0.25">
      <c r="I372" s="6">
        <v>25000</v>
      </c>
      <c r="J372" t="s">
        <v>8218</v>
      </c>
      <c r="K372" t="s">
        <v>8329</v>
      </c>
    </row>
    <row r="373" spans="9:11" x14ac:dyDescent="0.25">
      <c r="I373" s="6">
        <v>150000</v>
      </c>
      <c r="J373" t="s">
        <v>8218</v>
      </c>
      <c r="K373" t="s">
        <v>8329</v>
      </c>
    </row>
    <row r="374" spans="9:11" x14ac:dyDescent="0.25">
      <c r="I374" s="6">
        <v>300</v>
      </c>
      <c r="J374" t="s">
        <v>8218</v>
      </c>
      <c r="K374" t="s">
        <v>8329</v>
      </c>
    </row>
    <row r="375" spans="9:11" x14ac:dyDescent="0.25">
      <c r="I375" s="6">
        <v>7500</v>
      </c>
      <c r="J375" t="s">
        <v>8218</v>
      </c>
      <c r="K375" t="s">
        <v>8329</v>
      </c>
    </row>
    <row r="376" spans="9:11" x14ac:dyDescent="0.25">
      <c r="I376" s="6">
        <v>6000</v>
      </c>
      <c r="J376" t="s">
        <v>8218</v>
      </c>
      <c r="K376" t="s">
        <v>8329</v>
      </c>
    </row>
    <row r="377" spans="9:11" x14ac:dyDescent="0.25">
      <c r="I377" s="6">
        <v>500</v>
      </c>
      <c r="J377" t="s">
        <v>8218</v>
      </c>
      <c r="K377" t="s">
        <v>8329</v>
      </c>
    </row>
    <row r="378" spans="9:11" x14ac:dyDescent="0.25">
      <c r="I378" s="6">
        <v>2450</v>
      </c>
      <c r="J378" t="s">
        <v>8218</v>
      </c>
      <c r="K378" t="s">
        <v>8329</v>
      </c>
    </row>
    <row r="379" spans="9:11" x14ac:dyDescent="0.25">
      <c r="I379" s="6">
        <v>12000</v>
      </c>
      <c r="J379" t="s">
        <v>8218</v>
      </c>
      <c r="K379" t="s">
        <v>8329</v>
      </c>
    </row>
    <row r="380" spans="9:11" x14ac:dyDescent="0.25">
      <c r="I380" s="6">
        <v>3000</v>
      </c>
      <c r="J380" t="s">
        <v>8218</v>
      </c>
      <c r="K380" t="s">
        <v>8329</v>
      </c>
    </row>
    <row r="381" spans="9:11" x14ac:dyDescent="0.25">
      <c r="I381" s="6">
        <v>15000</v>
      </c>
      <c r="J381" t="s">
        <v>8218</v>
      </c>
      <c r="K381" t="s">
        <v>8329</v>
      </c>
    </row>
    <row r="382" spans="9:11" x14ac:dyDescent="0.25">
      <c r="I382" s="6">
        <v>4000</v>
      </c>
      <c r="J382" t="s">
        <v>8218</v>
      </c>
      <c r="K382" t="s">
        <v>8329</v>
      </c>
    </row>
    <row r="383" spans="9:11" x14ac:dyDescent="0.25">
      <c r="I383" s="6">
        <v>25000</v>
      </c>
      <c r="J383" t="s">
        <v>8218</v>
      </c>
      <c r="K383" t="s">
        <v>8329</v>
      </c>
    </row>
    <row r="384" spans="9:11" x14ac:dyDescent="0.25">
      <c r="I384" s="6">
        <v>600</v>
      </c>
      <c r="J384" t="s">
        <v>8218</v>
      </c>
      <c r="K384" t="s">
        <v>8329</v>
      </c>
    </row>
    <row r="385" spans="9:11" x14ac:dyDescent="0.25">
      <c r="I385" s="6">
        <v>999</v>
      </c>
      <c r="J385" t="s">
        <v>8218</v>
      </c>
      <c r="K385" t="s">
        <v>8329</v>
      </c>
    </row>
    <row r="386" spans="9:11" x14ac:dyDescent="0.25">
      <c r="I386" s="6">
        <v>20000</v>
      </c>
      <c r="J386" t="s">
        <v>8218</v>
      </c>
      <c r="K386" t="s">
        <v>8329</v>
      </c>
    </row>
    <row r="387" spans="9:11" x14ac:dyDescent="0.25">
      <c r="I387" s="6">
        <v>25000</v>
      </c>
      <c r="J387" t="s">
        <v>8218</v>
      </c>
      <c r="K387" t="s">
        <v>8329</v>
      </c>
    </row>
    <row r="388" spans="9:11" x14ac:dyDescent="0.25">
      <c r="I388" s="6">
        <v>600</v>
      </c>
      <c r="J388" t="s">
        <v>8218</v>
      </c>
      <c r="K388" t="s">
        <v>8329</v>
      </c>
    </row>
    <row r="389" spans="9:11" x14ac:dyDescent="0.25">
      <c r="I389" s="6">
        <v>38000</v>
      </c>
      <c r="J389" t="s">
        <v>8218</v>
      </c>
      <c r="K389" t="s">
        <v>8329</v>
      </c>
    </row>
    <row r="390" spans="9:11" x14ac:dyDescent="0.25">
      <c r="I390" s="6">
        <v>5000</v>
      </c>
      <c r="J390" t="s">
        <v>8218</v>
      </c>
      <c r="K390" t="s">
        <v>8329</v>
      </c>
    </row>
    <row r="391" spans="9:11" x14ac:dyDescent="0.25">
      <c r="I391" s="6">
        <v>68000</v>
      </c>
      <c r="J391" t="s">
        <v>8218</v>
      </c>
      <c r="K391" t="s">
        <v>8329</v>
      </c>
    </row>
    <row r="392" spans="9:11" x14ac:dyDescent="0.25">
      <c r="I392" s="6">
        <v>1000</v>
      </c>
      <c r="J392" t="s">
        <v>8218</v>
      </c>
      <c r="K392" t="s">
        <v>8329</v>
      </c>
    </row>
    <row r="393" spans="9:11" x14ac:dyDescent="0.25">
      <c r="I393" s="6">
        <v>20000</v>
      </c>
      <c r="J393" t="s">
        <v>8218</v>
      </c>
      <c r="K393" t="s">
        <v>8329</v>
      </c>
    </row>
    <row r="394" spans="9:11" x14ac:dyDescent="0.25">
      <c r="I394" s="6">
        <v>18500</v>
      </c>
      <c r="J394" t="s">
        <v>8218</v>
      </c>
      <c r="K394" t="s">
        <v>8329</v>
      </c>
    </row>
    <row r="395" spans="9:11" x14ac:dyDescent="0.25">
      <c r="I395" s="6">
        <v>50000</v>
      </c>
      <c r="J395" t="s">
        <v>8218</v>
      </c>
      <c r="K395" t="s">
        <v>8329</v>
      </c>
    </row>
    <row r="396" spans="9:11" x14ac:dyDescent="0.25">
      <c r="I396" s="6">
        <v>4700</v>
      </c>
      <c r="J396" t="s">
        <v>8218</v>
      </c>
      <c r="K396" t="s">
        <v>8329</v>
      </c>
    </row>
    <row r="397" spans="9:11" x14ac:dyDescent="0.25">
      <c r="I397" s="6">
        <v>10000</v>
      </c>
      <c r="J397" t="s">
        <v>8218</v>
      </c>
      <c r="K397" t="s">
        <v>8329</v>
      </c>
    </row>
    <row r="398" spans="9:11" x14ac:dyDescent="0.25">
      <c r="I398" s="6">
        <v>15000</v>
      </c>
      <c r="J398" t="s">
        <v>8218</v>
      </c>
      <c r="K398" t="s">
        <v>8329</v>
      </c>
    </row>
    <row r="399" spans="9:11" x14ac:dyDescent="0.25">
      <c r="I399" s="6">
        <v>12444</v>
      </c>
      <c r="J399" t="s">
        <v>8218</v>
      </c>
      <c r="K399" t="s">
        <v>8329</v>
      </c>
    </row>
    <row r="400" spans="9:11" x14ac:dyDescent="0.25">
      <c r="I400" s="6">
        <v>7500</v>
      </c>
      <c r="J400" t="s">
        <v>8218</v>
      </c>
      <c r="K400" t="s">
        <v>8329</v>
      </c>
    </row>
    <row r="401" spans="9:11" x14ac:dyDescent="0.25">
      <c r="I401" s="6">
        <v>20000</v>
      </c>
      <c r="J401" t="s">
        <v>8218</v>
      </c>
      <c r="K401" t="s">
        <v>8329</v>
      </c>
    </row>
    <row r="402" spans="9:11" x14ac:dyDescent="0.25">
      <c r="I402" s="6">
        <v>10000</v>
      </c>
      <c r="J402" t="s">
        <v>8218</v>
      </c>
      <c r="K402" t="s">
        <v>8329</v>
      </c>
    </row>
    <row r="403" spans="9:11" x14ac:dyDescent="0.25">
      <c r="I403" s="6">
        <v>50000</v>
      </c>
      <c r="J403" t="s">
        <v>8218</v>
      </c>
      <c r="K403" t="s">
        <v>8329</v>
      </c>
    </row>
    <row r="404" spans="9:11" x14ac:dyDescent="0.25">
      <c r="I404" s="6">
        <v>2000</v>
      </c>
      <c r="J404" t="s">
        <v>8218</v>
      </c>
      <c r="K404" t="s">
        <v>8329</v>
      </c>
    </row>
    <row r="405" spans="9:11" x14ac:dyDescent="0.25">
      <c r="I405" s="6">
        <v>5000</v>
      </c>
      <c r="J405" t="s">
        <v>8218</v>
      </c>
      <c r="K405" t="s">
        <v>8329</v>
      </c>
    </row>
    <row r="406" spans="9:11" x14ac:dyDescent="0.25">
      <c r="I406" s="6">
        <v>35000</v>
      </c>
      <c r="J406" t="s">
        <v>8218</v>
      </c>
      <c r="K406" t="s">
        <v>8329</v>
      </c>
    </row>
    <row r="407" spans="9:11" x14ac:dyDescent="0.25">
      <c r="I407" s="6">
        <v>2820</v>
      </c>
      <c r="J407" t="s">
        <v>8218</v>
      </c>
      <c r="K407" t="s">
        <v>8329</v>
      </c>
    </row>
    <row r="408" spans="9:11" x14ac:dyDescent="0.25">
      <c r="I408" s="6">
        <v>2800</v>
      </c>
      <c r="J408" t="s">
        <v>8218</v>
      </c>
      <c r="K408" t="s">
        <v>8329</v>
      </c>
    </row>
    <row r="409" spans="9:11" x14ac:dyDescent="0.25">
      <c r="I409" s="6">
        <v>2000</v>
      </c>
      <c r="J409" t="s">
        <v>8218</v>
      </c>
      <c r="K409" t="s">
        <v>8329</v>
      </c>
    </row>
    <row r="410" spans="9:11" x14ac:dyDescent="0.25">
      <c r="I410" s="6">
        <v>6000</v>
      </c>
      <c r="J410" t="s">
        <v>8218</v>
      </c>
      <c r="K410" t="s">
        <v>8329</v>
      </c>
    </row>
    <row r="411" spans="9:11" x14ac:dyDescent="0.25">
      <c r="I411" s="6">
        <v>500</v>
      </c>
      <c r="J411" t="s">
        <v>8218</v>
      </c>
      <c r="K411" t="s">
        <v>8329</v>
      </c>
    </row>
    <row r="412" spans="9:11" x14ac:dyDescent="0.25">
      <c r="I412" s="6">
        <v>1000</v>
      </c>
      <c r="J412" t="s">
        <v>8218</v>
      </c>
      <c r="K412" t="s">
        <v>8329</v>
      </c>
    </row>
    <row r="413" spans="9:11" x14ac:dyDescent="0.25">
      <c r="I413" s="6">
        <v>30000</v>
      </c>
      <c r="J413" t="s">
        <v>8218</v>
      </c>
      <c r="K413" t="s">
        <v>8329</v>
      </c>
    </row>
    <row r="414" spans="9:11" x14ac:dyDescent="0.25">
      <c r="I414" s="6">
        <v>2500</v>
      </c>
      <c r="J414" t="s">
        <v>8218</v>
      </c>
      <c r="K414" t="s">
        <v>8329</v>
      </c>
    </row>
    <row r="415" spans="9:11" x14ac:dyDescent="0.25">
      <c r="I415" s="6">
        <v>12800</v>
      </c>
      <c r="J415" t="s">
        <v>8218</v>
      </c>
      <c r="K415" t="s">
        <v>8329</v>
      </c>
    </row>
    <row r="416" spans="9:11" x14ac:dyDescent="0.25">
      <c r="I416" s="6">
        <v>18500</v>
      </c>
      <c r="J416" t="s">
        <v>8218</v>
      </c>
      <c r="K416" t="s">
        <v>8329</v>
      </c>
    </row>
    <row r="417" spans="9:11" x14ac:dyDescent="0.25">
      <c r="I417" s="6">
        <v>1400</v>
      </c>
      <c r="J417" t="s">
        <v>8218</v>
      </c>
      <c r="K417" t="s">
        <v>8329</v>
      </c>
    </row>
    <row r="418" spans="9:11" x14ac:dyDescent="0.25">
      <c r="I418" s="6">
        <v>1000</v>
      </c>
      <c r="J418" t="s">
        <v>8218</v>
      </c>
      <c r="K418" t="s">
        <v>8329</v>
      </c>
    </row>
    <row r="419" spans="9:11" x14ac:dyDescent="0.25">
      <c r="I419" s="6">
        <v>10500</v>
      </c>
      <c r="J419" t="s">
        <v>8218</v>
      </c>
      <c r="K419" t="s">
        <v>8329</v>
      </c>
    </row>
    <row r="420" spans="9:11" x14ac:dyDescent="0.25">
      <c r="I420" s="6">
        <v>22400</v>
      </c>
      <c r="J420" t="s">
        <v>8218</v>
      </c>
      <c r="K420" t="s">
        <v>8329</v>
      </c>
    </row>
    <row r="421" spans="9:11" x14ac:dyDescent="0.25">
      <c r="I421" s="6">
        <v>8000</v>
      </c>
      <c r="J421" t="s">
        <v>8218</v>
      </c>
      <c r="K421" t="s">
        <v>8329</v>
      </c>
    </row>
    <row r="422" spans="9:11" x14ac:dyDescent="0.25">
      <c r="I422" s="6">
        <v>3300</v>
      </c>
      <c r="J422" t="s">
        <v>8220</v>
      </c>
      <c r="K422" t="s">
        <v>8330</v>
      </c>
    </row>
    <row r="423" spans="9:11" x14ac:dyDescent="0.25">
      <c r="I423" s="6">
        <v>15000</v>
      </c>
      <c r="J423" t="s">
        <v>8220</v>
      </c>
      <c r="K423" t="s">
        <v>8330</v>
      </c>
    </row>
    <row r="424" spans="9:11" x14ac:dyDescent="0.25">
      <c r="I424" s="6">
        <v>40000</v>
      </c>
      <c r="J424" t="s">
        <v>8220</v>
      </c>
      <c r="K424" t="s">
        <v>8330</v>
      </c>
    </row>
    <row r="425" spans="9:11" x14ac:dyDescent="0.25">
      <c r="I425" s="6">
        <v>20000</v>
      </c>
      <c r="J425" t="s">
        <v>8220</v>
      </c>
      <c r="K425" t="s">
        <v>8330</v>
      </c>
    </row>
    <row r="426" spans="9:11" x14ac:dyDescent="0.25">
      <c r="I426" s="6">
        <v>3000</v>
      </c>
      <c r="J426" t="s">
        <v>8220</v>
      </c>
      <c r="K426" t="s">
        <v>8330</v>
      </c>
    </row>
    <row r="427" spans="9:11" x14ac:dyDescent="0.25">
      <c r="I427" s="6">
        <v>50000</v>
      </c>
      <c r="J427" t="s">
        <v>8220</v>
      </c>
      <c r="K427" t="s">
        <v>8330</v>
      </c>
    </row>
    <row r="428" spans="9:11" x14ac:dyDescent="0.25">
      <c r="I428" s="6">
        <v>10000</v>
      </c>
      <c r="J428" t="s">
        <v>8220</v>
      </c>
      <c r="K428" t="s">
        <v>8330</v>
      </c>
    </row>
    <row r="429" spans="9:11" x14ac:dyDescent="0.25">
      <c r="I429" s="6">
        <v>6500</v>
      </c>
      <c r="J429" t="s">
        <v>8220</v>
      </c>
      <c r="K429" t="s">
        <v>8330</v>
      </c>
    </row>
    <row r="430" spans="9:11" x14ac:dyDescent="0.25">
      <c r="I430" s="6">
        <v>12000</v>
      </c>
      <c r="J430" t="s">
        <v>8220</v>
      </c>
      <c r="K430" t="s">
        <v>8330</v>
      </c>
    </row>
    <row r="431" spans="9:11" x14ac:dyDescent="0.25">
      <c r="I431" s="6">
        <v>5000</v>
      </c>
      <c r="J431" t="s">
        <v>8220</v>
      </c>
      <c r="K431" t="s">
        <v>8330</v>
      </c>
    </row>
    <row r="432" spans="9:11" x14ac:dyDescent="0.25">
      <c r="I432" s="6">
        <v>1000</v>
      </c>
      <c r="J432" t="s">
        <v>8220</v>
      </c>
      <c r="K432" t="s">
        <v>8330</v>
      </c>
    </row>
    <row r="433" spans="9:11" x14ac:dyDescent="0.25">
      <c r="I433" s="6">
        <v>3000</v>
      </c>
      <c r="J433" t="s">
        <v>8220</v>
      </c>
      <c r="K433" t="s">
        <v>8330</v>
      </c>
    </row>
    <row r="434" spans="9:11" x14ac:dyDescent="0.25">
      <c r="I434" s="6">
        <v>6000</v>
      </c>
      <c r="J434" t="s">
        <v>8220</v>
      </c>
      <c r="K434" t="s">
        <v>8330</v>
      </c>
    </row>
    <row r="435" spans="9:11" x14ac:dyDescent="0.25">
      <c r="I435" s="6">
        <v>3000</v>
      </c>
      <c r="J435" t="s">
        <v>8220</v>
      </c>
      <c r="K435" t="s">
        <v>8330</v>
      </c>
    </row>
    <row r="436" spans="9:11" x14ac:dyDescent="0.25">
      <c r="I436" s="6">
        <v>2500</v>
      </c>
      <c r="J436" t="s">
        <v>8220</v>
      </c>
      <c r="K436" t="s">
        <v>8330</v>
      </c>
    </row>
    <row r="437" spans="9:11" x14ac:dyDescent="0.25">
      <c r="I437" s="6">
        <v>110000</v>
      </c>
      <c r="J437" t="s">
        <v>8220</v>
      </c>
      <c r="K437" t="s">
        <v>8330</v>
      </c>
    </row>
    <row r="438" spans="9:11" x14ac:dyDescent="0.25">
      <c r="I438" s="6">
        <v>1000</v>
      </c>
      <c r="J438" t="s">
        <v>8220</v>
      </c>
      <c r="K438" t="s">
        <v>8330</v>
      </c>
    </row>
    <row r="439" spans="9:11" x14ac:dyDescent="0.25">
      <c r="I439" s="6">
        <v>7000</v>
      </c>
      <c r="J439" t="s">
        <v>8220</v>
      </c>
      <c r="K439" t="s">
        <v>8330</v>
      </c>
    </row>
    <row r="440" spans="9:11" x14ac:dyDescent="0.25">
      <c r="I440" s="6">
        <v>20000</v>
      </c>
      <c r="J440" t="s">
        <v>8220</v>
      </c>
      <c r="K440" t="s">
        <v>8330</v>
      </c>
    </row>
    <row r="441" spans="9:11" x14ac:dyDescent="0.25">
      <c r="I441" s="6">
        <v>450</v>
      </c>
      <c r="J441" t="s">
        <v>8220</v>
      </c>
      <c r="K441" t="s">
        <v>8330</v>
      </c>
    </row>
    <row r="442" spans="9:11" x14ac:dyDescent="0.25">
      <c r="I442" s="6">
        <v>5000</v>
      </c>
      <c r="J442" t="s">
        <v>8220</v>
      </c>
      <c r="K442" t="s">
        <v>8330</v>
      </c>
    </row>
    <row r="443" spans="9:11" x14ac:dyDescent="0.25">
      <c r="I443" s="6">
        <v>400</v>
      </c>
      <c r="J443" t="s">
        <v>8220</v>
      </c>
      <c r="K443" t="s">
        <v>8330</v>
      </c>
    </row>
    <row r="444" spans="9:11" x14ac:dyDescent="0.25">
      <c r="I444" s="6">
        <v>17000</v>
      </c>
      <c r="J444" t="s">
        <v>8220</v>
      </c>
      <c r="K444" t="s">
        <v>8330</v>
      </c>
    </row>
    <row r="445" spans="9:11" x14ac:dyDescent="0.25">
      <c r="I445" s="6">
        <v>10000</v>
      </c>
      <c r="J445" t="s">
        <v>8220</v>
      </c>
      <c r="K445" t="s">
        <v>8330</v>
      </c>
    </row>
    <row r="446" spans="9:11" x14ac:dyDescent="0.25">
      <c r="I446" s="6">
        <v>1000</v>
      </c>
      <c r="J446" t="s">
        <v>8220</v>
      </c>
      <c r="K446" t="s">
        <v>8330</v>
      </c>
    </row>
    <row r="447" spans="9:11" x14ac:dyDescent="0.25">
      <c r="I447" s="6">
        <v>60000</v>
      </c>
      <c r="J447" t="s">
        <v>8220</v>
      </c>
      <c r="K447" t="s">
        <v>8330</v>
      </c>
    </row>
    <row r="448" spans="9:11" x14ac:dyDescent="0.25">
      <c r="I448" s="6">
        <v>10500</v>
      </c>
      <c r="J448" t="s">
        <v>8220</v>
      </c>
      <c r="K448" t="s">
        <v>8330</v>
      </c>
    </row>
    <row r="449" spans="9:11" x14ac:dyDescent="0.25">
      <c r="I449" s="6">
        <v>30000</v>
      </c>
      <c r="J449" t="s">
        <v>8220</v>
      </c>
      <c r="K449" t="s">
        <v>8330</v>
      </c>
    </row>
    <row r="450" spans="9:11" x14ac:dyDescent="0.25">
      <c r="I450" s="6">
        <v>2500</v>
      </c>
      <c r="J450" t="s">
        <v>8220</v>
      </c>
      <c r="K450" t="s">
        <v>8330</v>
      </c>
    </row>
    <row r="451" spans="9:11" x14ac:dyDescent="0.25">
      <c r="I451" s="6">
        <v>2000</v>
      </c>
      <c r="J451" t="s">
        <v>8220</v>
      </c>
      <c r="K451" t="s">
        <v>8330</v>
      </c>
    </row>
    <row r="452" spans="9:11" x14ac:dyDescent="0.25">
      <c r="I452" s="6">
        <v>50000</v>
      </c>
      <c r="J452" t="s">
        <v>8220</v>
      </c>
      <c r="K452" t="s">
        <v>8330</v>
      </c>
    </row>
    <row r="453" spans="9:11" x14ac:dyDescent="0.25">
      <c r="I453" s="6">
        <v>20000</v>
      </c>
      <c r="J453" t="s">
        <v>8220</v>
      </c>
      <c r="K453" t="s">
        <v>8330</v>
      </c>
    </row>
    <row r="454" spans="9:11" x14ac:dyDescent="0.25">
      <c r="I454" s="6">
        <v>750</v>
      </c>
      <c r="J454" t="s">
        <v>8220</v>
      </c>
      <c r="K454" t="s">
        <v>8330</v>
      </c>
    </row>
    <row r="455" spans="9:11" x14ac:dyDescent="0.25">
      <c r="I455" s="6">
        <v>94875</v>
      </c>
      <c r="J455" t="s">
        <v>8220</v>
      </c>
      <c r="K455" t="s">
        <v>8330</v>
      </c>
    </row>
    <row r="456" spans="9:11" x14ac:dyDescent="0.25">
      <c r="I456" s="6">
        <v>10000</v>
      </c>
      <c r="J456" t="s">
        <v>8220</v>
      </c>
      <c r="K456" t="s">
        <v>8330</v>
      </c>
    </row>
    <row r="457" spans="9:11" x14ac:dyDescent="0.25">
      <c r="I457" s="6">
        <v>65000</v>
      </c>
      <c r="J457" t="s">
        <v>8220</v>
      </c>
      <c r="K457" t="s">
        <v>8330</v>
      </c>
    </row>
    <row r="458" spans="9:11" x14ac:dyDescent="0.25">
      <c r="I458" s="6">
        <v>8888</v>
      </c>
      <c r="J458" t="s">
        <v>8220</v>
      </c>
      <c r="K458" t="s">
        <v>8330</v>
      </c>
    </row>
    <row r="459" spans="9:11" x14ac:dyDescent="0.25">
      <c r="I459" s="6">
        <v>20000</v>
      </c>
      <c r="J459" t="s">
        <v>8220</v>
      </c>
      <c r="K459" t="s">
        <v>8330</v>
      </c>
    </row>
    <row r="460" spans="9:11" x14ac:dyDescent="0.25">
      <c r="I460" s="6">
        <v>10000</v>
      </c>
      <c r="J460" t="s">
        <v>8220</v>
      </c>
      <c r="K460" t="s">
        <v>8330</v>
      </c>
    </row>
    <row r="461" spans="9:11" x14ac:dyDescent="0.25">
      <c r="I461" s="6">
        <v>39000</v>
      </c>
      <c r="J461" t="s">
        <v>8220</v>
      </c>
      <c r="K461" t="s">
        <v>8330</v>
      </c>
    </row>
    <row r="462" spans="9:11" x14ac:dyDescent="0.25">
      <c r="I462" s="6">
        <v>8500</v>
      </c>
      <c r="J462" t="s">
        <v>8220</v>
      </c>
      <c r="K462" t="s">
        <v>8330</v>
      </c>
    </row>
    <row r="463" spans="9:11" x14ac:dyDescent="0.25">
      <c r="I463" s="6">
        <v>550</v>
      </c>
      <c r="J463" t="s">
        <v>8220</v>
      </c>
      <c r="K463" t="s">
        <v>8330</v>
      </c>
    </row>
    <row r="464" spans="9:11" x14ac:dyDescent="0.25">
      <c r="I464" s="6">
        <v>100000</v>
      </c>
      <c r="J464" t="s">
        <v>8220</v>
      </c>
      <c r="K464" t="s">
        <v>8330</v>
      </c>
    </row>
    <row r="465" spans="9:11" x14ac:dyDescent="0.25">
      <c r="I465" s="6">
        <v>55000</v>
      </c>
      <c r="J465" t="s">
        <v>8220</v>
      </c>
      <c r="K465" t="s">
        <v>8330</v>
      </c>
    </row>
    <row r="466" spans="9:11" x14ac:dyDescent="0.25">
      <c r="I466" s="6">
        <v>1010</v>
      </c>
      <c r="J466" t="s">
        <v>8220</v>
      </c>
      <c r="K466" t="s">
        <v>8330</v>
      </c>
    </row>
    <row r="467" spans="9:11" x14ac:dyDescent="0.25">
      <c r="I467" s="6">
        <v>512</v>
      </c>
      <c r="J467" t="s">
        <v>8220</v>
      </c>
      <c r="K467" t="s">
        <v>8330</v>
      </c>
    </row>
    <row r="468" spans="9:11" x14ac:dyDescent="0.25">
      <c r="I468" s="6">
        <v>10000</v>
      </c>
      <c r="J468" t="s">
        <v>8220</v>
      </c>
      <c r="K468" t="s">
        <v>8330</v>
      </c>
    </row>
    <row r="469" spans="9:11" x14ac:dyDescent="0.25">
      <c r="I469" s="6">
        <v>20000</v>
      </c>
      <c r="J469" t="s">
        <v>8220</v>
      </c>
      <c r="K469" t="s">
        <v>8330</v>
      </c>
    </row>
    <row r="470" spans="9:11" x14ac:dyDescent="0.25">
      <c r="I470" s="6">
        <v>7500</v>
      </c>
      <c r="J470" t="s">
        <v>8220</v>
      </c>
      <c r="K470" t="s">
        <v>8330</v>
      </c>
    </row>
    <row r="471" spans="9:11" x14ac:dyDescent="0.25">
      <c r="I471" s="6">
        <v>6000</v>
      </c>
      <c r="J471" t="s">
        <v>8220</v>
      </c>
      <c r="K471" t="s">
        <v>8330</v>
      </c>
    </row>
    <row r="472" spans="9:11" x14ac:dyDescent="0.25">
      <c r="I472" s="6">
        <v>5000</v>
      </c>
      <c r="J472" t="s">
        <v>8220</v>
      </c>
      <c r="K472" t="s">
        <v>8330</v>
      </c>
    </row>
    <row r="473" spans="9:11" x14ac:dyDescent="0.25">
      <c r="I473" s="6">
        <v>55000</v>
      </c>
      <c r="J473" t="s">
        <v>8220</v>
      </c>
      <c r="K473" t="s">
        <v>8330</v>
      </c>
    </row>
    <row r="474" spans="9:11" x14ac:dyDescent="0.25">
      <c r="I474" s="6">
        <v>800</v>
      </c>
      <c r="J474" t="s">
        <v>8220</v>
      </c>
      <c r="K474" t="s">
        <v>8330</v>
      </c>
    </row>
    <row r="475" spans="9:11" x14ac:dyDescent="0.25">
      <c r="I475" s="6">
        <v>30000</v>
      </c>
      <c r="J475" t="s">
        <v>8220</v>
      </c>
      <c r="K475" t="s">
        <v>8330</v>
      </c>
    </row>
    <row r="476" spans="9:11" x14ac:dyDescent="0.25">
      <c r="I476" s="6">
        <v>3300</v>
      </c>
      <c r="J476" t="s">
        <v>8220</v>
      </c>
      <c r="K476" t="s">
        <v>8330</v>
      </c>
    </row>
    <row r="477" spans="9:11" x14ac:dyDescent="0.25">
      <c r="I477" s="6">
        <v>2000</v>
      </c>
      <c r="J477" t="s">
        <v>8220</v>
      </c>
      <c r="K477" t="s">
        <v>8330</v>
      </c>
    </row>
    <row r="478" spans="9:11" x14ac:dyDescent="0.25">
      <c r="I478" s="6">
        <v>220000</v>
      </c>
      <c r="J478" t="s">
        <v>8220</v>
      </c>
      <c r="K478" t="s">
        <v>8330</v>
      </c>
    </row>
    <row r="479" spans="9:11" x14ac:dyDescent="0.25">
      <c r="I479" s="6">
        <v>1500</v>
      </c>
      <c r="J479" t="s">
        <v>8220</v>
      </c>
      <c r="K479" t="s">
        <v>8330</v>
      </c>
    </row>
    <row r="480" spans="9:11" x14ac:dyDescent="0.25">
      <c r="I480" s="6">
        <v>10000</v>
      </c>
      <c r="J480" t="s">
        <v>8220</v>
      </c>
      <c r="K480" t="s">
        <v>8330</v>
      </c>
    </row>
    <row r="481" spans="9:11" x14ac:dyDescent="0.25">
      <c r="I481" s="6">
        <v>15000</v>
      </c>
      <c r="J481" t="s">
        <v>8220</v>
      </c>
      <c r="K481" t="s">
        <v>8330</v>
      </c>
    </row>
    <row r="482" spans="9:11" x14ac:dyDescent="0.25">
      <c r="I482" s="6">
        <v>40000</v>
      </c>
      <c r="J482" t="s">
        <v>8220</v>
      </c>
      <c r="K482" t="s">
        <v>8330</v>
      </c>
    </row>
    <row r="483" spans="9:11" x14ac:dyDescent="0.25">
      <c r="I483" s="6">
        <v>30000</v>
      </c>
      <c r="J483" t="s">
        <v>8220</v>
      </c>
      <c r="K483" t="s">
        <v>8330</v>
      </c>
    </row>
    <row r="484" spans="9:11" x14ac:dyDescent="0.25">
      <c r="I484" s="6">
        <v>10000</v>
      </c>
      <c r="J484" t="s">
        <v>8220</v>
      </c>
      <c r="K484" t="s">
        <v>8330</v>
      </c>
    </row>
    <row r="485" spans="9:11" x14ac:dyDescent="0.25">
      <c r="I485" s="6">
        <v>15000</v>
      </c>
      <c r="J485" t="s">
        <v>8220</v>
      </c>
      <c r="K485" t="s">
        <v>8330</v>
      </c>
    </row>
    <row r="486" spans="9:11" x14ac:dyDescent="0.25">
      <c r="I486" s="6">
        <v>80000</v>
      </c>
      <c r="J486" t="s">
        <v>8220</v>
      </c>
      <c r="K486" t="s">
        <v>8330</v>
      </c>
    </row>
    <row r="487" spans="9:11" x14ac:dyDescent="0.25">
      <c r="I487" s="6">
        <v>37956</v>
      </c>
      <c r="J487" t="s">
        <v>8220</v>
      </c>
      <c r="K487" t="s">
        <v>8330</v>
      </c>
    </row>
    <row r="488" spans="9:11" x14ac:dyDescent="0.25">
      <c r="I488" s="6">
        <v>550000</v>
      </c>
      <c r="J488" t="s">
        <v>8220</v>
      </c>
      <c r="K488" t="s">
        <v>8330</v>
      </c>
    </row>
    <row r="489" spans="9:11" x14ac:dyDescent="0.25">
      <c r="I489" s="6">
        <v>50000</v>
      </c>
      <c r="J489" t="s">
        <v>8220</v>
      </c>
      <c r="K489" t="s">
        <v>8330</v>
      </c>
    </row>
    <row r="490" spans="9:11" x14ac:dyDescent="0.25">
      <c r="I490" s="6">
        <v>12000</v>
      </c>
      <c r="J490" t="s">
        <v>8220</v>
      </c>
      <c r="K490" t="s">
        <v>8330</v>
      </c>
    </row>
    <row r="491" spans="9:11" x14ac:dyDescent="0.25">
      <c r="I491" s="6">
        <v>74997</v>
      </c>
      <c r="J491" t="s">
        <v>8220</v>
      </c>
      <c r="K491" t="s">
        <v>8330</v>
      </c>
    </row>
    <row r="492" spans="9:11" x14ac:dyDescent="0.25">
      <c r="I492" s="6">
        <v>1000</v>
      </c>
      <c r="J492" t="s">
        <v>8220</v>
      </c>
      <c r="K492" t="s">
        <v>8330</v>
      </c>
    </row>
    <row r="493" spans="9:11" x14ac:dyDescent="0.25">
      <c r="I493" s="6">
        <v>10000</v>
      </c>
      <c r="J493" t="s">
        <v>8220</v>
      </c>
      <c r="K493" t="s">
        <v>8330</v>
      </c>
    </row>
    <row r="494" spans="9:11" x14ac:dyDescent="0.25">
      <c r="I494" s="6">
        <v>10000000</v>
      </c>
      <c r="J494" t="s">
        <v>8220</v>
      </c>
      <c r="K494" t="s">
        <v>8330</v>
      </c>
    </row>
    <row r="495" spans="9:11" x14ac:dyDescent="0.25">
      <c r="I495" s="6">
        <v>30000</v>
      </c>
      <c r="J495" t="s">
        <v>8220</v>
      </c>
      <c r="K495" t="s">
        <v>8330</v>
      </c>
    </row>
    <row r="496" spans="9:11" x14ac:dyDescent="0.25">
      <c r="I496" s="6">
        <v>20000</v>
      </c>
      <c r="J496" t="s">
        <v>8220</v>
      </c>
      <c r="K496" t="s">
        <v>8330</v>
      </c>
    </row>
    <row r="497" spans="9:11" x14ac:dyDescent="0.25">
      <c r="I497" s="6">
        <v>7000</v>
      </c>
      <c r="J497" t="s">
        <v>8220</v>
      </c>
      <c r="K497" t="s">
        <v>8330</v>
      </c>
    </row>
    <row r="498" spans="9:11" x14ac:dyDescent="0.25">
      <c r="I498" s="6">
        <v>60000</v>
      </c>
      <c r="J498" t="s">
        <v>8220</v>
      </c>
      <c r="K498" t="s">
        <v>8330</v>
      </c>
    </row>
    <row r="499" spans="9:11" x14ac:dyDescent="0.25">
      <c r="I499" s="6">
        <v>4480</v>
      </c>
      <c r="J499" t="s">
        <v>8220</v>
      </c>
      <c r="K499" t="s">
        <v>8330</v>
      </c>
    </row>
    <row r="500" spans="9:11" x14ac:dyDescent="0.25">
      <c r="I500" s="6">
        <v>65108</v>
      </c>
      <c r="J500" t="s">
        <v>8220</v>
      </c>
      <c r="K500" t="s">
        <v>8330</v>
      </c>
    </row>
    <row r="501" spans="9:11" x14ac:dyDescent="0.25">
      <c r="I501" s="6">
        <v>20000</v>
      </c>
      <c r="J501" t="s">
        <v>8220</v>
      </c>
      <c r="K501" t="s">
        <v>8330</v>
      </c>
    </row>
    <row r="502" spans="9:11" x14ac:dyDescent="0.25">
      <c r="I502" s="6">
        <v>6500</v>
      </c>
      <c r="J502" t="s">
        <v>8220</v>
      </c>
      <c r="K502" t="s">
        <v>8330</v>
      </c>
    </row>
    <row r="503" spans="9:11" x14ac:dyDescent="0.25">
      <c r="I503" s="6">
        <v>10000</v>
      </c>
      <c r="J503" t="s">
        <v>8220</v>
      </c>
      <c r="K503" t="s">
        <v>8330</v>
      </c>
    </row>
    <row r="504" spans="9:11" x14ac:dyDescent="0.25">
      <c r="I504" s="6">
        <v>20000</v>
      </c>
      <c r="J504" t="s">
        <v>8220</v>
      </c>
      <c r="K504" t="s">
        <v>8330</v>
      </c>
    </row>
    <row r="505" spans="9:11" x14ac:dyDescent="0.25">
      <c r="I505" s="6">
        <v>6500</v>
      </c>
      <c r="J505" t="s">
        <v>8220</v>
      </c>
      <c r="K505" t="s">
        <v>8330</v>
      </c>
    </row>
    <row r="506" spans="9:11" x14ac:dyDescent="0.25">
      <c r="I506" s="6">
        <v>24500</v>
      </c>
      <c r="J506" t="s">
        <v>8220</v>
      </c>
      <c r="K506" t="s">
        <v>8330</v>
      </c>
    </row>
    <row r="507" spans="9:11" x14ac:dyDescent="0.25">
      <c r="I507" s="6">
        <v>12000</v>
      </c>
      <c r="J507" t="s">
        <v>8220</v>
      </c>
      <c r="K507" t="s">
        <v>8330</v>
      </c>
    </row>
    <row r="508" spans="9:11" x14ac:dyDescent="0.25">
      <c r="I508" s="6">
        <v>200000</v>
      </c>
      <c r="J508" t="s">
        <v>8220</v>
      </c>
      <c r="K508" t="s">
        <v>8330</v>
      </c>
    </row>
    <row r="509" spans="9:11" x14ac:dyDescent="0.25">
      <c r="I509" s="6">
        <v>20000</v>
      </c>
      <c r="J509" t="s">
        <v>8220</v>
      </c>
      <c r="K509" t="s">
        <v>8330</v>
      </c>
    </row>
    <row r="510" spans="9:11" x14ac:dyDescent="0.25">
      <c r="I510" s="6">
        <v>50000</v>
      </c>
      <c r="J510" t="s">
        <v>8220</v>
      </c>
      <c r="K510" t="s">
        <v>8330</v>
      </c>
    </row>
    <row r="511" spans="9:11" x14ac:dyDescent="0.25">
      <c r="I511" s="6">
        <v>5000</v>
      </c>
      <c r="J511" t="s">
        <v>8220</v>
      </c>
      <c r="K511" t="s">
        <v>8330</v>
      </c>
    </row>
    <row r="512" spans="9:11" x14ac:dyDescent="0.25">
      <c r="I512" s="6">
        <v>14000</v>
      </c>
      <c r="J512" t="s">
        <v>8220</v>
      </c>
      <c r="K512" t="s">
        <v>8330</v>
      </c>
    </row>
    <row r="513" spans="9:11" x14ac:dyDescent="0.25">
      <c r="I513" s="6">
        <v>5000</v>
      </c>
      <c r="J513" t="s">
        <v>8220</v>
      </c>
      <c r="K513" t="s">
        <v>8330</v>
      </c>
    </row>
    <row r="514" spans="9:11" x14ac:dyDescent="0.25">
      <c r="I514" s="6">
        <v>8000</v>
      </c>
      <c r="J514" t="s">
        <v>8220</v>
      </c>
      <c r="K514" t="s">
        <v>8330</v>
      </c>
    </row>
    <row r="515" spans="9:11" x14ac:dyDescent="0.25">
      <c r="I515" s="6">
        <v>50000</v>
      </c>
      <c r="J515" t="s">
        <v>8220</v>
      </c>
      <c r="K515" t="s">
        <v>8330</v>
      </c>
    </row>
    <row r="516" spans="9:11" x14ac:dyDescent="0.25">
      <c r="I516" s="6">
        <v>1500</v>
      </c>
      <c r="J516" t="s">
        <v>8220</v>
      </c>
      <c r="K516" t="s">
        <v>8330</v>
      </c>
    </row>
    <row r="517" spans="9:11" x14ac:dyDescent="0.25">
      <c r="I517" s="6">
        <v>97000</v>
      </c>
      <c r="J517" t="s">
        <v>8220</v>
      </c>
      <c r="K517" t="s">
        <v>8330</v>
      </c>
    </row>
    <row r="518" spans="9:11" x14ac:dyDescent="0.25">
      <c r="I518" s="6">
        <v>5000</v>
      </c>
      <c r="J518" t="s">
        <v>8220</v>
      </c>
      <c r="K518" t="s">
        <v>8330</v>
      </c>
    </row>
    <row r="519" spans="9:11" x14ac:dyDescent="0.25">
      <c r="I519" s="6">
        <v>15000</v>
      </c>
      <c r="J519" t="s">
        <v>8220</v>
      </c>
      <c r="K519" t="s">
        <v>8330</v>
      </c>
    </row>
    <row r="520" spans="9:11" x14ac:dyDescent="0.25">
      <c r="I520" s="6">
        <v>7175</v>
      </c>
      <c r="J520" t="s">
        <v>8220</v>
      </c>
      <c r="K520" t="s">
        <v>8330</v>
      </c>
    </row>
    <row r="521" spans="9:11" x14ac:dyDescent="0.25">
      <c r="I521" s="6">
        <v>12001</v>
      </c>
      <c r="J521" t="s">
        <v>8220</v>
      </c>
      <c r="K521" t="s">
        <v>8330</v>
      </c>
    </row>
    <row r="522" spans="9:11" x14ac:dyDescent="0.25">
      <c r="I522" s="6">
        <v>5000</v>
      </c>
      <c r="J522" t="s">
        <v>8218</v>
      </c>
      <c r="K522" t="s">
        <v>8332</v>
      </c>
    </row>
    <row r="523" spans="9:11" x14ac:dyDescent="0.25">
      <c r="I523" s="6">
        <v>5000</v>
      </c>
      <c r="J523" t="s">
        <v>8218</v>
      </c>
      <c r="K523" t="s">
        <v>8332</v>
      </c>
    </row>
    <row r="524" spans="9:11" x14ac:dyDescent="0.25">
      <c r="I524" s="6">
        <v>3000</v>
      </c>
      <c r="J524" t="s">
        <v>8218</v>
      </c>
      <c r="K524" t="s">
        <v>8332</v>
      </c>
    </row>
    <row r="525" spans="9:11" x14ac:dyDescent="0.25">
      <c r="I525" s="6">
        <v>5000</v>
      </c>
      <c r="J525" t="s">
        <v>8218</v>
      </c>
      <c r="K525" t="s">
        <v>8332</v>
      </c>
    </row>
    <row r="526" spans="9:11" x14ac:dyDescent="0.25">
      <c r="I526" s="6">
        <v>3500</v>
      </c>
      <c r="J526" t="s">
        <v>8218</v>
      </c>
      <c r="K526" t="s">
        <v>8332</v>
      </c>
    </row>
    <row r="527" spans="9:11" x14ac:dyDescent="0.25">
      <c r="I527" s="6">
        <v>12000</v>
      </c>
      <c r="J527" t="s">
        <v>8218</v>
      </c>
      <c r="K527" t="s">
        <v>8332</v>
      </c>
    </row>
    <row r="528" spans="9:11" x14ac:dyDescent="0.25">
      <c r="I528" s="6">
        <v>1500</v>
      </c>
      <c r="J528" t="s">
        <v>8218</v>
      </c>
      <c r="K528" t="s">
        <v>8332</v>
      </c>
    </row>
    <row r="529" spans="9:11" x14ac:dyDescent="0.25">
      <c r="I529" s="6">
        <v>10000</v>
      </c>
      <c r="J529" t="s">
        <v>8218</v>
      </c>
      <c r="K529" t="s">
        <v>8332</v>
      </c>
    </row>
    <row r="530" spans="9:11" x14ac:dyDescent="0.25">
      <c r="I530" s="6">
        <v>1150</v>
      </c>
      <c r="J530" t="s">
        <v>8218</v>
      </c>
      <c r="K530" t="s">
        <v>8332</v>
      </c>
    </row>
    <row r="531" spans="9:11" x14ac:dyDescent="0.25">
      <c r="I531" s="6">
        <v>1200</v>
      </c>
      <c r="J531" t="s">
        <v>8218</v>
      </c>
      <c r="K531" t="s">
        <v>8332</v>
      </c>
    </row>
    <row r="532" spans="9:11" x14ac:dyDescent="0.25">
      <c r="I532" s="6">
        <v>3405</v>
      </c>
      <c r="J532" t="s">
        <v>8218</v>
      </c>
      <c r="K532" t="s">
        <v>8332</v>
      </c>
    </row>
    <row r="533" spans="9:11" x14ac:dyDescent="0.25">
      <c r="I533" s="6">
        <v>4000</v>
      </c>
      <c r="J533" t="s">
        <v>8218</v>
      </c>
      <c r="K533" t="s">
        <v>8332</v>
      </c>
    </row>
    <row r="534" spans="9:11" x14ac:dyDescent="0.25">
      <c r="I534" s="6">
        <v>10000</v>
      </c>
      <c r="J534" t="s">
        <v>8218</v>
      </c>
      <c r="K534" t="s">
        <v>8332</v>
      </c>
    </row>
    <row r="535" spans="9:11" x14ac:dyDescent="0.25">
      <c r="I535" s="6">
        <v>2000</v>
      </c>
      <c r="J535" t="s">
        <v>8218</v>
      </c>
      <c r="K535" t="s">
        <v>8332</v>
      </c>
    </row>
    <row r="536" spans="9:11" x14ac:dyDescent="0.25">
      <c r="I536" s="6">
        <v>15000</v>
      </c>
      <c r="J536" t="s">
        <v>8218</v>
      </c>
      <c r="K536" t="s">
        <v>8332</v>
      </c>
    </row>
    <row r="537" spans="9:11" x14ac:dyDescent="0.25">
      <c r="I537" s="6">
        <v>2000</v>
      </c>
      <c r="J537" t="s">
        <v>8218</v>
      </c>
      <c r="K537" t="s">
        <v>8332</v>
      </c>
    </row>
    <row r="538" spans="9:11" x14ac:dyDescent="0.25">
      <c r="I538" s="6">
        <v>3300</v>
      </c>
      <c r="J538" t="s">
        <v>8218</v>
      </c>
      <c r="K538" t="s">
        <v>8332</v>
      </c>
    </row>
    <row r="539" spans="9:11" x14ac:dyDescent="0.25">
      <c r="I539" s="6">
        <v>2000</v>
      </c>
      <c r="J539" t="s">
        <v>8218</v>
      </c>
      <c r="K539" t="s">
        <v>8332</v>
      </c>
    </row>
    <row r="540" spans="9:11" x14ac:dyDescent="0.25">
      <c r="I540" s="6">
        <v>5000</v>
      </c>
      <c r="J540" t="s">
        <v>8218</v>
      </c>
      <c r="K540" t="s">
        <v>8332</v>
      </c>
    </row>
    <row r="541" spans="9:11" x14ac:dyDescent="0.25">
      <c r="I541" s="6">
        <v>500</v>
      </c>
      <c r="J541" t="s">
        <v>8218</v>
      </c>
      <c r="K541" t="s">
        <v>8332</v>
      </c>
    </row>
    <row r="542" spans="9:11" x14ac:dyDescent="0.25">
      <c r="I542" s="6">
        <v>15000</v>
      </c>
      <c r="J542" t="s">
        <v>8220</v>
      </c>
      <c r="K542" t="s">
        <v>8334</v>
      </c>
    </row>
    <row r="543" spans="9:11" x14ac:dyDescent="0.25">
      <c r="I543" s="6">
        <v>4500</v>
      </c>
      <c r="J543" t="s">
        <v>8220</v>
      </c>
      <c r="K543" t="s">
        <v>8334</v>
      </c>
    </row>
    <row r="544" spans="9:11" x14ac:dyDescent="0.25">
      <c r="I544" s="6">
        <v>250000</v>
      </c>
      <c r="J544" t="s">
        <v>8220</v>
      </c>
      <c r="K544" t="s">
        <v>8334</v>
      </c>
    </row>
    <row r="545" spans="9:11" x14ac:dyDescent="0.25">
      <c r="I545" s="6">
        <v>22000</v>
      </c>
      <c r="J545" t="s">
        <v>8220</v>
      </c>
      <c r="K545" t="s">
        <v>8334</v>
      </c>
    </row>
    <row r="546" spans="9:11" x14ac:dyDescent="0.25">
      <c r="I546" s="6">
        <v>500</v>
      </c>
      <c r="J546" t="s">
        <v>8220</v>
      </c>
      <c r="K546" t="s">
        <v>8334</v>
      </c>
    </row>
    <row r="547" spans="9:11" x14ac:dyDescent="0.25">
      <c r="I547" s="6">
        <v>50000</v>
      </c>
      <c r="J547" t="s">
        <v>8220</v>
      </c>
      <c r="K547" t="s">
        <v>8334</v>
      </c>
    </row>
    <row r="548" spans="9:11" x14ac:dyDescent="0.25">
      <c r="I548" s="6">
        <v>60000</v>
      </c>
      <c r="J548" t="s">
        <v>8220</v>
      </c>
      <c r="K548" t="s">
        <v>8334</v>
      </c>
    </row>
    <row r="549" spans="9:11" x14ac:dyDescent="0.25">
      <c r="I549" s="6">
        <v>7500</v>
      </c>
      <c r="J549" t="s">
        <v>8220</v>
      </c>
      <c r="K549" t="s">
        <v>8334</v>
      </c>
    </row>
    <row r="550" spans="9:11" x14ac:dyDescent="0.25">
      <c r="I550" s="6">
        <v>10000</v>
      </c>
      <c r="J550" t="s">
        <v>8220</v>
      </c>
      <c r="K550" t="s">
        <v>8334</v>
      </c>
    </row>
    <row r="551" spans="9:11" x14ac:dyDescent="0.25">
      <c r="I551" s="6">
        <v>2500</v>
      </c>
      <c r="J551" t="s">
        <v>8220</v>
      </c>
      <c r="K551" t="s">
        <v>8334</v>
      </c>
    </row>
    <row r="552" spans="9:11" x14ac:dyDescent="0.25">
      <c r="I552" s="6">
        <v>5000</v>
      </c>
      <c r="J552" t="s">
        <v>8220</v>
      </c>
      <c r="K552" t="s">
        <v>8334</v>
      </c>
    </row>
    <row r="553" spans="9:11" x14ac:dyDescent="0.25">
      <c r="I553" s="6">
        <v>75000</v>
      </c>
      <c r="J553" t="s">
        <v>8220</v>
      </c>
      <c r="K553" t="s">
        <v>8334</v>
      </c>
    </row>
    <row r="554" spans="9:11" x14ac:dyDescent="0.25">
      <c r="I554" s="6">
        <v>45000</v>
      </c>
      <c r="J554" t="s">
        <v>8220</v>
      </c>
      <c r="K554" t="s">
        <v>8334</v>
      </c>
    </row>
    <row r="555" spans="9:11" x14ac:dyDescent="0.25">
      <c r="I555" s="6">
        <v>25000</v>
      </c>
      <c r="J555" t="s">
        <v>8220</v>
      </c>
      <c r="K555" t="s">
        <v>8334</v>
      </c>
    </row>
    <row r="556" spans="9:11" x14ac:dyDescent="0.25">
      <c r="I556" s="6">
        <v>3870</v>
      </c>
      <c r="J556" t="s">
        <v>8220</v>
      </c>
      <c r="K556" t="s">
        <v>8334</v>
      </c>
    </row>
    <row r="557" spans="9:11" x14ac:dyDescent="0.25">
      <c r="I557" s="6">
        <v>7500</v>
      </c>
      <c r="J557" t="s">
        <v>8220</v>
      </c>
      <c r="K557" t="s">
        <v>8334</v>
      </c>
    </row>
    <row r="558" spans="9:11" x14ac:dyDescent="0.25">
      <c r="I558" s="6">
        <v>8000</v>
      </c>
      <c r="J558" t="s">
        <v>8220</v>
      </c>
      <c r="K558" t="s">
        <v>8334</v>
      </c>
    </row>
    <row r="559" spans="9:11" x14ac:dyDescent="0.25">
      <c r="I559" s="6">
        <v>150000</v>
      </c>
      <c r="J559" t="s">
        <v>8220</v>
      </c>
      <c r="K559" t="s">
        <v>8334</v>
      </c>
    </row>
    <row r="560" spans="9:11" x14ac:dyDescent="0.25">
      <c r="I560" s="6">
        <v>750</v>
      </c>
      <c r="J560" t="s">
        <v>8220</v>
      </c>
      <c r="K560" t="s">
        <v>8334</v>
      </c>
    </row>
    <row r="561" spans="9:11" x14ac:dyDescent="0.25">
      <c r="I561" s="6">
        <v>240000</v>
      </c>
      <c r="J561" t="s">
        <v>8220</v>
      </c>
      <c r="K561" t="s">
        <v>8334</v>
      </c>
    </row>
    <row r="562" spans="9:11" x14ac:dyDescent="0.25">
      <c r="I562" s="6">
        <v>100000</v>
      </c>
      <c r="J562" t="s">
        <v>8220</v>
      </c>
      <c r="K562" t="s">
        <v>8334</v>
      </c>
    </row>
    <row r="563" spans="9:11" x14ac:dyDescent="0.25">
      <c r="I563" s="6">
        <v>15000</v>
      </c>
      <c r="J563" t="s">
        <v>8220</v>
      </c>
      <c r="K563" t="s">
        <v>8334</v>
      </c>
    </row>
    <row r="564" spans="9:11" x14ac:dyDescent="0.25">
      <c r="I564" s="6">
        <v>50000</v>
      </c>
      <c r="J564" t="s">
        <v>8220</v>
      </c>
      <c r="K564" t="s">
        <v>8334</v>
      </c>
    </row>
    <row r="565" spans="9:11" x14ac:dyDescent="0.25">
      <c r="I565" s="6">
        <v>75000</v>
      </c>
      <c r="J565" t="s">
        <v>8220</v>
      </c>
      <c r="K565" t="s">
        <v>8334</v>
      </c>
    </row>
    <row r="566" spans="9:11" x14ac:dyDescent="0.25">
      <c r="I566" s="6">
        <v>18000</v>
      </c>
      <c r="J566" t="s">
        <v>8220</v>
      </c>
      <c r="K566" t="s">
        <v>8334</v>
      </c>
    </row>
    <row r="567" spans="9:11" x14ac:dyDescent="0.25">
      <c r="I567" s="6">
        <v>25000</v>
      </c>
      <c r="J567" t="s">
        <v>8220</v>
      </c>
      <c r="K567" t="s">
        <v>8334</v>
      </c>
    </row>
    <row r="568" spans="9:11" x14ac:dyDescent="0.25">
      <c r="I568" s="6">
        <v>5000</v>
      </c>
      <c r="J568" t="s">
        <v>8220</v>
      </c>
      <c r="K568" t="s">
        <v>8334</v>
      </c>
    </row>
    <row r="569" spans="9:11" x14ac:dyDescent="0.25">
      <c r="I569" s="6">
        <v>10000</v>
      </c>
      <c r="J569" t="s">
        <v>8220</v>
      </c>
      <c r="K569" t="s">
        <v>8334</v>
      </c>
    </row>
    <row r="570" spans="9:11" x14ac:dyDescent="0.25">
      <c r="I570" s="6">
        <v>24500</v>
      </c>
      <c r="J570" t="s">
        <v>8220</v>
      </c>
      <c r="K570" t="s">
        <v>8334</v>
      </c>
    </row>
    <row r="571" spans="9:11" x14ac:dyDescent="0.25">
      <c r="I571" s="6">
        <v>2500</v>
      </c>
      <c r="J571" t="s">
        <v>8220</v>
      </c>
      <c r="K571" t="s">
        <v>8334</v>
      </c>
    </row>
    <row r="572" spans="9:11" x14ac:dyDescent="0.25">
      <c r="I572" s="6">
        <v>85000</v>
      </c>
      <c r="J572" t="s">
        <v>8220</v>
      </c>
      <c r="K572" t="s">
        <v>8334</v>
      </c>
    </row>
    <row r="573" spans="9:11" x14ac:dyDescent="0.25">
      <c r="I573" s="6">
        <v>25000</v>
      </c>
      <c r="J573" t="s">
        <v>8220</v>
      </c>
      <c r="K573" t="s">
        <v>8334</v>
      </c>
    </row>
    <row r="574" spans="9:11" x14ac:dyDescent="0.25">
      <c r="I574" s="6">
        <v>2500</v>
      </c>
      <c r="J574" t="s">
        <v>8220</v>
      </c>
      <c r="K574" t="s">
        <v>8334</v>
      </c>
    </row>
    <row r="575" spans="9:11" x14ac:dyDescent="0.25">
      <c r="I575" s="6">
        <v>88888</v>
      </c>
      <c r="J575" t="s">
        <v>8220</v>
      </c>
      <c r="K575" t="s">
        <v>8334</v>
      </c>
    </row>
    <row r="576" spans="9:11" x14ac:dyDescent="0.25">
      <c r="I576" s="6">
        <v>11180</v>
      </c>
      <c r="J576" t="s">
        <v>8220</v>
      </c>
      <c r="K576" t="s">
        <v>8334</v>
      </c>
    </row>
    <row r="577" spans="9:11" x14ac:dyDescent="0.25">
      <c r="I577" s="6">
        <v>60000</v>
      </c>
      <c r="J577" t="s">
        <v>8220</v>
      </c>
      <c r="K577" t="s">
        <v>8334</v>
      </c>
    </row>
    <row r="578" spans="9:11" x14ac:dyDescent="0.25">
      <c r="I578" s="6">
        <v>80000</v>
      </c>
      <c r="J578" t="s">
        <v>8220</v>
      </c>
      <c r="K578" t="s">
        <v>8334</v>
      </c>
    </row>
    <row r="579" spans="9:11" x14ac:dyDescent="0.25">
      <c r="I579" s="6">
        <v>5000</v>
      </c>
      <c r="J579" t="s">
        <v>8220</v>
      </c>
      <c r="K579" t="s">
        <v>8334</v>
      </c>
    </row>
    <row r="580" spans="9:11" x14ac:dyDescent="0.25">
      <c r="I580" s="6">
        <v>125000</v>
      </c>
      <c r="J580" t="s">
        <v>8220</v>
      </c>
      <c r="K580" t="s">
        <v>8334</v>
      </c>
    </row>
    <row r="581" spans="9:11" x14ac:dyDescent="0.25">
      <c r="I581" s="6">
        <v>12000</v>
      </c>
      <c r="J581" t="s">
        <v>8220</v>
      </c>
      <c r="K581" t="s">
        <v>8334</v>
      </c>
    </row>
    <row r="582" spans="9:11" x14ac:dyDescent="0.25">
      <c r="I582" s="6">
        <v>3000</v>
      </c>
      <c r="J582" t="s">
        <v>8220</v>
      </c>
      <c r="K582" t="s">
        <v>8334</v>
      </c>
    </row>
    <row r="583" spans="9:11" x14ac:dyDescent="0.25">
      <c r="I583" s="6">
        <v>400</v>
      </c>
      <c r="J583" t="s">
        <v>8220</v>
      </c>
      <c r="K583" t="s">
        <v>8334</v>
      </c>
    </row>
    <row r="584" spans="9:11" x14ac:dyDescent="0.25">
      <c r="I584" s="6">
        <v>100000</v>
      </c>
      <c r="J584" t="s">
        <v>8220</v>
      </c>
      <c r="K584" t="s">
        <v>8334</v>
      </c>
    </row>
    <row r="585" spans="9:11" x14ac:dyDescent="0.25">
      <c r="I585" s="6">
        <v>9000</v>
      </c>
      <c r="J585" t="s">
        <v>8220</v>
      </c>
      <c r="K585" t="s">
        <v>8334</v>
      </c>
    </row>
    <row r="586" spans="9:11" x14ac:dyDescent="0.25">
      <c r="I586" s="6">
        <v>1000</v>
      </c>
      <c r="J586" t="s">
        <v>8220</v>
      </c>
      <c r="K586" t="s">
        <v>8334</v>
      </c>
    </row>
    <row r="587" spans="9:11" x14ac:dyDescent="0.25">
      <c r="I587" s="6">
        <v>9000</v>
      </c>
      <c r="J587" t="s">
        <v>8220</v>
      </c>
      <c r="K587" t="s">
        <v>8334</v>
      </c>
    </row>
    <row r="588" spans="9:11" x14ac:dyDescent="0.25">
      <c r="I588" s="6">
        <v>10000</v>
      </c>
      <c r="J588" t="s">
        <v>8220</v>
      </c>
      <c r="K588" t="s">
        <v>8334</v>
      </c>
    </row>
    <row r="589" spans="9:11" x14ac:dyDescent="0.25">
      <c r="I589" s="6">
        <v>30000</v>
      </c>
      <c r="J589" t="s">
        <v>8220</v>
      </c>
      <c r="K589" t="s">
        <v>8334</v>
      </c>
    </row>
    <row r="590" spans="9:11" x14ac:dyDescent="0.25">
      <c r="I590" s="6">
        <v>9000</v>
      </c>
      <c r="J590" t="s">
        <v>8220</v>
      </c>
      <c r="K590" t="s">
        <v>8334</v>
      </c>
    </row>
    <row r="591" spans="9:11" x14ac:dyDescent="0.25">
      <c r="I591" s="6">
        <v>7500</v>
      </c>
      <c r="J591" t="s">
        <v>8220</v>
      </c>
      <c r="K591" t="s">
        <v>8334</v>
      </c>
    </row>
    <row r="592" spans="9:11" x14ac:dyDescent="0.25">
      <c r="I592" s="6">
        <v>5000</v>
      </c>
      <c r="J592" t="s">
        <v>8220</v>
      </c>
      <c r="K592" t="s">
        <v>8334</v>
      </c>
    </row>
    <row r="593" spans="9:11" x14ac:dyDescent="0.25">
      <c r="I593" s="6">
        <v>100000</v>
      </c>
      <c r="J593" t="s">
        <v>8220</v>
      </c>
      <c r="K593" t="s">
        <v>8334</v>
      </c>
    </row>
    <row r="594" spans="9:11" x14ac:dyDescent="0.25">
      <c r="I594" s="6">
        <v>7500</v>
      </c>
      <c r="J594" t="s">
        <v>8220</v>
      </c>
      <c r="K594" t="s">
        <v>8334</v>
      </c>
    </row>
    <row r="595" spans="9:11" x14ac:dyDescent="0.25">
      <c r="I595" s="6">
        <v>500</v>
      </c>
      <c r="J595" t="s">
        <v>8220</v>
      </c>
      <c r="K595" t="s">
        <v>8334</v>
      </c>
    </row>
    <row r="596" spans="9:11" x14ac:dyDescent="0.25">
      <c r="I596" s="6">
        <v>25000</v>
      </c>
      <c r="J596" t="s">
        <v>8220</v>
      </c>
      <c r="K596" t="s">
        <v>8334</v>
      </c>
    </row>
    <row r="597" spans="9:11" x14ac:dyDescent="0.25">
      <c r="I597" s="6">
        <v>100000</v>
      </c>
      <c r="J597" t="s">
        <v>8220</v>
      </c>
      <c r="K597" t="s">
        <v>8334</v>
      </c>
    </row>
    <row r="598" spans="9:11" x14ac:dyDescent="0.25">
      <c r="I598" s="6">
        <v>20000</v>
      </c>
      <c r="J598" t="s">
        <v>8220</v>
      </c>
      <c r="K598" t="s">
        <v>8334</v>
      </c>
    </row>
    <row r="599" spans="9:11" x14ac:dyDescent="0.25">
      <c r="I599" s="6">
        <v>7500</v>
      </c>
      <c r="J599" t="s">
        <v>8220</v>
      </c>
      <c r="K599" t="s">
        <v>8334</v>
      </c>
    </row>
    <row r="600" spans="9:11" x14ac:dyDescent="0.25">
      <c r="I600" s="6">
        <v>2500</v>
      </c>
      <c r="J600" t="s">
        <v>8220</v>
      </c>
      <c r="K600" t="s">
        <v>8334</v>
      </c>
    </row>
    <row r="601" spans="9:11" x14ac:dyDescent="0.25">
      <c r="I601" s="6">
        <v>50000</v>
      </c>
      <c r="J601" t="s">
        <v>8220</v>
      </c>
      <c r="K601" t="s">
        <v>8334</v>
      </c>
    </row>
    <row r="602" spans="9:11" x14ac:dyDescent="0.25">
      <c r="I602" s="6">
        <v>5000</v>
      </c>
      <c r="J602" t="s">
        <v>8219</v>
      </c>
      <c r="K602" t="s">
        <v>8334</v>
      </c>
    </row>
    <row r="603" spans="9:11" x14ac:dyDescent="0.25">
      <c r="I603" s="6">
        <v>10000</v>
      </c>
      <c r="J603" t="s">
        <v>8219</v>
      </c>
      <c r="K603" t="s">
        <v>8334</v>
      </c>
    </row>
    <row r="604" spans="9:11" x14ac:dyDescent="0.25">
      <c r="I604" s="6">
        <v>70000</v>
      </c>
      <c r="J604" t="s">
        <v>8219</v>
      </c>
      <c r="K604" t="s">
        <v>8334</v>
      </c>
    </row>
    <row r="605" spans="9:11" x14ac:dyDescent="0.25">
      <c r="I605" s="6">
        <v>15000</v>
      </c>
      <c r="J605" t="s">
        <v>8219</v>
      </c>
      <c r="K605" t="s">
        <v>8334</v>
      </c>
    </row>
    <row r="606" spans="9:11" x14ac:dyDescent="0.25">
      <c r="I606" s="6">
        <v>1500</v>
      </c>
      <c r="J606" t="s">
        <v>8219</v>
      </c>
      <c r="K606" t="s">
        <v>8334</v>
      </c>
    </row>
    <row r="607" spans="9:11" x14ac:dyDescent="0.25">
      <c r="I607" s="6">
        <v>5000</v>
      </c>
      <c r="J607" t="s">
        <v>8219</v>
      </c>
      <c r="K607" t="s">
        <v>8334</v>
      </c>
    </row>
    <row r="608" spans="9:11" x14ac:dyDescent="0.25">
      <c r="I608" s="6">
        <v>5000</v>
      </c>
      <c r="J608" t="s">
        <v>8219</v>
      </c>
      <c r="K608" t="s">
        <v>8334</v>
      </c>
    </row>
    <row r="609" spans="9:11" x14ac:dyDescent="0.25">
      <c r="I609" s="6">
        <v>250</v>
      </c>
      <c r="J609" t="s">
        <v>8219</v>
      </c>
      <c r="K609" t="s">
        <v>8334</v>
      </c>
    </row>
    <row r="610" spans="9:11" x14ac:dyDescent="0.25">
      <c r="I610" s="6">
        <v>150000</v>
      </c>
      <c r="J610" t="s">
        <v>8219</v>
      </c>
      <c r="K610" t="s">
        <v>8334</v>
      </c>
    </row>
    <row r="611" spans="9:11" x14ac:dyDescent="0.25">
      <c r="I611" s="6">
        <v>780</v>
      </c>
      <c r="J611" t="s">
        <v>8219</v>
      </c>
      <c r="K611" t="s">
        <v>8334</v>
      </c>
    </row>
    <row r="612" spans="9:11" x14ac:dyDescent="0.25">
      <c r="I612" s="6">
        <v>13803</v>
      </c>
      <c r="J612" t="s">
        <v>8219</v>
      </c>
      <c r="K612" t="s">
        <v>8334</v>
      </c>
    </row>
    <row r="613" spans="9:11" x14ac:dyDescent="0.25">
      <c r="I613" s="6">
        <v>80000</v>
      </c>
      <c r="J613" t="s">
        <v>8219</v>
      </c>
      <c r="K613" t="s">
        <v>8334</v>
      </c>
    </row>
    <row r="614" spans="9:11" x14ac:dyDescent="0.25">
      <c r="I614" s="6">
        <v>10000</v>
      </c>
      <c r="J614" t="s">
        <v>8219</v>
      </c>
      <c r="K614" t="s">
        <v>8334</v>
      </c>
    </row>
    <row r="615" spans="9:11" x14ac:dyDescent="0.25">
      <c r="I615" s="6">
        <v>60000</v>
      </c>
      <c r="J615" t="s">
        <v>8219</v>
      </c>
      <c r="K615" t="s">
        <v>8334</v>
      </c>
    </row>
    <row r="616" spans="9:11" x14ac:dyDescent="0.25">
      <c r="I616" s="6">
        <v>10000</v>
      </c>
      <c r="J616" t="s">
        <v>8219</v>
      </c>
      <c r="K616" t="s">
        <v>8334</v>
      </c>
    </row>
    <row r="617" spans="9:11" x14ac:dyDescent="0.25">
      <c r="I617" s="6">
        <v>515</v>
      </c>
      <c r="J617" t="s">
        <v>8219</v>
      </c>
      <c r="K617" t="s">
        <v>8334</v>
      </c>
    </row>
    <row r="618" spans="9:11" x14ac:dyDescent="0.25">
      <c r="I618" s="6">
        <v>5000</v>
      </c>
      <c r="J618" t="s">
        <v>8219</v>
      </c>
      <c r="K618" t="s">
        <v>8334</v>
      </c>
    </row>
    <row r="619" spans="9:11" x14ac:dyDescent="0.25">
      <c r="I619" s="6">
        <v>2000</v>
      </c>
      <c r="J619" t="s">
        <v>8219</v>
      </c>
      <c r="K619" t="s">
        <v>8334</v>
      </c>
    </row>
    <row r="620" spans="9:11" x14ac:dyDescent="0.25">
      <c r="I620" s="6">
        <v>400</v>
      </c>
      <c r="J620" t="s">
        <v>8219</v>
      </c>
      <c r="K620" t="s">
        <v>8334</v>
      </c>
    </row>
    <row r="621" spans="9:11" x14ac:dyDescent="0.25">
      <c r="I621" s="6">
        <v>2500000</v>
      </c>
      <c r="J621" t="s">
        <v>8219</v>
      </c>
      <c r="K621" t="s">
        <v>8334</v>
      </c>
    </row>
    <row r="622" spans="9:11" x14ac:dyDescent="0.25">
      <c r="I622" s="6">
        <v>30000</v>
      </c>
      <c r="J622" t="s">
        <v>8219</v>
      </c>
      <c r="K622" t="s">
        <v>8334</v>
      </c>
    </row>
    <row r="623" spans="9:11" x14ac:dyDescent="0.25">
      <c r="I623" s="6">
        <v>25000</v>
      </c>
      <c r="J623" t="s">
        <v>8219</v>
      </c>
      <c r="K623" t="s">
        <v>8334</v>
      </c>
    </row>
    <row r="624" spans="9:11" x14ac:dyDescent="0.25">
      <c r="I624" s="6">
        <v>6000</v>
      </c>
      <c r="J624" t="s">
        <v>8219</v>
      </c>
      <c r="K624" t="s">
        <v>8334</v>
      </c>
    </row>
    <row r="625" spans="9:11" x14ac:dyDescent="0.25">
      <c r="I625" s="6">
        <v>75000</v>
      </c>
      <c r="J625" t="s">
        <v>8219</v>
      </c>
      <c r="K625" t="s">
        <v>8334</v>
      </c>
    </row>
    <row r="626" spans="9:11" x14ac:dyDescent="0.25">
      <c r="I626" s="6">
        <v>5000</v>
      </c>
      <c r="J626" t="s">
        <v>8219</v>
      </c>
      <c r="K626" t="s">
        <v>8334</v>
      </c>
    </row>
    <row r="627" spans="9:11" x14ac:dyDescent="0.25">
      <c r="I627" s="6">
        <v>25000</v>
      </c>
      <c r="J627" t="s">
        <v>8219</v>
      </c>
      <c r="K627" t="s">
        <v>8334</v>
      </c>
    </row>
    <row r="628" spans="9:11" x14ac:dyDescent="0.25">
      <c r="I628" s="6">
        <v>25000</v>
      </c>
      <c r="J628" t="s">
        <v>8219</v>
      </c>
      <c r="K628" t="s">
        <v>8334</v>
      </c>
    </row>
    <row r="629" spans="9:11" x14ac:dyDescent="0.25">
      <c r="I629" s="6">
        <v>450000</v>
      </c>
      <c r="J629" t="s">
        <v>8219</v>
      </c>
      <c r="K629" t="s">
        <v>8334</v>
      </c>
    </row>
    <row r="630" spans="9:11" x14ac:dyDescent="0.25">
      <c r="I630" s="6">
        <v>5000</v>
      </c>
      <c r="J630" t="s">
        <v>8219</v>
      </c>
      <c r="K630" t="s">
        <v>8334</v>
      </c>
    </row>
    <row r="631" spans="9:11" x14ac:dyDescent="0.25">
      <c r="I631" s="6">
        <v>200000</v>
      </c>
      <c r="J631" t="s">
        <v>8219</v>
      </c>
      <c r="K631" t="s">
        <v>8334</v>
      </c>
    </row>
    <row r="632" spans="9:11" x14ac:dyDescent="0.25">
      <c r="I632" s="6">
        <v>11999</v>
      </c>
      <c r="J632" t="s">
        <v>8219</v>
      </c>
      <c r="K632" t="s">
        <v>8334</v>
      </c>
    </row>
    <row r="633" spans="9:11" x14ac:dyDescent="0.25">
      <c r="I633" s="6">
        <v>50000</v>
      </c>
      <c r="J633" t="s">
        <v>8219</v>
      </c>
      <c r="K633" t="s">
        <v>8334</v>
      </c>
    </row>
    <row r="634" spans="9:11" x14ac:dyDescent="0.25">
      <c r="I634" s="6">
        <v>20000</v>
      </c>
      <c r="J634" t="s">
        <v>8219</v>
      </c>
      <c r="K634" t="s">
        <v>8334</v>
      </c>
    </row>
    <row r="635" spans="9:11" x14ac:dyDescent="0.25">
      <c r="I635" s="6">
        <v>10000</v>
      </c>
      <c r="J635" t="s">
        <v>8219</v>
      </c>
      <c r="K635" t="s">
        <v>8334</v>
      </c>
    </row>
    <row r="636" spans="9:11" x14ac:dyDescent="0.25">
      <c r="I636" s="6">
        <v>5000</v>
      </c>
      <c r="J636" t="s">
        <v>8219</v>
      </c>
      <c r="K636" t="s">
        <v>8334</v>
      </c>
    </row>
    <row r="637" spans="9:11" x14ac:dyDescent="0.25">
      <c r="I637" s="6">
        <v>25000</v>
      </c>
      <c r="J637" t="s">
        <v>8219</v>
      </c>
      <c r="K637" t="s">
        <v>8334</v>
      </c>
    </row>
    <row r="638" spans="9:11" x14ac:dyDescent="0.25">
      <c r="I638" s="6">
        <v>2000</v>
      </c>
      <c r="J638" t="s">
        <v>8219</v>
      </c>
      <c r="K638" t="s">
        <v>8334</v>
      </c>
    </row>
    <row r="639" spans="9:11" x14ac:dyDescent="0.25">
      <c r="I639" s="6">
        <v>100000</v>
      </c>
      <c r="J639" t="s">
        <v>8219</v>
      </c>
      <c r="K639" t="s">
        <v>8334</v>
      </c>
    </row>
    <row r="640" spans="9:11" x14ac:dyDescent="0.25">
      <c r="I640" s="6">
        <v>200000</v>
      </c>
      <c r="J640" t="s">
        <v>8219</v>
      </c>
      <c r="K640" t="s">
        <v>8334</v>
      </c>
    </row>
    <row r="641" spans="9:11" x14ac:dyDescent="0.25">
      <c r="I641" s="6">
        <v>1000000</v>
      </c>
      <c r="J641" t="s">
        <v>8219</v>
      </c>
      <c r="K641" t="s">
        <v>8334</v>
      </c>
    </row>
    <row r="642" spans="9:11" x14ac:dyDescent="0.25">
      <c r="I642" s="6">
        <v>70</v>
      </c>
      <c r="J642" t="s">
        <v>8218</v>
      </c>
      <c r="K642" t="s">
        <v>8335</v>
      </c>
    </row>
    <row r="643" spans="9:11" x14ac:dyDescent="0.25">
      <c r="I643" s="6">
        <v>40000</v>
      </c>
      <c r="J643" t="s">
        <v>8218</v>
      </c>
      <c r="K643" t="s">
        <v>8335</v>
      </c>
    </row>
    <row r="644" spans="9:11" x14ac:dyDescent="0.25">
      <c r="I644" s="6">
        <v>20000</v>
      </c>
      <c r="J644" t="s">
        <v>8218</v>
      </c>
      <c r="K644" t="s">
        <v>8335</v>
      </c>
    </row>
    <row r="645" spans="9:11" x14ac:dyDescent="0.25">
      <c r="I645" s="6">
        <v>25000</v>
      </c>
      <c r="J645" t="s">
        <v>8218</v>
      </c>
      <c r="K645" t="s">
        <v>8335</v>
      </c>
    </row>
    <row r="646" spans="9:11" x14ac:dyDescent="0.25">
      <c r="I646" s="6">
        <v>25000</v>
      </c>
      <c r="J646" t="s">
        <v>8218</v>
      </c>
      <c r="K646" t="s">
        <v>8335</v>
      </c>
    </row>
    <row r="647" spans="9:11" x14ac:dyDescent="0.25">
      <c r="I647" s="6">
        <v>2000</v>
      </c>
      <c r="J647" t="s">
        <v>8218</v>
      </c>
      <c r="K647" t="s">
        <v>8335</v>
      </c>
    </row>
    <row r="648" spans="9:11" x14ac:dyDescent="0.25">
      <c r="I648" s="6">
        <v>800</v>
      </c>
      <c r="J648" t="s">
        <v>8218</v>
      </c>
      <c r="K648" t="s">
        <v>8335</v>
      </c>
    </row>
    <row r="649" spans="9:11" x14ac:dyDescent="0.25">
      <c r="I649" s="6">
        <v>2000</v>
      </c>
      <c r="J649" t="s">
        <v>8218</v>
      </c>
      <c r="K649" t="s">
        <v>8335</v>
      </c>
    </row>
    <row r="650" spans="9:11" x14ac:dyDescent="0.25">
      <c r="I650" s="6">
        <v>35000</v>
      </c>
      <c r="J650" t="s">
        <v>8218</v>
      </c>
      <c r="K650" t="s">
        <v>8335</v>
      </c>
    </row>
    <row r="651" spans="9:11" x14ac:dyDescent="0.25">
      <c r="I651" s="6">
        <v>2500</v>
      </c>
      <c r="J651" t="s">
        <v>8218</v>
      </c>
      <c r="K651" t="s">
        <v>8335</v>
      </c>
    </row>
    <row r="652" spans="9:11" x14ac:dyDescent="0.25">
      <c r="I652" s="6">
        <v>1500</v>
      </c>
      <c r="J652" t="s">
        <v>8218</v>
      </c>
      <c r="K652" t="s">
        <v>8335</v>
      </c>
    </row>
    <row r="653" spans="9:11" x14ac:dyDescent="0.25">
      <c r="I653" s="6">
        <v>25000</v>
      </c>
      <c r="J653" t="s">
        <v>8218</v>
      </c>
      <c r="K653" t="s">
        <v>8335</v>
      </c>
    </row>
    <row r="654" spans="9:11" x14ac:dyDescent="0.25">
      <c r="I654" s="6">
        <v>3000</v>
      </c>
      <c r="J654" t="s">
        <v>8218</v>
      </c>
      <c r="K654" t="s">
        <v>8335</v>
      </c>
    </row>
    <row r="655" spans="9:11" x14ac:dyDescent="0.25">
      <c r="I655" s="6">
        <v>75000</v>
      </c>
      <c r="J655" t="s">
        <v>8218</v>
      </c>
      <c r="K655" t="s">
        <v>8335</v>
      </c>
    </row>
    <row r="656" spans="9:11" x14ac:dyDescent="0.25">
      <c r="I656" s="6">
        <v>12000</v>
      </c>
      <c r="J656" t="s">
        <v>8218</v>
      </c>
      <c r="K656" t="s">
        <v>8335</v>
      </c>
    </row>
    <row r="657" spans="9:11" x14ac:dyDescent="0.25">
      <c r="I657" s="6">
        <v>8000</v>
      </c>
      <c r="J657" t="s">
        <v>8218</v>
      </c>
      <c r="K657" t="s">
        <v>8335</v>
      </c>
    </row>
    <row r="658" spans="9:11" x14ac:dyDescent="0.25">
      <c r="I658" s="6">
        <v>5000</v>
      </c>
      <c r="J658" t="s">
        <v>8218</v>
      </c>
      <c r="K658" t="s">
        <v>8335</v>
      </c>
    </row>
    <row r="659" spans="9:11" x14ac:dyDescent="0.25">
      <c r="I659" s="6">
        <v>15000</v>
      </c>
      <c r="J659" t="s">
        <v>8218</v>
      </c>
      <c r="K659" t="s">
        <v>8335</v>
      </c>
    </row>
    <row r="660" spans="9:11" x14ac:dyDescent="0.25">
      <c r="I660" s="6">
        <v>28888</v>
      </c>
      <c r="J660" t="s">
        <v>8218</v>
      </c>
      <c r="K660" t="s">
        <v>8335</v>
      </c>
    </row>
    <row r="661" spans="9:11" x14ac:dyDescent="0.25">
      <c r="I661" s="6">
        <v>3000</v>
      </c>
      <c r="J661" t="s">
        <v>8218</v>
      </c>
      <c r="K661" t="s">
        <v>8335</v>
      </c>
    </row>
    <row r="662" spans="9:11" x14ac:dyDescent="0.25">
      <c r="I662" s="6">
        <v>50000</v>
      </c>
      <c r="J662" t="s">
        <v>8220</v>
      </c>
      <c r="K662" t="s">
        <v>8335</v>
      </c>
    </row>
    <row r="663" spans="9:11" x14ac:dyDescent="0.25">
      <c r="I663" s="6">
        <v>10000</v>
      </c>
      <c r="J663" t="s">
        <v>8220</v>
      </c>
      <c r="K663" t="s">
        <v>8335</v>
      </c>
    </row>
    <row r="664" spans="9:11" x14ac:dyDescent="0.25">
      <c r="I664" s="6">
        <v>39000</v>
      </c>
      <c r="J664" t="s">
        <v>8220</v>
      </c>
      <c r="K664" t="s">
        <v>8335</v>
      </c>
    </row>
    <row r="665" spans="9:11" x14ac:dyDescent="0.25">
      <c r="I665" s="6">
        <v>200000</v>
      </c>
      <c r="J665" t="s">
        <v>8220</v>
      </c>
      <c r="K665" t="s">
        <v>8335</v>
      </c>
    </row>
    <row r="666" spans="9:11" x14ac:dyDescent="0.25">
      <c r="I666" s="6">
        <v>12000</v>
      </c>
      <c r="J666" t="s">
        <v>8220</v>
      </c>
      <c r="K666" t="s">
        <v>8335</v>
      </c>
    </row>
    <row r="667" spans="9:11" x14ac:dyDescent="0.25">
      <c r="I667" s="6">
        <v>10000</v>
      </c>
      <c r="J667" t="s">
        <v>8220</v>
      </c>
      <c r="K667" t="s">
        <v>8335</v>
      </c>
    </row>
    <row r="668" spans="9:11" x14ac:dyDescent="0.25">
      <c r="I668" s="6">
        <v>200000</v>
      </c>
      <c r="J668" t="s">
        <v>8220</v>
      </c>
      <c r="K668" t="s">
        <v>8335</v>
      </c>
    </row>
    <row r="669" spans="9:11" x14ac:dyDescent="0.25">
      <c r="I669" s="6">
        <v>50000</v>
      </c>
      <c r="J669" t="s">
        <v>8220</v>
      </c>
      <c r="K669" t="s">
        <v>8335</v>
      </c>
    </row>
    <row r="670" spans="9:11" x14ac:dyDescent="0.25">
      <c r="I670" s="6">
        <v>15000</v>
      </c>
      <c r="J670" t="s">
        <v>8220</v>
      </c>
      <c r="K670" t="s">
        <v>8335</v>
      </c>
    </row>
    <row r="671" spans="9:11" x14ac:dyDescent="0.25">
      <c r="I671" s="6">
        <v>200000</v>
      </c>
      <c r="J671" t="s">
        <v>8220</v>
      </c>
      <c r="K671" t="s">
        <v>8335</v>
      </c>
    </row>
    <row r="672" spans="9:11" x14ac:dyDescent="0.25">
      <c r="I672" s="6">
        <v>90000</v>
      </c>
      <c r="J672" t="s">
        <v>8220</v>
      </c>
      <c r="K672" t="s">
        <v>8335</v>
      </c>
    </row>
    <row r="673" spans="9:11" x14ac:dyDescent="0.25">
      <c r="I673" s="6">
        <v>30000</v>
      </c>
      <c r="J673" t="s">
        <v>8220</v>
      </c>
      <c r="K673" t="s">
        <v>8335</v>
      </c>
    </row>
    <row r="674" spans="9:11" x14ac:dyDescent="0.25">
      <c r="I674" s="6">
        <v>50000</v>
      </c>
      <c r="J674" t="s">
        <v>8220</v>
      </c>
      <c r="K674" t="s">
        <v>8335</v>
      </c>
    </row>
    <row r="675" spans="9:11" x14ac:dyDescent="0.25">
      <c r="I675" s="6">
        <v>100000</v>
      </c>
      <c r="J675" t="s">
        <v>8220</v>
      </c>
      <c r="K675" t="s">
        <v>8335</v>
      </c>
    </row>
    <row r="676" spans="9:11" x14ac:dyDescent="0.25">
      <c r="I676" s="6">
        <v>50000</v>
      </c>
      <c r="J676" t="s">
        <v>8220</v>
      </c>
      <c r="K676" t="s">
        <v>8335</v>
      </c>
    </row>
    <row r="677" spans="9:11" x14ac:dyDescent="0.25">
      <c r="I677" s="6">
        <v>6000</v>
      </c>
      <c r="J677" t="s">
        <v>8220</v>
      </c>
      <c r="K677" t="s">
        <v>8335</v>
      </c>
    </row>
    <row r="678" spans="9:11" x14ac:dyDescent="0.25">
      <c r="I678" s="6">
        <v>100000</v>
      </c>
      <c r="J678" t="s">
        <v>8220</v>
      </c>
      <c r="K678" t="s">
        <v>8335</v>
      </c>
    </row>
    <row r="679" spans="9:11" x14ac:dyDescent="0.25">
      <c r="I679" s="6">
        <v>50000</v>
      </c>
      <c r="J679" t="s">
        <v>8220</v>
      </c>
      <c r="K679" t="s">
        <v>8335</v>
      </c>
    </row>
    <row r="680" spans="9:11" x14ac:dyDescent="0.25">
      <c r="I680" s="6">
        <v>29000</v>
      </c>
      <c r="J680" t="s">
        <v>8220</v>
      </c>
      <c r="K680" t="s">
        <v>8335</v>
      </c>
    </row>
    <row r="681" spans="9:11" x14ac:dyDescent="0.25">
      <c r="I681" s="6">
        <v>57000</v>
      </c>
      <c r="J681" t="s">
        <v>8220</v>
      </c>
      <c r="K681" t="s">
        <v>8335</v>
      </c>
    </row>
    <row r="682" spans="9:11" x14ac:dyDescent="0.25">
      <c r="I682" s="6">
        <v>75000</v>
      </c>
      <c r="J682" t="s">
        <v>8220</v>
      </c>
      <c r="K682" t="s">
        <v>8335</v>
      </c>
    </row>
    <row r="683" spans="9:11" x14ac:dyDescent="0.25">
      <c r="I683" s="6">
        <v>2500</v>
      </c>
      <c r="J683" t="s">
        <v>8220</v>
      </c>
      <c r="K683" t="s">
        <v>8335</v>
      </c>
    </row>
    <row r="684" spans="9:11" x14ac:dyDescent="0.25">
      <c r="I684" s="6">
        <v>50000</v>
      </c>
      <c r="J684" t="s">
        <v>8220</v>
      </c>
      <c r="K684" t="s">
        <v>8335</v>
      </c>
    </row>
    <row r="685" spans="9:11" x14ac:dyDescent="0.25">
      <c r="I685" s="6">
        <v>35000</v>
      </c>
      <c r="J685" t="s">
        <v>8220</v>
      </c>
      <c r="K685" t="s">
        <v>8335</v>
      </c>
    </row>
    <row r="686" spans="9:11" x14ac:dyDescent="0.25">
      <c r="I686" s="6">
        <v>320000</v>
      </c>
      <c r="J686" t="s">
        <v>8220</v>
      </c>
      <c r="K686" t="s">
        <v>8335</v>
      </c>
    </row>
    <row r="687" spans="9:11" x14ac:dyDescent="0.25">
      <c r="I687" s="6">
        <v>2000</v>
      </c>
      <c r="J687" t="s">
        <v>8220</v>
      </c>
      <c r="K687" t="s">
        <v>8335</v>
      </c>
    </row>
    <row r="688" spans="9:11" x14ac:dyDescent="0.25">
      <c r="I688" s="6">
        <v>500000</v>
      </c>
      <c r="J688" t="s">
        <v>8220</v>
      </c>
      <c r="K688" t="s">
        <v>8335</v>
      </c>
    </row>
    <row r="689" spans="9:11" x14ac:dyDescent="0.25">
      <c r="I689" s="6">
        <v>100000</v>
      </c>
      <c r="J689" t="s">
        <v>8220</v>
      </c>
      <c r="K689" t="s">
        <v>8335</v>
      </c>
    </row>
    <row r="690" spans="9:11" x14ac:dyDescent="0.25">
      <c r="I690" s="6">
        <v>20000</v>
      </c>
      <c r="J690" t="s">
        <v>8220</v>
      </c>
      <c r="K690" t="s">
        <v>8335</v>
      </c>
    </row>
    <row r="691" spans="9:11" x14ac:dyDescent="0.25">
      <c r="I691" s="6">
        <v>200000</v>
      </c>
      <c r="J691" t="s">
        <v>8220</v>
      </c>
      <c r="K691" t="s">
        <v>8335</v>
      </c>
    </row>
    <row r="692" spans="9:11" x14ac:dyDescent="0.25">
      <c r="I692" s="6">
        <v>20000</v>
      </c>
      <c r="J692" t="s">
        <v>8220</v>
      </c>
      <c r="K692" t="s">
        <v>8335</v>
      </c>
    </row>
    <row r="693" spans="9:11" x14ac:dyDescent="0.25">
      <c r="I693" s="6">
        <v>50000</v>
      </c>
      <c r="J693" t="s">
        <v>8220</v>
      </c>
      <c r="K693" t="s">
        <v>8335</v>
      </c>
    </row>
    <row r="694" spans="9:11" x14ac:dyDescent="0.25">
      <c r="I694" s="6">
        <v>20000</v>
      </c>
      <c r="J694" t="s">
        <v>8220</v>
      </c>
      <c r="K694" t="s">
        <v>8335</v>
      </c>
    </row>
    <row r="695" spans="9:11" x14ac:dyDescent="0.25">
      <c r="I695" s="6">
        <v>100000</v>
      </c>
      <c r="J695" t="s">
        <v>8220</v>
      </c>
      <c r="K695" t="s">
        <v>8335</v>
      </c>
    </row>
    <row r="696" spans="9:11" x14ac:dyDescent="0.25">
      <c r="I696" s="6">
        <v>150000</v>
      </c>
      <c r="J696" t="s">
        <v>8220</v>
      </c>
      <c r="K696" t="s">
        <v>8335</v>
      </c>
    </row>
    <row r="697" spans="9:11" x14ac:dyDescent="0.25">
      <c r="I697" s="6">
        <v>60000</v>
      </c>
      <c r="J697" t="s">
        <v>8220</v>
      </c>
      <c r="K697" t="s">
        <v>8335</v>
      </c>
    </row>
    <row r="698" spans="9:11" x14ac:dyDescent="0.25">
      <c r="I698" s="6">
        <v>175000</v>
      </c>
      <c r="J698" t="s">
        <v>8220</v>
      </c>
      <c r="K698" t="s">
        <v>8335</v>
      </c>
    </row>
    <row r="699" spans="9:11" x14ac:dyDescent="0.25">
      <c r="I699" s="6">
        <v>5000</v>
      </c>
      <c r="J699" t="s">
        <v>8220</v>
      </c>
      <c r="K699" t="s">
        <v>8335</v>
      </c>
    </row>
    <row r="700" spans="9:11" x14ac:dyDescent="0.25">
      <c r="I700" s="6">
        <v>100000</v>
      </c>
      <c r="J700" t="s">
        <v>8220</v>
      </c>
      <c r="K700" t="s">
        <v>8335</v>
      </c>
    </row>
    <row r="701" spans="9:11" x14ac:dyDescent="0.25">
      <c r="I701" s="6">
        <v>130000</v>
      </c>
      <c r="J701" t="s">
        <v>8220</v>
      </c>
      <c r="K701" t="s">
        <v>8335</v>
      </c>
    </row>
    <row r="702" spans="9:11" x14ac:dyDescent="0.25">
      <c r="I702" s="6">
        <v>15000</v>
      </c>
      <c r="J702" t="s">
        <v>8220</v>
      </c>
      <c r="K702" t="s">
        <v>8335</v>
      </c>
    </row>
    <row r="703" spans="9:11" x14ac:dyDescent="0.25">
      <c r="I703" s="6">
        <v>23000</v>
      </c>
      <c r="J703" t="s">
        <v>8220</v>
      </c>
      <c r="K703" t="s">
        <v>8335</v>
      </c>
    </row>
    <row r="704" spans="9:11" x14ac:dyDescent="0.25">
      <c r="I704" s="6">
        <v>15000</v>
      </c>
      <c r="J704" t="s">
        <v>8220</v>
      </c>
      <c r="K704" t="s">
        <v>8335</v>
      </c>
    </row>
    <row r="705" spans="9:11" x14ac:dyDescent="0.25">
      <c r="I705" s="6">
        <v>15000</v>
      </c>
      <c r="J705" t="s">
        <v>8220</v>
      </c>
      <c r="K705" t="s">
        <v>8335</v>
      </c>
    </row>
    <row r="706" spans="9:11" x14ac:dyDescent="0.25">
      <c r="I706" s="6">
        <v>55000</v>
      </c>
      <c r="J706" t="s">
        <v>8220</v>
      </c>
      <c r="K706" t="s">
        <v>8335</v>
      </c>
    </row>
    <row r="707" spans="9:11" x14ac:dyDescent="0.25">
      <c r="I707" s="6">
        <v>100000</v>
      </c>
      <c r="J707" t="s">
        <v>8220</v>
      </c>
      <c r="K707" t="s">
        <v>8335</v>
      </c>
    </row>
    <row r="708" spans="9:11" x14ac:dyDescent="0.25">
      <c r="I708" s="6">
        <v>100000</v>
      </c>
      <c r="J708" t="s">
        <v>8220</v>
      </c>
      <c r="K708" t="s">
        <v>8335</v>
      </c>
    </row>
    <row r="709" spans="9:11" x14ac:dyDescent="0.25">
      <c r="I709" s="6">
        <v>68000</v>
      </c>
      <c r="J709" t="s">
        <v>8220</v>
      </c>
      <c r="K709" t="s">
        <v>8335</v>
      </c>
    </row>
    <row r="710" spans="9:11" x14ac:dyDescent="0.25">
      <c r="I710" s="6">
        <v>40000</v>
      </c>
      <c r="J710" t="s">
        <v>8220</v>
      </c>
      <c r="K710" t="s">
        <v>8335</v>
      </c>
    </row>
    <row r="711" spans="9:11" x14ac:dyDescent="0.25">
      <c r="I711" s="6">
        <v>15000</v>
      </c>
      <c r="J711" t="s">
        <v>8220</v>
      </c>
      <c r="K711" t="s">
        <v>8335</v>
      </c>
    </row>
    <row r="712" spans="9:11" x14ac:dyDescent="0.25">
      <c r="I712" s="6">
        <v>1200</v>
      </c>
      <c r="J712" t="s">
        <v>8220</v>
      </c>
      <c r="K712" t="s">
        <v>8335</v>
      </c>
    </row>
    <row r="713" spans="9:11" x14ac:dyDescent="0.25">
      <c r="I713" s="6">
        <v>100000</v>
      </c>
      <c r="J713" t="s">
        <v>8220</v>
      </c>
      <c r="K713" t="s">
        <v>8335</v>
      </c>
    </row>
    <row r="714" spans="9:11" x14ac:dyDescent="0.25">
      <c r="I714" s="6">
        <v>48500</v>
      </c>
      <c r="J714" t="s">
        <v>8220</v>
      </c>
      <c r="K714" t="s">
        <v>8335</v>
      </c>
    </row>
    <row r="715" spans="9:11" x14ac:dyDescent="0.25">
      <c r="I715" s="6">
        <v>25000</v>
      </c>
      <c r="J715" t="s">
        <v>8220</v>
      </c>
      <c r="K715" t="s">
        <v>8335</v>
      </c>
    </row>
    <row r="716" spans="9:11" x14ac:dyDescent="0.25">
      <c r="I716" s="6">
        <v>15000</v>
      </c>
      <c r="J716" t="s">
        <v>8220</v>
      </c>
      <c r="K716" t="s">
        <v>8335</v>
      </c>
    </row>
    <row r="717" spans="9:11" x14ac:dyDescent="0.25">
      <c r="I717" s="6">
        <v>27500</v>
      </c>
      <c r="J717" t="s">
        <v>8220</v>
      </c>
      <c r="K717" t="s">
        <v>8335</v>
      </c>
    </row>
    <row r="718" spans="9:11" x14ac:dyDescent="0.25">
      <c r="I718" s="6">
        <v>7000</v>
      </c>
      <c r="J718" t="s">
        <v>8220</v>
      </c>
      <c r="K718" t="s">
        <v>8335</v>
      </c>
    </row>
    <row r="719" spans="9:11" x14ac:dyDescent="0.25">
      <c r="I719" s="6">
        <v>100000</v>
      </c>
      <c r="J719" t="s">
        <v>8220</v>
      </c>
      <c r="K719" t="s">
        <v>8335</v>
      </c>
    </row>
    <row r="720" spans="9:11" x14ac:dyDescent="0.25">
      <c r="I720" s="6">
        <v>12000</v>
      </c>
      <c r="J720" t="s">
        <v>8220</v>
      </c>
      <c r="K720" t="s">
        <v>8335</v>
      </c>
    </row>
    <row r="721" spans="9:11" x14ac:dyDescent="0.25">
      <c r="I721" s="6">
        <v>15000</v>
      </c>
      <c r="J721" t="s">
        <v>8220</v>
      </c>
      <c r="K721" t="s">
        <v>8335</v>
      </c>
    </row>
    <row r="722" spans="9:11" x14ac:dyDescent="0.25">
      <c r="I722" s="6">
        <v>1900</v>
      </c>
      <c r="J722" t="s">
        <v>8218</v>
      </c>
      <c r="K722" t="s">
        <v>8337</v>
      </c>
    </row>
    <row r="723" spans="9:11" x14ac:dyDescent="0.25">
      <c r="I723" s="6">
        <v>8200</v>
      </c>
      <c r="J723" t="s">
        <v>8218</v>
      </c>
      <c r="K723" t="s">
        <v>8337</v>
      </c>
    </row>
    <row r="724" spans="9:11" x14ac:dyDescent="0.25">
      <c r="I724" s="6">
        <v>25000</v>
      </c>
      <c r="J724" t="s">
        <v>8218</v>
      </c>
      <c r="K724" t="s">
        <v>8337</v>
      </c>
    </row>
    <row r="725" spans="9:11" x14ac:dyDescent="0.25">
      <c r="I725" s="6">
        <v>5000</v>
      </c>
      <c r="J725" t="s">
        <v>8218</v>
      </c>
      <c r="K725" t="s">
        <v>8337</v>
      </c>
    </row>
    <row r="726" spans="9:11" x14ac:dyDescent="0.25">
      <c r="I726" s="6">
        <v>7000</v>
      </c>
      <c r="J726" t="s">
        <v>8218</v>
      </c>
      <c r="K726" t="s">
        <v>8337</v>
      </c>
    </row>
    <row r="727" spans="9:11" x14ac:dyDescent="0.25">
      <c r="I727" s="6">
        <v>20000</v>
      </c>
      <c r="J727" t="s">
        <v>8218</v>
      </c>
      <c r="K727" t="s">
        <v>8337</v>
      </c>
    </row>
    <row r="728" spans="9:11" x14ac:dyDescent="0.25">
      <c r="I728" s="6">
        <v>2500</v>
      </c>
      <c r="J728" t="s">
        <v>8218</v>
      </c>
      <c r="K728" t="s">
        <v>8337</v>
      </c>
    </row>
    <row r="729" spans="9:11" x14ac:dyDescent="0.25">
      <c r="I729" s="6">
        <v>3500</v>
      </c>
      <c r="J729" t="s">
        <v>8218</v>
      </c>
      <c r="K729" t="s">
        <v>8337</v>
      </c>
    </row>
    <row r="730" spans="9:11" x14ac:dyDescent="0.25">
      <c r="I730" s="6">
        <v>7500</v>
      </c>
      <c r="J730" t="s">
        <v>8218</v>
      </c>
      <c r="K730" t="s">
        <v>8337</v>
      </c>
    </row>
    <row r="731" spans="9:11" x14ac:dyDescent="0.25">
      <c r="I731" s="6">
        <v>4000</v>
      </c>
      <c r="J731" t="s">
        <v>8218</v>
      </c>
      <c r="K731" t="s">
        <v>8337</v>
      </c>
    </row>
    <row r="732" spans="9:11" x14ac:dyDescent="0.25">
      <c r="I732" s="6">
        <v>20000</v>
      </c>
      <c r="J732" t="s">
        <v>8218</v>
      </c>
      <c r="K732" t="s">
        <v>8337</v>
      </c>
    </row>
    <row r="733" spans="9:11" x14ac:dyDescent="0.25">
      <c r="I733" s="6">
        <v>5000</v>
      </c>
      <c r="J733" t="s">
        <v>8218</v>
      </c>
      <c r="K733" t="s">
        <v>8337</v>
      </c>
    </row>
    <row r="734" spans="9:11" x14ac:dyDescent="0.25">
      <c r="I734" s="6">
        <v>40</v>
      </c>
      <c r="J734" t="s">
        <v>8218</v>
      </c>
      <c r="K734" t="s">
        <v>8337</v>
      </c>
    </row>
    <row r="735" spans="9:11" x14ac:dyDescent="0.25">
      <c r="I735" s="6">
        <v>2500</v>
      </c>
      <c r="J735" t="s">
        <v>8218</v>
      </c>
      <c r="K735" t="s">
        <v>8337</v>
      </c>
    </row>
    <row r="736" spans="9:11" x14ac:dyDescent="0.25">
      <c r="I736" s="6">
        <v>8500</v>
      </c>
      <c r="J736" t="s">
        <v>8218</v>
      </c>
      <c r="K736" t="s">
        <v>8337</v>
      </c>
    </row>
    <row r="737" spans="9:11" x14ac:dyDescent="0.25">
      <c r="I737" s="6">
        <v>47000</v>
      </c>
      <c r="J737" t="s">
        <v>8218</v>
      </c>
      <c r="K737" t="s">
        <v>8337</v>
      </c>
    </row>
    <row r="738" spans="9:11" x14ac:dyDescent="0.25">
      <c r="I738" s="6">
        <v>3600</v>
      </c>
      <c r="J738" t="s">
        <v>8218</v>
      </c>
      <c r="K738" t="s">
        <v>8337</v>
      </c>
    </row>
    <row r="739" spans="9:11" x14ac:dyDescent="0.25">
      <c r="I739" s="6">
        <v>5000</v>
      </c>
      <c r="J739" t="s">
        <v>8218</v>
      </c>
      <c r="K739" t="s">
        <v>8337</v>
      </c>
    </row>
    <row r="740" spans="9:11" x14ac:dyDescent="0.25">
      <c r="I740" s="6">
        <v>1500</v>
      </c>
      <c r="J740" t="s">
        <v>8218</v>
      </c>
      <c r="K740" t="s">
        <v>8337</v>
      </c>
    </row>
    <row r="741" spans="9:11" x14ac:dyDescent="0.25">
      <c r="I741" s="6">
        <v>6000</v>
      </c>
      <c r="J741" t="s">
        <v>8218</v>
      </c>
      <c r="K741" t="s">
        <v>8337</v>
      </c>
    </row>
    <row r="742" spans="9:11" x14ac:dyDescent="0.25">
      <c r="I742" s="6">
        <v>3000</v>
      </c>
      <c r="J742" t="s">
        <v>8218</v>
      </c>
      <c r="K742" t="s">
        <v>8337</v>
      </c>
    </row>
    <row r="743" spans="9:11" x14ac:dyDescent="0.25">
      <c r="I743" s="6">
        <v>13000</v>
      </c>
      <c r="J743" t="s">
        <v>8218</v>
      </c>
      <c r="K743" t="s">
        <v>8337</v>
      </c>
    </row>
    <row r="744" spans="9:11" x14ac:dyDescent="0.25">
      <c r="I744" s="6">
        <v>1400</v>
      </c>
      <c r="J744" t="s">
        <v>8218</v>
      </c>
      <c r="K744" t="s">
        <v>8337</v>
      </c>
    </row>
    <row r="745" spans="9:11" x14ac:dyDescent="0.25">
      <c r="I745" s="6">
        <v>550</v>
      </c>
      <c r="J745" t="s">
        <v>8218</v>
      </c>
      <c r="K745" t="s">
        <v>8337</v>
      </c>
    </row>
    <row r="746" spans="9:11" x14ac:dyDescent="0.25">
      <c r="I746" s="6">
        <v>5000</v>
      </c>
      <c r="J746" t="s">
        <v>8218</v>
      </c>
      <c r="K746" t="s">
        <v>8337</v>
      </c>
    </row>
    <row r="747" spans="9:11" x14ac:dyDescent="0.25">
      <c r="I747" s="6">
        <v>2220</v>
      </c>
      <c r="J747" t="s">
        <v>8218</v>
      </c>
      <c r="K747" t="s">
        <v>8337</v>
      </c>
    </row>
    <row r="748" spans="9:11" x14ac:dyDescent="0.25">
      <c r="I748" s="6">
        <v>2987</v>
      </c>
      <c r="J748" t="s">
        <v>8218</v>
      </c>
      <c r="K748" t="s">
        <v>8337</v>
      </c>
    </row>
    <row r="749" spans="9:11" x14ac:dyDescent="0.25">
      <c r="I749" s="6">
        <v>7000</v>
      </c>
      <c r="J749" t="s">
        <v>8218</v>
      </c>
      <c r="K749" t="s">
        <v>8337</v>
      </c>
    </row>
    <row r="750" spans="9:11" x14ac:dyDescent="0.25">
      <c r="I750" s="6">
        <v>2000</v>
      </c>
      <c r="J750" t="s">
        <v>8218</v>
      </c>
      <c r="K750" t="s">
        <v>8337</v>
      </c>
    </row>
    <row r="751" spans="9:11" x14ac:dyDescent="0.25">
      <c r="I751" s="6">
        <v>10000</v>
      </c>
      <c r="J751" t="s">
        <v>8218</v>
      </c>
      <c r="K751" t="s">
        <v>8337</v>
      </c>
    </row>
    <row r="752" spans="9:11" x14ac:dyDescent="0.25">
      <c r="I752" s="6">
        <v>4444</v>
      </c>
      <c r="J752" t="s">
        <v>8218</v>
      </c>
      <c r="K752" t="s">
        <v>8337</v>
      </c>
    </row>
    <row r="753" spans="9:11" x14ac:dyDescent="0.25">
      <c r="I753" s="6">
        <v>3000</v>
      </c>
      <c r="J753" t="s">
        <v>8218</v>
      </c>
      <c r="K753" t="s">
        <v>8337</v>
      </c>
    </row>
    <row r="754" spans="9:11" x14ac:dyDescent="0.25">
      <c r="I754" s="6">
        <v>5000</v>
      </c>
      <c r="J754" t="s">
        <v>8218</v>
      </c>
      <c r="K754" t="s">
        <v>8337</v>
      </c>
    </row>
    <row r="755" spans="9:11" x14ac:dyDescent="0.25">
      <c r="I755" s="6">
        <v>10000</v>
      </c>
      <c r="J755" t="s">
        <v>8218</v>
      </c>
      <c r="K755" t="s">
        <v>8337</v>
      </c>
    </row>
    <row r="756" spans="9:11" x14ac:dyDescent="0.25">
      <c r="I756" s="6">
        <v>2000</v>
      </c>
      <c r="J756" t="s">
        <v>8218</v>
      </c>
      <c r="K756" t="s">
        <v>8337</v>
      </c>
    </row>
    <row r="757" spans="9:11" x14ac:dyDescent="0.25">
      <c r="I757" s="6">
        <v>2500</v>
      </c>
      <c r="J757" t="s">
        <v>8218</v>
      </c>
      <c r="K757" t="s">
        <v>8337</v>
      </c>
    </row>
    <row r="758" spans="9:11" x14ac:dyDescent="0.25">
      <c r="I758" s="6">
        <v>700</v>
      </c>
      <c r="J758" t="s">
        <v>8218</v>
      </c>
      <c r="K758" t="s">
        <v>8337</v>
      </c>
    </row>
    <row r="759" spans="9:11" x14ac:dyDescent="0.25">
      <c r="I759" s="6">
        <v>250</v>
      </c>
      <c r="J759" t="s">
        <v>8218</v>
      </c>
      <c r="K759" t="s">
        <v>8337</v>
      </c>
    </row>
    <row r="760" spans="9:11" x14ac:dyDescent="0.25">
      <c r="I760" s="6">
        <v>2500</v>
      </c>
      <c r="J760" t="s">
        <v>8218</v>
      </c>
      <c r="K760" t="s">
        <v>8337</v>
      </c>
    </row>
    <row r="761" spans="9:11" x14ac:dyDescent="0.25">
      <c r="I761" s="6">
        <v>5000</v>
      </c>
      <c r="J761" t="s">
        <v>8218</v>
      </c>
      <c r="K761" t="s">
        <v>8337</v>
      </c>
    </row>
    <row r="762" spans="9:11" x14ac:dyDescent="0.25">
      <c r="I762" s="6">
        <v>2200</v>
      </c>
      <c r="J762" t="s">
        <v>8220</v>
      </c>
      <c r="K762" t="s">
        <v>8338</v>
      </c>
    </row>
    <row r="763" spans="9:11" x14ac:dyDescent="0.25">
      <c r="I763" s="6">
        <v>5000</v>
      </c>
      <c r="J763" t="s">
        <v>8220</v>
      </c>
      <c r="K763" t="s">
        <v>8338</v>
      </c>
    </row>
    <row r="764" spans="9:11" x14ac:dyDescent="0.25">
      <c r="I764" s="6">
        <v>3500</v>
      </c>
      <c r="J764" t="s">
        <v>8220</v>
      </c>
      <c r="K764" t="s">
        <v>8338</v>
      </c>
    </row>
    <row r="765" spans="9:11" x14ac:dyDescent="0.25">
      <c r="I765" s="6">
        <v>4290</v>
      </c>
      <c r="J765" t="s">
        <v>8220</v>
      </c>
      <c r="K765" t="s">
        <v>8338</v>
      </c>
    </row>
    <row r="766" spans="9:11" x14ac:dyDescent="0.25">
      <c r="I766" s="6">
        <v>5000</v>
      </c>
      <c r="J766" t="s">
        <v>8220</v>
      </c>
      <c r="K766" t="s">
        <v>8338</v>
      </c>
    </row>
    <row r="767" spans="9:11" x14ac:dyDescent="0.25">
      <c r="I767" s="6">
        <v>7000</v>
      </c>
      <c r="J767" t="s">
        <v>8220</v>
      </c>
      <c r="K767" t="s">
        <v>8338</v>
      </c>
    </row>
    <row r="768" spans="9:11" x14ac:dyDescent="0.25">
      <c r="I768" s="6">
        <v>4000</v>
      </c>
      <c r="J768" t="s">
        <v>8220</v>
      </c>
      <c r="K768" t="s">
        <v>8338</v>
      </c>
    </row>
    <row r="769" spans="9:11" x14ac:dyDescent="0.25">
      <c r="I769" s="6">
        <v>5000</v>
      </c>
      <c r="J769" t="s">
        <v>8220</v>
      </c>
      <c r="K769" t="s">
        <v>8338</v>
      </c>
    </row>
    <row r="770" spans="9:11" x14ac:dyDescent="0.25">
      <c r="I770" s="6">
        <v>2500</v>
      </c>
      <c r="J770" t="s">
        <v>8220</v>
      </c>
      <c r="K770" t="s">
        <v>8338</v>
      </c>
    </row>
    <row r="771" spans="9:11" x14ac:dyDescent="0.25">
      <c r="I771" s="6">
        <v>4000</v>
      </c>
      <c r="J771" t="s">
        <v>8220</v>
      </c>
      <c r="K771" t="s">
        <v>8338</v>
      </c>
    </row>
    <row r="772" spans="9:11" x14ac:dyDescent="0.25">
      <c r="I772" s="6">
        <v>17500</v>
      </c>
      <c r="J772" t="s">
        <v>8220</v>
      </c>
      <c r="K772" t="s">
        <v>8338</v>
      </c>
    </row>
    <row r="773" spans="9:11" x14ac:dyDescent="0.25">
      <c r="I773" s="6">
        <v>38000</v>
      </c>
      <c r="J773" t="s">
        <v>8220</v>
      </c>
      <c r="K773" t="s">
        <v>8338</v>
      </c>
    </row>
    <row r="774" spans="9:11" x14ac:dyDescent="0.25">
      <c r="I774" s="6">
        <v>1500</v>
      </c>
      <c r="J774" t="s">
        <v>8220</v>
      </c>
      <c r="K774" t="s">
        <v>8338</v>
      </c>
    </row>
    <row r="775" spans="9:11" x14ac:dyDescent="0.25">
      <c r="I775" s="6">
        <v>3759</v>
      </c>
      <c r="J775" t="s">
        <v>8220</v>
      </c>
      <c r="K775" t="s">
        <v>8338</v>
      </c>
    </row>
    <row r="776" spans="9:11" x14ac:dyDescent="0.25">
      <c r="I776" s="6">
        <v>500</v>
      </c>
      <c r="J776" t="s">
        <v>8220</v>
      </c>
      <c r="K776" t="s">
        <v>8338</v>
      </c>
    </row>
    <row r="777" spans="9:11" x14ac:dyDescent="0.25">
      <c r="I777" s="6">
        <v>10000</v>
      </c>
      <c r="J777" t="s">
        <v>8220</v>
      </c>
      <c r="K777" t="s">
        <v>8338</v>
      </c>
    </row>
    <row r="778" spans="9:11" x14ac:dyDescent="0.25">
      <c r="I778" s="6">
        <v>7000</v>
      </c>
      <c r="J778" t="s">
        <v>8220</v>
      </c>
      <c r="K778" t="s">
        <v>8338</v>
      </c>
    </row>
    <row r="779" spans="9:11" x14ac:dyDescent="0.25">
      <c r="I779" s="6">
        <v>3000</v>
      </c>
      <c r="J779" t="s">
        <v>8220</v>
      </c>
      <c r="K779" t="s">
        <v>8338</v>
      </c>
    </row>
    <row r="780" spans="9:11" x14ac:dyDescent="0.25">
      <c r="I780" s="6">
        <v>500</v>
      </c>
      <c r="J780" t="s">
        <v>8220</v>
      </c>
      <c r="K780" t="s">
        <v>8338</v>
      </c>
    </row>
    <row r="781" spans="9:11" x14ac:dyDescent="0.25">
      <c r="I781" s="6">
        <v>15000</v>
      </c>
      <c r="J781" t="s">
        <v>8220</v>
      </c>
      <c r="K781" t="s">
        <v>8338</v>
      </c>
    </row>
    <row r="782" spans="9:11" x14ac:dyDescent="0.25">
      <c r="I782" s="6">
        <v>1000</v>
      </c>
      <c r="J782" t="s">
        <v>8218</v>
      </c>
      <c r="K782" t="s">
        <v>8340</v>
      </c>
    </row>
    <row r="783" spans="9:11" x14ac:dyDescent="0.25">
      <c r="I783" s="6">
        <v>800</v>
      </c>
      <c r="J783" t="s">
        <v>8218</v>
      </c>
      <c r="K783" t="s">
        <v>8340</v>
      </c>
    </row>
    <row r="784" spans="9:11" x14ac:dyDescent="0.25">
      <c r="I784" s="6">
        <v>700</v>
      </c>
      <c r="J784" t="s">
        <v>8218</v>
      </c>
      <c r="K784" t="s">
        <v>8340</v>
      </c>
    </row>
    <row r="785" spans="9:11" x14ac:dyDescent="0.25">
      <c r="I785" s="6">
        <v>1500</v>
      </c>
      <c r="J785" t="s">
        <v>8218</v>
      </c>
      <c r="K785" t="s">
        <v>8340</v>
      </c>
    </row>
    <row r="786" spans="9:11" x14ac:dyDescent="0.25">
      <c r="I786" s="6">
        <v>1000</v>
      </c>
      <c r="J786" t="s">
        <v>8218</v>
      </c>
      <c r="K786" t="s">
        <v>8340</v>
      </c>
    </row>
    <row r="787" spans="9:11" x14ac:dyDescent="0.25">
      <c r="I787" s="6">
        <v>500</v>
      </c>
      <c r="J787" t="s">
        <v>8218</v>
      </c>
      <c r="K787" t="s">
        <v>8340</v>
      </c>
    </row>
    <row r="788" spans="9:11" x14ac:dyDescent="0.25">
      <c r="I788" s="6">
        <v>5000</v>
      </c>
      <c r="J788" t="s">
        <v>8218</v>
      </c>
      <c r="K788" t="s">
        <v>8340</v>
      </c>
    </row>
    <row r="789" spans="9:11" x14ac:dyDescent="0.25">
      <c r="I789" s="6">
        <v>1200</v>
      </c>
      <c r="J789" t="s">
        <v>8218</v>
      </c>
      <c r="K789" t="s">
        <v>8340</v>
      </c>
    </row>
    <row r="790" spans="9:11" x14ac:dyDescent="0.25">
      <c r="I790" s="6">
        <v>1000</v>
      </c>
      <c r="J790" t="s">
        <v>8218</v>
      </c>
      <c r="K790" t="s">
        <v>8340</v>
      </c>
    </row>
    <row r="791" spans="9:11" x14ac:dyDescent="0.25">
      <c r="I791" s="6">
        <v>1700</v>
      </c>
      <c r="J791" t="s">
        <v>8218</v>
      </c>
      <c r="K791" t="s">
        <v>8340</v>
      </c>
    </row>
    <row r="792" spans="9:11" x14ac:dyDescent="0.25">
      <c r="I792" s="6">
        <v>10000</v>
      </c>
      <c r="J792" t="s">
        <v>8218</v>
      </c>
      <c r="K792" t="s">
        <v>8340</v>
      </c>
    </row>
    <row r="793" spans="9:11" x14ac:dyDescent="0.25">
      <c r="I793" s="6">
        <v>7500</v>
      </c>
      <c r="J793" t="s">
        <v>8218</v>
      </c>
      <c r="K793" t="s">
        <v>8340</v>
      </c>
    </row>
    <row r="794" spans="9:11" x14ac:dyDescent="0.25">
      <c r="I794" s="6">
        <v>2500</v>
      </c>
      <c r="J794" t="s">
        <v>8218</v>
      </c>
      <c r="K794" t="s">
        <v>8340</v>
      </c>
    </row>
    <row r="795" spans="9:11" x14ac:dyDescent="0.25">
      <c r="I795" s="6">
        <v>2750</v>
      </c>
      <c r="J795" t="s">
        <v>8218</v>
      </c>
      <c r="K795" t="s">
        <v>8340</v>
      </c>
    </row>
    <row r="796" spans="9:11" x14ac:dyDescent="0.25">
      <c r="I796" s="6">
        <v>8000</v>
      </c>
      <c r="J796" t="s">
        <v>8218</v>
      </c>
      <c r="K796" t="s">
        <v>8340</v>
      </c>
    </row>
    <row r="797" spans="9:11" x14ac:dyDescent="0.25">
      <c r="I797" s="6">
        <v>14000</v>
      </c>
      <c r="J797" t="s">
        <v>8218</v>
      </c>
      <c r="K797" t="s">
        <v>8340</v>
      </c>
    </row>
    <row r="798" spans="9:11" x14ac:dyDescent="0.25">
      <c r="I798" s="6">
        <v>10000</v>
      </c>
      <c r="J798" t="s">
        <v>8218</v>
      </c>
      <c r="K798" t="s">
        <v>8340</v>
      </c>
    </row>
    <row r="799" spans="9:11" x14ac:dyDescent="0.25">
      <c r="I799" s="6">
        <v>3000</v>
      </c>
      <c r="J799" t="s">
        <v>8218</v>
      </c>
      <c r="K799" t="s">
        <v>8340</v>
      </c>
    </row>
    <row r="800" spans="9:11" x14ac:dyDescent="0.25">
      <c r="I800" s="6">
        <v>3500</v>
      </c>
      <c r="J800" t="s">
        <v>8218</v>
      </c>
      <c r="K800" t="s">
        <v>8340</v>
      </c>
    </row>
    <row r="801" spans="9:11" x14ac:dyDescent="0.25">
      <c r="I801" s="6">
        <v>5000</v>
      </c>
      <c r="J801" t="s">
        <v>8218</v>
      </c>
      <c r="K801" t="s">
        <v>8340</v>
      </c>
    </row>
    <row r="802" spans="9:11" x14ac:dyDescent="0.25">
      <c r="I802" s="6">
        <v>1500</v>
      </c>
      <c r="J802" t="s">
        <v>8218</v>
      </c>
      <c r="K802" t="s">
        <v>8340</v>
      </c>
    </row>
    <row r="803" spans="9:11" x14ac:dyDescent="0.25">
      <c r="I803" s="6">
        <v>2000</v>
      </c>
      <c r="J803" t="s">
        <v>8218</v>
      </c>
      <c r="K803" t="s">
        <v>8340</v>
      </c>
    </row>
    <row r="804" spans="9:11" x14ac:dyDescent="0.25">
      <c r="I804" s="6">
        <v>6000</v>
      </c>
      <c r="J804" t="s">
        <v>8218</v>
      </c>
      <c r="K804" t="s">
        <v>8340</v>
      </c>
    </row>
    <row r="805" spans="9:11" x14ac:dyDescent="0.25">
      <c r="I805" s="6">
        <v>2300</v>
      </c>
      <c r="J805" t="s">
        <v>8218</v>
      </c>
      <c r="K805" t="s">
        <v>8340</v>
      </c>
    </row>
    <row r="806" spans="9:11" x14ac:dyDescent="0.25">
      <c r="I806" s="6">
        <v>5500</v>
      </c>
      <c r="J806" t="s">
        <v>8218</v>
      </c>
      <c r="K806" t="s">
        <v>8340</v>
      </c>
    </row>
    <row r="807" spans="9:11" x14ac:dyDescent="0.25">
      <c r="I807" s="6">
        <v>3000</v>
      </c>
      <c r="J807" t="s">
        <v>8218</v>
      </c>
      <c r="K807" t="s">
        <v>8340</v>
      </c>
    </row>
    <row r="808" spans="9:11" x14ac:dyDescent="0.25">
      <c r="I808" s="6">
        <v>8000</v>
      </c>
      <c r="J808" t="s">
        <v>8218</v>
      </c>
      <c r="K808" t="s">
        <v>8340</v>
      </c>
    </row>
    <row r="809" spans="9:11" x14ac:dyDescent="0.25">
      <c r="I809" s="6">
        <v>4000</v>
      </c>
      <c r="J809" t="s">
        <v>8218</v>
      </c>
      <c r="K809" t="s">
        <v>8340</v>
      </c>
    </row>
    <row r="810" spans="9:11" x14ac:dyDescent="0.25">
      <c r="I810" s="6">
        <v>4500</v>
      </c>
      <c r="J810" t="s">
        <v>8218</v>
      </c>
      <c r="K810" t="s">
        <v>8340</v>
      </c>
    </row>
    <row r="811" spans="9:11" x14ac:dyDescent="0.25">
      <c r="I811" s="6">
        <v>4000</v>
      </c>
      <c r="J811" t="s">
        <v>8218</v>
      </c>
      <c r="K811" t="s">
        <v>8340</v>
      </c>
    </row>
    <row r="812" spans="9:11" x14ac:dyDescent="0.25">
      <c r="I812" s="6">
        <v>1500</v>
      </c>
      <c r="J812" t="s">
        <v>8218</v>
      </c>
      <c r="K812" t="s">
        <v>8340</v>
      </c>
    </row>
    <row r="813" spans="9:11" x14ac:dyDescent="0.25">
      <c r="I813" s="6">
        <v>1000</v>
      </c>
      <c r="J813" t="s">
        <v>8218</v>
      </c>
      <c r="K813" t="s">
        <v>8340</v>
      </c>
    </row>
    <row r="814" spans="9:11" x14ac:dyDescent="0.25">
      <c r="I814" s="6">
        <v>600</v>
      </c>
      <c r="J814" t="s">
        <v>8218</v>
      </c>
      <c r="K814" t="s">
        <v>8340</v>
      </c>
    </row>
    <row r="815" spans="9:11" x14ac:dyDescent="0.25">
      <c r="I815" s="6">
        <v>1500</v>
      </c>
      <c r="J815" t="s">
        <v>8218</v>
      </c>
      <c r="K815" t="s">
        <v>8340</v>
      </c>
    </row>
    <row r="816" spans="9:11" x14ac:dyDescent="0.25">
      <c r="I816" s="6">
        <v>1000</v>
      </c>
      <c r="J816" t="s">
        <v>8218</v>
      </c>
      <c r="K816" t="s">
        <v>8340</v>
      </c>
    </row>
    <row r="817" spans="9:11" x14ac:dyDescent="0.25">
      <c r="I817" s="6">
        <v>4000</v>
      </c>
      <c r="J817" t="s">
        <v>8218</v>
      </c>
      <c r="K817" t="s">
        <v>8340</v>
      </c>
    </row>
    <row r="818" spans="9:11" x14ac:dyDescent="0.25">
      <c r="I818" s="6">
        <v>7000</v>
      </c>
      <c r="J818" t="s">
        <v>8218</v>
      </c>
      <c r="K818" t="s">
        <v>8340</v>
      </c>
    </row>
    <row r="819" spans="9:11" x14ac:dyDescent="0.25">
      <c r="I819" s="6">
        <v>1500</v>
      </c>
      <c r="J819" t="s">
        <v>8218</v>
      </c>
      <c r="K819" t="s">
        <v>8340</v>
      </c>
    </row>
    <row r="820" spans="9:11" x14ac:dyDescent="0.25">
      <c r="I820" s="6">
        <v>350</v>
      </c>
      <c r="J820" t="s">
        <v>8218</v>
      </c>
      <c r="K820" t="s">
        <v>8340</v>
      </c>
    </row>
    <row r="821" spans="9:11" x14ac:dyDescent="0.25">
      <c r="I821" s="6">
        <v>400</v>
      </c>
      <c r="J821" t="s">
        <v>8218</v>
      </c>
      <c r="K821" t="s">
        <v>8340</v>
      </c>
    </row>
    <row r="822" spans="9:11" x14ac:dyDescent="0.25">
      <c r="I822" s="6">
        <v>2000</v>
      </c>
      <c r="J822" t="s">
        <v>8218</v>
      </c>
      <c r="K822" t="s">
        <v>8340</v>
      </c>
    </row>
    <row r="823" spans="9:11" x14ac:dyDescent="0.25">
      <c r="I823" s="6">
        <v>17482</v>
      </c>
      <c r="J823" t="s">
        <v>8218</v>
      </c>
      <c r="K823" t="s">
        <v>8340</v>
      </c>
    </row>
    <row r="824" spans="9:11" x14ac:dyDescent="0.25">
      <c r="I824" s="6">
        <v>3000</v>
      </c>
      <c r="J824" t="s">
        <v>8218</v>
      </c>
      <c r="K824" t="s">
        <v>8340</v>
      </c>
    </row>
    <row r="825" spans="9:11" x14ac:dyDescent="0.25">
      <c r="I825" s="6">
        <v>800</v>
      </c>
      <c r="J825" t="s">
        <v>8218</v>
      </c>
      <c r="K825" t="s">
        <v>8340</v>
      </c>
    </row>
    <row r="826" spans="9:11" x14ac:dyDescent="0.25">
      <c r="I826" s="6">
        <v>1600</v>
      </c>
      <c r="J826" t="s">
        <v>8218</v>
      </c>
      <c r="K826" t="s">
        <v>8340</v>
      </c>
    </row>
    <row r="827" spans="9:11" x14ac:dyDescent="0.25">
      <c r="I827" s="6">
        <v>12500</v>
      </c>
      <c r="J827" t="s">
        <v>8218</v>
      </c>
      <c r="K827" t="s">
        <v>8340</v>
      </c>
    </row>
    <row r="828" spans="9:11" x14ac:dyDescent="0.25">
      <c r="I828" s="6">
        <v>5500</v>
      </c>
      <c r="J828" t="s">
        <v>8218</v>
      </c>
      <c r="K828" t="s">
        <v>8340</v>
      </c>
    </row>
    <row r="829" spans="9:11" x14ac:dyDescent="0.25">
      <c r="I829" s="6">
        <v>300</v>
      </c>
      <c r="J829" t="s">
        <v>8218</v>
      </c>
      <c r="K829" t="s">
        <v>8340</v>
      </c>
    </row>
    <row r="830" spans="9:11" x14ac:dyDescent="0.25">
      <c r="I830" s="6">
        <v>1300</v>
      </c>
      <c r="J830" t="s">
        <v>8218</v>
      </c>
      <c r="K830" t="s">
        <v>8340</v>
      </c>
    </row>
    <row r="831" spans="9:11" x14ac:dyDescent="0.25">
      <c r="I831" s="6">
        <v>500</v>
      </c>
      <c r="J831" t="s">
        <v>8218</v>
      </c>
      <c r="K831" t="s">
        <v>8340</v>
      </c>
    </row>
    <row r="832" spans="9:11" x14ac:dyDescent="0.25">
      <c r="I832" s="6">
        <v>1800</v>
      </c>
      <c r="J832" t="s">
        <v>8218</v>
      </c>
      <c r="K832" t="s">
        <v>8340</v>
      </c>
    </row>
    <row r="833" spans="9:11" x14ac:dyDescent="0.25">
      <c r="I833" s="6">
        <v>1500</v>
      </c>
      <c r="J833" t="s">
        <v>8218</v>
      </c>
      <c r="K833" t="s">
        <v>8340</v>
      </c>
    </row>
    <row r="834" spans="9:11" x14ac:dyDescent="0.25">
      <c r="I834" s="6">
        <v>15000</v>
      </c>
      <c r="J834" t="s">
        <v>8218</v>
      </c>
      <c r="K834" t="s">
        <v>8340</v>
      </c>
    </row>
    <row r="835" spans="9:11" x14ac:dyDescent="0.25">
      <c r="I835" s="6">
        <v>6000</v>
      </c>
      <c r="J835" t="s">
        <v>8218</v>
      </c>
      <c r="K835" t="s">
        <v>8340</v>
      </c>
    </row>
    <row r="836" spans="9:11" x14ac:dyDescent="0.25">
      <c r="I836" s="6">
        <v>5500</v>
      </c>
      <c r="J836" t="s">
        <v>8218</v>
      </c>
      <c r="K836" t="s">
        <v>8340</v>
      </c>
    </row>
    <row r="837" spans="9:11" x14ac:dyDescent="0.25">
      <c r="I837" s="6">
        <v>2000</v>
      </c>
      <c r="J837" t="s">
        <v>8218</v>
      </c>
      <c r="K837" t="s">
        <v>8340</v>
      </c>
    </row>
    <row r="838" spans="9:11" x14ac:dyDescent="0.25">
      <c r="I838" s="6">
        <v>5000</v>
      </c>
      <c r="J838" t="s">
        <v>8218</v>
      </c>
      <c r="K838" t="s">
        <v>8340</v>
      </c>
    </row>
    <row r="839" spans="9:11" x14ac:dyDescent="0.25">
      <c r="I839" s="6">
        <v>2500</v>
      </c>
      <c r="J839" t="s">
        <v>8218</v>
      </c>
      <c r="K839" t="s">
        <v>8340</v>
      </c>
    </row>
    <row r="840" spans="9:11" x14ac:dyDescent="0.25">
      <c r="I840" s="6">
        <v>2000</v>
      </c>
      <c r="J840" t="s">
        <v>8218</v>
      </c>
      <c r="K840" t="s">
        <v>8340</v>
      </c>
    </row>
    <row r="841" spans="9:11" x14ac:dyDescent="0.25">
      <c r="I841" s="6">
        <v>5000</v>
      </c>
      <c r="J841" t="s">
        <v>8218</v>
      </c>
      <c r="K841" t="s">
        <v>8340</v>
      </c>
    </row>
    <row r="842" spans="9:11" x14ac:dyDescent="0.25">
      <c r="I842" s="6">
        <v>10000</v>
      </c>
      <c r="J842" t="s">
        <v>8218</v>
      </c>
      <c r="K842" t="s">
        <v>8341</v>
      </c>
    </row>
    <row r="843" spans="9:11" x14ac:dyDescent="0.25">
      <c r="I843" s="6">
        <v>5000</v>
      </c>
      <c r="J843" t="s">
        <v>8218</v>
      </c>
      <c r="K843" t="s">
        <v>8341</v>
      </c>
    </row>
    <row r="844" spans="9:11" x14ac:dyDescent="0.25">
      <c r="I844" s="6">
        <v>2500</v>
      </c>
      <c r="J844" t="s">
        <v>8218</v>
      </c>
      <c r="K844" t="s">
        <v>8341</v>
      </c>
    </row>
    <row r="845" spans="9:11" x14ac:dyDescent="0.25">
      <c r="I845" s="6">
        <v>3000</v>
      </c>
      <c r="J845" t="s">
        <v>8218</v>
      </c>
      <c r="K845" t="s">
        <v>8341</v>
      </c>
    </row>
    <row r="846" spans="9:11" x14ac:dyDescent="0.25">
      <c r="I846" s="6">
        <v>3000</v>
      </c>
      <c r="J846" t="s">
        <v>8218</v>
      </c>
      <c r="K846" t="s">
        <v>8341</v>
      </c>
    </row>
    <row r="847" spans="9:11" x14ac:dyDescent="0.25">
      <c r="I847" s="6">
        <v>5000</v>
      </c>
      <c r="J847" t="s">
        <v>8218</v>
      </c>
      <c r="K847" t="s">
        <v>8341</v>
      </c>
    </row>
    <row r="848" spans="9:11" x14ac:dyDescent="0.25">
      <c r="I848" s="6">
        <v>1100</v>
      </c>
      <c r="J848" t="s">
        <v>8218</v>
      </c>
      <c r="K848" t="s">
        <v>8341</v>
      </c>
    </row>
    <row r="849" spans="9:11" x14ac:dyDescent="0.25">
      <c r="I849" s="6">
        <v>10</v>
      </c>
      <c r="J849" t="s">
        <v>8218</v>
      </c>
      <c r="K849" t="s">
        <v>8341</v>
      </c>
    </row>
    <row r="850" spans="9:11" x14ac:dyDescent="0.25">
      <c r="I850" s="6">
        <v>300</v>
      </c>
      <c r="J850" t="s">
        <v>8218</v>
      </c>
      <c r="K850" t="s">
        <v>8341</v>
      </c>
    </row>
    <row r="851" spans="9:11" x14ac:dyDescent="0.25">
      <c r="I851" s="6">
        <v>4000</v>
      </c>
      <c r="J851" t="s">
        <v>8218</v>
      </c>
      <c r="K851" t="s">
        <v>8341</v>
      </c>
    </row>
    <row r="852" spans="9:11" x14ac:dyDescent="0.25">
      <c r="I852" s="6">
        <v>4000</v>
      </c>
      <c r="J852" t="s">
        <v>8218</v>
      </c>
      <c r="K852" t="s">
        <v>8341</v>
      </c>
    </row>
    <row r="853" spans="9:11" x14ac:dyDescent="0.25">
      <c r="I853" s="6">
        <v>2000</v>
      </c>
      <c r="J853" t="s">
        <v>8218</v>
      </c>
      <c r="K853" t="s">
        <v>8341</v>
      </c>
    </row>
    <row r="854" spans="9:11" x14ac:dyDescent="0.25">
      <c r="I854" s="6">
        <v>3500</v>
      </c>
      <c r="J854" t="s">
        <v>8218</v>
      </c>
      <c r="K854" t="s">
        <v>8341</v>
      </c>
    </row>
    <row r="855" spans="9:11" x14ac:dyDescent="0.25">
      <c r="I855" s="6">
        <v>300</v>
      </c>
      <c r="J855" t="s">
        <v>8218</v>
      </c>
      <c r="K855" t="s">
        <v>8341</v>
      </c>
    </row>
    <row r="856" spans="9:11" x14ac:dyDescent="0.25">
      <c r="I856" s="6">
        <v>27800</v>
      </c>
      <c r="J856" t="s">
        <v>8218</v>
      </c>
      <c r="K856" t="s">
        <v>8341</v>
      </c>
    </row>
    <row r="857" spans="9:11" x14ac:dyDescent="0.25">
      <c r="I857" s="6">
        <v>1450</v>
      </c>
      <c r="J857" t="s">
        <v>8218</v>
      </c>
      <c r="K857" t="s">
        <v>8341</v>
      </c>
    </row>
    <row r="858" spans="9:11" x14ac:dyDescent="0.25">
      <c r="I858" s="6">
        <v>250</v>
      </c>
      <c r="J858" t="s">
        <v>8218</v>
      </c>
      <c r="K858" t="s">
        <v>8341</v>
      </c>
    </row>
    <row r="859" spans="9:11" x14ac:dyDescent="0.25">
      <c r="I859" s="6">
        <v>1200</v>
      </c>
      <c r="J859" t="s">
        <v>8218</v>
      </c>
      <c r="K859" t="s">
        <v>8341</v>
      </c>
    </row>
    <row r="860" spans="9:11" x14ac:dyDescent="0.25">
      <c r="I860" s="6">
        <v>1200</v>
      </c>
      <c r="J860" t="s">
        <v>8218</v>
      </c>
      <c r="K860" t="s">
        <v>8341</v>
      </c>
    </row>
    <row r="861" spans="9:11" x14ac:dyDescent="0.25">
      <c r="I861" s="6">
        <v>4000</v>
      </c>
      <c r="J861" t="s">
        <v>8218</v>
      </c>
      <c r="K861" t="s">
        <v>8341</v>
      </c>
    </row>
    <row r="862" spans="9:11" x14ac:dyDescent="0.25">
      <c r="I862" s="6">
        <v>14000</v>
      </c>
      <c r="J862" t="s">
        <v>8220</v>
      </c>
      <c r="K862" t="s">
        <v>8342</v>
      </c>
    </row>
    <row r="863" spans="9:11" x14ac:dyDescent="0.25">
      <c r="I863" s="6">
        <v>4500</v>
      </c>
      <c r="J863" t="s">
        <v>8220</v>
      </c>
      <c r="K863" t="s">
        <v>8342</v>
      </c>
    </row>
    <row r="864" spans="9:11" x14ac:dyDescent="0.25">
      <c r="I864" s="6">
        <v>50000</v>
      </c>
      <c r="J864" t="s">
        <v>8220</v>
      </c>
      <c r="K864" t="s">
        <v>8342</v>
      </c>
    </row>
    <row r="865" spans="9:11" x14ac:dyDescent="0.25">
      <c r="I865" s="6">
        <v>2000</v>
      </c>
      <c r="J865" t="s">
        <v>8220</v>
      </c>
      <c r="K865" t="s">
        <v>8342</v>
      </c>
    </row>
    <row r="866" spans="9:11" x14ac:dyDescent="0.25">
      <c r="I866" s="6">
        <v>6500</v>
      </c>
      <c r="J866" t="s">
        <v>8220</v>
      </c>
      <c r="K866" t="s">
        <v>8342</v>
      </c>
    </row>
    <row r="867" spans="9:11" x14ac:dyDescent="0.25">
      <c r="I867" s="6">
        <v>2200</v>
      </c>
      <c r="J867" t="s">
        <v>8220</v>
      </c>
      <c r="K867" t="s">
        <v>8342</v>
      </c>
    </row>
    <row r="868" spans="9:11" x14ac:dyDescent="0.25">
      <c r="I868" s="6">
        <v>3500</v>
      </c>
      <c r="J868" t="s">
        <v>8220</v>
      </c>
      <c r="K868" t="s">
        <v>8342</v>
      </c>
    </row>
    <row r="869" spans="9:11" x14ac:dyDescent="0.25">
      <c r="I869" s="6">
        <v>5000</v>
      </c>
      <c r="J869" t="s">
        <v>8220</v>
      </c>
      <c r="K869" t="s">
        <v>8342</v>
      </c>
    </row>
    <row r="870" spans="9:11" x14ac:dyDescent="0.25">
      <c r="I870" s="6">
        <v>45000</v>
      </c>
      <c r="J870" t="s">
        <v>8220</v>
      </c>
      <c r="K870" t="s">
        <v>8342</v>
      </c>
    </row>
    <row r="871" spans="9:11" x14ac:dyDescent="0.25">
      <c r="I871" s="6">
        <v>8800</v>
      </c>
      <c r="J871" t="s">
        <v>8220</v>
      </c>
      <c r="K871" t="s">
        <v>8342</v>
      </c>
    </row>
    <row r="872" spans="9:11" x14ac:dyDescent="0.25">
      <c r="I872" s="6">
        <v>20000</v>
      </c>
      <c r="J872" t="s">
        <v>8220</v>
      </c>
      <c r="K872" t="s">
        <v>8342</v>
      </c>
    </row>
    <row r="873" spans="9:11" x14ac:dyDescent="0.25">
      <c r="I873" s="6">
        <v>6000</v>
      </c>
      <c r="J873" t="s">
        <v>8220</v>
      </c>
      <c r="K873" t="s">
        <v>8342</v>
      </c>
    </row>
    <row r="874" spans="9:11" x14ac:dyDescent="0.25">
      <c r="I874" s="6">
        <v>8000</v>
      </c>
      <c r="J874" t="s">
        <v>8220</v>
      </c>
      <c r="K874" t="s">
        <v>8342</v>
      </c>
    </row>
    <row r="875" spans="9:11" x14ac:dyDescent="0.25">
      <c r="I875" s="6">
        <v>3500</v>
      </c>
      <c r="J875" t="s">
        <v>8220</v>
      </c>
      <c r="K875" t="s">
        <v>8342</v>
      </c>
    </row>
    <row r="876" spans="9:11" x14ac:dyDescent="0.25">
      <c r="I876" s="6">
        <v>3000</v>
      </c>
      <c r="J876" t="s">
        <v>8220</v>
      </c>
      <c r="K876" t="s">
        <v>8342</v>
      </c>
    </row>
    <row r="877" spans="9:11" x14ac:dyDescent="0.25">
      <c r="I877" s="6">
        <v>5000</v>
      </c>
      <c r="J877" t="s">
        <v>8220</v>
      </c>
      <c r="K877" t="s">
        <v>8342</v>
      </c>
    </row>
    <row r="878" spans="9:11" x14ac:dyDescent="0.25">
      <c r="I878" s="6">
        <v>3152</v>
      </c>
      <c r="J878" t="s">
        <v>8220</v>
      </c>
      <c r="K878" t="s">
        <v>8342</v>
      </c>
    </row>
    <row r="879" spans="9:11" x14ac:dyDescent="0.25">
      <c r="I879" s="6">
        <v>2000</v>
      </c>
      <c r="J879" t="s">
        <v>8220</v>
      </c>
      <c r="K879" t="s">
        <v>8342</v>
      </c>
    </row>
    <row r="880" spans="9:11" x14ac:dyDescent="0.25">
      <c r="I880" s="6">
        <v>5000</v>
      </c>
      <c r="J880" t="s">
        <v>8220</v>
      </c>
      <c r="K880" t="s">
        <v>8342</v>
      </c>
    </row>
    <row r="881" spans="9:11" x14ac:dyDescent="0.25">
      <c r="I881" s="6">
        <v>2100</v>
      </c>
      <c r="J881" t="s">
        <v>8220</v>
      </c>
      <c r="K881" t="s">
        <v>8342</v>
      </c>
    </row>
    <row r="882" spans="9:11" x14ac:dyDescent="0.25">
      <c r="I882" s="6">
        <v>3780</v>
      </c>
      <c r="J882" t="s">
        <v>8220</v>
      </c>
      <c r="K882" t="s">
        <v>8343</v>
      </c>
    </row>
    <row r="883" spans="9:11" x14ac:dyDescent="0.25">
      <c r="I883" s="6">
        <v>3750</v>
      </c>
      <c r="J883" t="s">
        <v>8220</v>
      </c>
      <c r="K883" t="s">
        <v>8343</v>
      </c>
    </row>
    <row r="884" spans="9:11" x14ac:dyDescent="0.25">
      <c r="I884" s="6">
        <v>1500</v>
      </c>
      <c r="J884" t="s">
        <v>8220</v>
      </c>
      <c r="K884" t="s">
        <v>8343</v>
      </c>
    </row>
    <row r="885" spans="9:11" x14ac:dyDescent="0.25">
      <c r="I885" s="6">
        <v>5000</v>
      </c>
      <c r="J885" t="s">
        <v>8220</v>
      </c>
      <c r="K885" t="s">
        <v>8343</v>
      </c>
    </row>
    <row r="886" spans="9:11" x14ac:dyDescent="0.25">
      <c r="I886" s="6">
        <v>2000</v>
      </c>
      <c r="J886" t="s">
        <v>8220</v>
      </c>
      <c r="K886" t="s">
        <v>8343</v>
      </c>
    </row>
    <row r="887" spans="9:11" x14ac:dyDescent="0.25">
      <c r="I887" s="6">
        <v>1000</v>
      </c>
      <c r="J887" t="s">
        <v>8220</v>
      </c>
      <c r="K887" t="s">
        <v>8343</v>
      </c>
    </row>
    <row r="888" spans="9:11" x14ac:dyDescent="0.25">
      <c r="I888" s="6">
        <v>500</v>
      </c>
      <c r="J888" t="s">
        <v>8220</v>
      </c>
      <c r="K888" t="s">
        <v>8343</v>
      </c>
    </row>
    <row r="889" spans="9:11" x14ac:dyDescent="0.25">
      <c r="I889" s="6">
        <v>1000</v>
      </c>
      <c r="J889" t="s">
        <v>8220</v>
      </c>
      <c r="K889" t="s">
        <v>8343</v>
      </c>
    </row>
    <row r="890" spans="9:11" x14ac:dyDescent="0.25">
      <c r="I890" s="6">
        <v>1000</v>
      </c>
      <c r="J890" t="s">
        <v>8220</v>
      </c>
      <c r="K890" t="s">
        <v>8343</v>
      </c>
    </row>
    <row r="891" spans="9:11" x14ac:dyDescent="0.25">
      <c r="I891" s="6">
        <v>25000</v>
      </c>
      <c r="J891" t="s">
        <v>8220</v>
      </c>
      <c r="K891" t="s">
        <v>8343</v>
      </c>
    </row>
    <row r="892" spans="9:11" x14ac:dyDescent="0.25">
      <c r="I892" s="6">
        <v>3000</v>
      </c>
      <c r="J892" t="s">
        <v>8220</v>
      </c>
      <c r="K892" t="s">
        <v>8343</v>
      </c>
    </row>
    <row r="893" spans="9:11" x14ac:dyDescent="0.25">
      <c r="I893" s="6">
        <v>8000</v>
      </c>
      <c r="J893" t="s">
        <v>8220</v>
      </c>
      <c r="K893" t="s">
        <v>8343</v>
      </c>
    </row>
    <row r="894" spans="9:11" x14ac:dyDescent="0.25">
      <c r="I894" s="6">
        <v>6000</v>
      </c>
      <c r="J894" t="s">
        <v>8220</v>
      </c>
      <c r="K894" t="s">
        <v>8343</v>
      </c>
    </row>
    <row r="895" spans="9:11" x14ac:dyDescent="0.25">
      <c r="I895" s="6">
        <v>2000</v>
      </c>
      <c r="J895" t="s">
        <v>8220</v>
      </c>
      <c r="K895" t="s">
        <v>8343</v>
      </c>
    </row>
    <row r="896" spans="9:11" x14ac:dyDescent="0.25">
      <c r="I896" s="6">
        <v>20000</v>
      </c>
      <c r="J896" t="s">
        <v>8220</v>
      </c>
      <c r="K896" t="s">
        <v>8343</v>
      </c>
    </row>
    <row r="897" spans="9:11" x14ac:dyDescent="0.25">
      <c r="I897" s="6">
        <v>8000</v>
      </c>
      <c r="J897" t="s">
        <v>8220</v>
      </c>
      <c r="K897" t="s">
        <v>8343</v>
      </c>
    </row>
    <row r="898" spans="9:11" x14ac:dyDescent="0.25">
      <c r="I898" s="6">
        <v>8000</v>
      </c>
      <c r="J898" t="s">
        <v>8220</v>
      </c>
      <c r="K898" t="s">
        <v>8343</v>
      </c>
    </row>
    <row r="899" spans="9:11" x14ac:dyDescent="0.25">
      <c r="I899" s="6">
        <v>3000</v>
      </c>
      <c r="J899" t="s">
        <v>8220</v>
      </c>
      <c r="K899" t="s">
        <v>8343</v>
      </c>
    </row>
    <row r="900" spans="9:11" x14ac:dyDescent="0.25">
      <c r="I900" s="6">
        <v>2500</v>
      </c>
      <c r="J900" t="s">
        <v>8220</v>
      </c>
      <c r="K900" t="s">
        <v>8343</v>
      </c>
    </row>
    <row r="901" spans="9:11" x14ac:dyDescent="0.25">
      <c r="I901" s="6">
        <v>750</v>
      </c>
      <c r="J901" t="s">
        <v>8220</v>
      </c>
      <c r="K901" t="s">
        <v>8343</v>
      </c>
    </row>
    <row r="902" spans="9:11" x14ac:dyDescent="0.25">
      <c r="I902" s="6">
        <v>5000</v>
      </c>
      <c r="J902" t="s">
        <v>8220</v>
      </c>
      <c r="K902" t="s">
        <v>8342</v>
      </c>
    </row>
    <row r="903" spans="9:11" x14ac:dyDescent="0.25">
      <c r="I903" s="6">
        <v>6500</v>
      </c>
      <c r="J903" t="s">
        <v>8220</v>
      </c>
      <c r="K903" t="s">
        <v>8342</v>
      </c>
    </row>
    <row r="904" spans="9:11" x14ac:dyDescent="0.25">
      <c r="I904" s="6">
        <v>30000</v>
      </c>
      <c r="J904" t="s">
        <v>8220</v>
      </c>
      <c r="K904" t="s">
        <v>8342</v>
      </c>
    </row>
    <row r="905" spans="9:11" x14ac:dyDescent="0.25">
      <c r="I905" s="6">
        <v>5000</v>
      </c>
      <c r="J905" t="s">
        <v>8220</v>
      </c>
      <c r="K905" t="s">
        <v>8342</v>
      </c>
    </row>
    <row r="906" spans="9:11" x14ac:dyDescent="0.25">
      <c r="I906" s="6">
        <v>50000</v>
      </c>
      <c r="J906" t="s">
        <v>8220</v>
      </c>
      <c r="K906" t="s">
        <v>8342</v>
      </c>
    </row>
    <row r="907" spans="9:11" x14ac:dyDescent="0.25">
      <c r="I907" s="6">
        <v>6500</v>
      </c>
      <c r="J907" t="s">
        <v>8220</v>
      </c>
      <c r="K907" t="s">
        <v>8342</v>
      </c>
    </row>
    <row r="908" spans="9:11" x14ac:dyDescent="0.25">
      <c r="I908" s="6">
        <v>15000</v>
      </c>
      <c r="J908" t="s">
        <v>8220</v>
      </c>
      <c r="K908" t="s">
        <v>8342</v>
      </c>
    </row>
    <row r="909" spans="9:11" x14ac:dyDescent="0.25">
      <c r="I909" s="6">
        <v>2900</v>
      </c>
      <c r="J909" t="s">
        <v>8220</v>
      </c>
      <c r="K909" t="s">
        <v>8342</v>
      </c>
    </row>
    <row r="910" spans="9:11" x14ac:dyDescent="0.25">
      <c r="I910" s="6">
        <v>2500</v>
      </c>
      <c r="J910" t="s">
        <v>8220</v>
      </c>
      <c r="K910" t="s">
        <v>8342</v>
      </c>
    </row>
    <row r="911" spans="9:11" x14ac:dyDescent="0.25">
      <c r="I911" s="6">
        <v>16000</v>
      </c>
      <c r="J911" t="s">
        <v>8220</v>
      </c>
      <c r="K911" t="s">
        <v>8342</v>
      </c>
    </row>
    <row r="912" spans="9:11" x14ac:dyDescent="0.25">
      <c r="I912" s="6">
        <v>550</v>
      </c>
      <c r="J912" t="s">
        <v>8220</v>
      </c>
      <c r="K912" t="s">
        <v>8342</v>
      </c>
    </row>
    <row r="913" spans="9:11" x14ac:dyDescent="0.25">
      <c r="I913" s="6">
        <v>100000</v>
      </c>
      <c r="J913" t="s">
        <v>8220</v>
      </c>
      <c r="K913" t="s">
        <v>8342</v>
      </c>
    </row>
    <row r="914" spans="9:11" x14ac:dyDescent="0.25">
      <c r="I914" s="6">
        <v>3500</v>
      </c>
      <c r="J914" t="s">
        <v>8220</v>
      </c>
      <c r="K914" t="s">
        <v>8342</v>
      </c>
    </row>
    <row r="915" spans="9:11" x14ac:dyDescent="0.25">
      <c r="I915" s="6">
        <v>30000</v>
      </c>
      <c r="J915" t="s">
        <v>8220</v>
      </c>
      <c r="K915" t="s">
        <v>8342</v>
      </c>
    </row>
    <row r="916" spans="9:11" x14ac:dyDescent="0.25">
      <c r="I916" s="6">
        <v>1500</v>
      </c>
      <c r="J916" t="s">
        <v>8220</v>
      </c>
      <c r="K916" t="s">
        <v>8342</v>
      </c>
    </row>
    <row r="917" spans="9:11" x14ac:dyDescent="0.25">
      <c r="I917" s="6">
        <v>6500</v>
      </c>
      <c r="J917" t="s">
        <v>8220</v>
      </c>
      <c r="K917" t="s">
        <v>8342</v>
      </c>
    </row>
    <row r="918" spans="9:11" x14ac:dyDescent="0.25">
      <c r="I918" s="6">
        <v>3300</v>
      </c>
      <c r="J918" t="s">
        <v>8220</v>
      </c>
      <c r="K918" t="s">
        <v>8342</v>
      </c>
    </row>
    <row r="919" spans="9:11" x14ac:dyDescent="0.25">
      <c r="I919" s="6">
        <v>5000</v>
      </c>
      <c r="J919" t="s">
        <v>8220</v>
      </c>
      <c r="K919" t="s">
        <v>8342</v>
      </c>
    </row>
    <row r="920" spans="9:11" x14ac:dyDescent="0.25">
      <c r="I920" s="6">
        <v>3900</v>
      </c>
      <c r="J920" t="s">
        <v>8220</v>
      </c>
      <c r="K920" t="s">
        <v>8342</v>
      </c>
    </row>
    <row r="921" spans="9:11" x14ac:dyDescent="0.25">
      <c r="I921" s="6">
        <v>20000</v>
      </c>
      <c r="J921" t="s">
        <v>8220</v>
      </c>
      <c r="K921" t="s">
        <v>8342</v>
      </c>
    </row>
    <row r="922" spans="9:11" x14ac:dyDescent="0.25">
      <c r="I922" s="6">
        <v>5500</v>
      </c>
      <c r="J922" t="s">
        <v>8220</v>
      </c>
      <c r="K922" t="s">
        <v>8342</v>
      </c>
    </row>
    <row r="923" spans="9:11" x14ac:dyDescent="0.25">
      <c r="I923" s="6">
        <v>15000</v>
      </c>
      <c r="J923" t="s">
        <v>8220</v>
      </c>
      <c r="K923" t="s">
        <v>8342</v>
      </c>
    </row>
    <row r="924" spans="9:11" x14ac:dyDescent="0.25">
      <c r="I924" s="6">
        <v>27000</v>
      </c>
      <c r="J924" t="s">
        <v>8220</v>
      </c>
      <c r="K924" t="s">
        <v>8342</v>
      </c>
    </row>
    <row r="925" spans="9:11" x14ac:dyDescent="0.25">
      <c r="I925" s="6">
        <v>15000</v>
      </c>
      <c r="J925" t="s">
        <v>8220</v>
      </c>
      <c r="K925" t="s">
        <v>8342</v>
      </c>
    </row>
    <row r="926" spans="9:11" x14ac:dyDescent="0.25">
      <c r="I926" s="6">
        <v>3000</v>
      </c>
      <c r="J926" t="s">
        <v>8220</v>
      </c>
      <c r="K926" t="s">
        <v>8342</v>
      </c>
    </row>
    <row r="927" spans="9:11" x14ac:dyDescent="0.25">
      <c r="I927" s="6">
        <v>6000</v>
      </c>
      <c r="J927" t="s">
        <v>8220</v>
      </c>
      <c r="K927" t="s">
        <v>8342</v>
      </c>
    </row>
    <row r="928" spans="9:11" x14ac:dyDescent="0.25">
      <c r="I928" s="6">
        <v>7000</v>
      </c>
      <c r="J928" t="s">
        <v>8220</v>
      </c>
      <c r="K928" t="s">
        <v>8342</v>
      </c>
    </row>
    <row r="929" spans="9:11" x14ac:dyDescent="0.25">
      <c r="I929" s="6">
        <v>20000</v>
      </c>
      <c r="J929" t="s">
        <v>8220</v>
      </c>
      <c r="K929" t="s">
        <v>8342</v>
      </c>
    </row>
    <row r="930" spans="9:11" x14ac:dyDescent="0.25">
      <c r="I930" s="6">
        <v>14500</v>
      </c>
      <c r="J930" t="s">
        <v>8220</v>
      </c>
      <c r="K930" t="s">
        <v>8342</v>
      </c>
    </row>
    <row r="931" spans="9:11" x14ac:dyDescent="0.25">
      <c r="I931" s="6">
        <v>500</v>
      </c>
      <c r="J931" t="s">
        <v>8220</v>
      </c>
      <c r="K931" t="s">
        <v>8342</v>
      </c>
    </row>
    <row r="932" spans="9:11" x14ac:dyDescent="0.25">
      <c r="I932" s="6">
        <v>900</v>
      </c>
      <c r="J932" t="s">
        <v>8220</v>
      </c>
      <c r="K932" t="s">
        <v>8342</v>
      </c>
    </row>
    <row r="933" spans="9:11" x14ac:dyDescent="0.25">
      <c r="I933" s="6">
        <v>2000</v>
      </c>
      <c r="J933" t="s">
        <v>8220</v>
      </c>
      <c r="K933" t="s">
        <v>8342</v>
      </c>
    </row>
    <row r="934" spans="9:11" x14ac:dyDescent="0.25">
      <c r="I934" s="6">
        <v>9500</v>
      </c>
      <c r="J934" t="s">
        <v>8220</v>
      </c>
      <c r="K934" t="s">
        <v>8342</v>
      </c>
    </row>
    <row r="935" spans="9:11" x14ac:dyDescent="0.25">
      <c r="I935" s="6">
        <v>2000</v>
      </c>
      <c r="J935" t="s">
        <v>8220</v>
      </c>
      <c r="K935" t="s">
        <v>8342</v>
      </c>
    </row>
    <row r="936" spans="9:11" x14ac:dyDescent="0.25">
      <c r="I936" s="6">
        <v>5000</v>
      </c>
      <c r="J936" t="s">
        <v>8220</v>
      </c>
      <c r="K936" t="s">
        <v>8342</v>
      </c>
    </row>
    <row r="937" spans="9:11" x14ac:dyDescent="0.25">
      <c r="I937" s="6">
        <v>3500</v>
      </c>
      <c r="J937" t="s">
        <v>8220</v>
      </c>
      <c r="K937" t="s">
        <v>8342</v>
      </c>
    </row>
    <row r="938" spans="9:11" x14ac:dyDescent="0.25">
      <c r="I938" s="6">
        <v>1400</v>
      </c>
      <c r="J938" t="s">
        <v>8220</v>
      </c>
      <c r="K938" t="s">
        <v>8342</v>
      </c>
    </row>
    <row r="939" spans="9:11" x14ac:dyDescent="0.25">
      <c r="I939" s="6">
        <v>3500</v>
      </c>
      <c r="J939" t="s">
        <v>8220</v>
      </c>
      <c r="K939" t="s">
        <v>8342</v>
      </c>
    </row>
    <row r="940" spans="9:11" x14ac:dyDescent="0.25">
      <c r="I940" s="6">
        <v>7000</v>
      </c>
      <c r="J940" t="s">
        <v>8220</v>
      </c>
      <c r="K940" t="s">
        <v>8342</v>
      </c>
    </row>
    <row r="941" spans="9:11" x14ac:dyDescent="0.25">
      <c r="I941" s="6">
        <v>2750</v>
      </c>
      <c r="J941" t="s">
        <v>8220</v>
      </c>
      <c r="K941" t="s">
        <v>8342</v>
      </c>
    </row>
    <row r="942" spans="9:11" x14ac:dyDescent="0.25">
      <c r="I942" s="6">
        <v>9000</v>
      </c>
      <c r="J942" t="s">
        <v>8220</v>
      </c>
      <c r="K942" t="s">
        <v>8335</v>
      </c>
    </row>
    <row r="943" spans="9:11" x14ac:dyDescent="0.25">
      <c r="I943" s="6">
        <v>50000</v>
      </c>
      <c r="J943" t="s">
        <v>8220</v>
      </c>
      <c r="K943" t="s">
        <v>8335</v>
      </c>
    </row>
    <row r="944" spans="9:11" x14ac:dyDescent="0.25">
      <c r="I944" s="6">
        <v>7500</v>
      </c>
      <c r="J944" t="s">
        <v>8220</v>
      </c>
      <c r="K944" t="s">
        <v>8335</v>
      </c>
    </row>
    <row r="945" spans="9:11" x14ac:dyDescent="0.25">
      <c r="I945" s="6">
        <v>3000</v>
      </c>
      <c r="J945" t="s">
        <v>8220</v>
      </c>
      <c r="K945" t="s">
        <v>8335</v>
      </c>
    </row>
    <row r="946" spans="9:11" x14ac:dyDescent="0.25">
      <c r="I946" s="6">
        <v>50000</v>
      </c>
      <c r="J946" t="s">
        <v>8220</v>
      </c>
      <c r="K946" t="s">
        <v>8335</v>
      </c>
    </row>
    <row r="947" spans="9:11" x14ac:dyDescent="0.25">
      <c r="I947" s="6">
        <v>100000</v>
      </c>
      <c r="J947" t="s">
        <v>8220</v>
      </c>
      <c r="K947" t="s">
        <v>8335</v>
      </c>
    </row>
    <row r="948" spans="9:11" x14ac:dyDescent="0.25">
      <c r="I948" s="6">
        <v>15000</v>
      </c>
      <c r="J948" t="s">
        <v>8220</v>
      </c>
      <c r="K948" t="s">
        <v>8335</v>
      </c>
    </row>
    <row r="949" spans="9:11" x14ac:dyDescent="0.25">
      <c r="I949" s="6">
        <v>850</v>
      </c>
      <c r="J949" t="s">
        <v>8220</v>
      </c>
      <c r="K949" t="s">
        <v>8335</v>
      </c>
    </row>
    <row r="950" spans="9:11" x14ac:dyDescent="0.25">
      <c r="I950" s="6">
        <v>4000</v>
      </c>
      <c r="J950" t="s">
        <v>8220</v>
      </c>
      <c r="K950" t="s">
        <v>8335</v>
      </c>
    </row>
    <row r="951" spans="9:11" x14ac:dyDescent="0.25">
      <c r="I951" s="6">
        <v>20000</v>
      </c>
      <c r="J951" t="s">
        <v>8220</v>
      </c>
      <c r="K951" t="s">
        <v>8335</v>
      </c>
    </row>
    <row r="952" spans="9:11" x14ac:dyDescent="0.25">
      <c r="I952" s="6">
        <v>5000</v>
      </c>
      <c r="J952" t="s">
        <v>8220</v>
      </c>
      <c r="K952" t="s">
        <v>8335</v>
      </c>
    </row>
    <row r="953" spans="9:11" x14ac:dyDescent="0.25">
      <c r="I953" s="6">
        <v>50000</v>
      </c>
      <c r="J953" t="s">
        <v>8220</v>
      </c>
      <c r="K953" t="s">
        <v>8335</v>
      </c>
    </row>
    <row r="954" spans="9:11" x14ac:dyDescent="0.25">
      <c r="I954" s="6">
        <v>49000</v>
      </c>
      <c r="J954" t="s">
        <v>8220</v>
      </c>
      <c r="K954" t="s">
        <v>8335</v>
      </c>
    </row>
    <row r="955" spans="9:11" x14ac:dyDescent="0.25">
      <c r="I955" s="6">
        <v>15000</v>
      </c>
      <c r="J955" t="s">
        <v>8220</v>
      </c>
      <c r="K955" t="s">
        <v>8335</v>
      </c>
    </row>
    <row r="956" spans="9:11" x14ac:dyDescent="0.25">
      <c r="I956" s="6">
        <v>15000</v>
      </c>
      <c r="J956" t="s">
        <v>8220</v>
      </c>
      <c r="K956" t="s">
        <v>8335</v>
      </c>
    </row>
    <row r="957" spans="9:11" x14ac:dyDescent="0.25">
      <c r="I957" s="6">
        <v>300000</v>
      </c>
      <c r="J957" t="s">
        <v>8220</v>
      </c>
      <c r="K957" t="s">
        <v>8335</v>
      </c>
    </row>
    <row r="958" spans="9:11" x14ac:dyDescent="0.25">
      <c r="I958" s="6">
        <v>50000</v>
      </c>
      <c r="J958" t="s">
        <v>8220</v>
      </c>
      <c r="K958" t="s">
        <v>8335</v>
      </c>
    </row>
    <row r="959" spans="9:11" x14ac:dyDescent="0.25">
      <c r="I959" s="6">
        <v>12000</v>
      </c>
      <c r="J959" t="s">
        <v>8220</v>
      </c>
      <c r="K959" t="s">
        <v>8335</v>
      </c>
    </row>
    <row r="960" spans="9:11" x14ac:dyDescent="0.25">
      <c r="I960" s="6">
        <v>7777</v>
      </c>
      <c r="J960" t="s">
        <v>8220</v>
      </c>
      <c r="K960" t="s">
        <v>8335</v>
      </c>
    </row>
    <row r="961" spans="9:11" x14ac:dyDescent="0.25">
      <c r="I961" s="6">
        <v>50000</v>
      </c>
      <c r="J961" t="s">
        <v>8220</v>
      </c>
      <c r="K961" t="s">
        <v>8335</v>
      </c>
    </row>
    <row r="962" spans="9:11" x14ac:dyDescent="0.25">
      <c r="I962" s="6">
        <v>55650</v>
      </c>
      <c r="J962" t="s">
        <v>8220</v>
      </c>
      <c r="K962" t="s">
        <v>8335</v>
      </c>
    </row>
    <row r="963" spans="9:11" x14ac:dyDescent="0.25">
      <c r="I963" s="6">
        <v>95000</v>
      </c>
      <c r="J963" t="s">
        <v>8220</v>
      </c>
      <c r="K963" t="s">
        <v>8335</v>
      </c>
    </row>
    <row r="964" spans="9:11" x14ac:dyDescent="0.25">
      <c r="I964" s="6">
        <v>2500</v>
      </c>
      <c r="J964" t="s">
        <v>8220</v>
      </c>
      <c r="K964" t="s">
        <v>8335</v>
      </c>
    </row>
    <row r="965" spans="9:11" x14ac:dyDescent="0.25">
      <c r="I965" s="6">
        <v>35000</v>
      </c>
      <c r="J965" t="s">
        <v>8220</v>
      </c>
      <c r="K965" t="s">
        <v>8335</v>
      </c>
    </row>
    <row r="966" spans="9:11" x14ac:dyDescent="0.25">
      <c r="I966" s="6">
        <v>110000</v>
      </c>
      <c r="J966" t="s">
        <v>8220</v>
      </c>
      <c r="K966" t="s">
        <v>8335</v>
      </c>
    </row>
    <row r="967" spans="9:11" x14ac:dyDescent="0.25">
      <c r="I967" s="6">
        <v>25000</v>
      </c>
      <c r="J967" t="s">
        <v>8220</v>
      </c>
      <c r="K967" t="s">
        <v>8335</v>
      </c>
    </row>
    <row r="968" spans="9:11" x14ac:dyDescent="0.25">
      <c r="I968" s="6">
        <v>12000</v>
      </c>
      <c r="J968" t="s">
        <v>8220</v>
      </c>
      <c r="K968" t="s">
        <v>8335</v>
      </c>
    </row>
    <row r="969" spans="9:11" x14ac:dyDescent="0.25">
      <c r="I969" s="6">
        <v>20000</v>
      </c>
      <c r="J969" t="s">
        <v>8220</v>
      </c>
      <c r="K969" t="s">
        <v>8335</v>
      </c>
    </row>
    <row r="970" spans="9:11" x14ac:dyDescent="0.25">
      <c r="I970" s="6">
        <v>8000</v>
      </c>
      <c r="J970" t="s">
        <v>8220</v>
      </c>
      <c r="K970" t="s">
        <v>8335</v>
      </c>
    </row>
    <row r="971" spans="9:11" x14ac:dyDescent="0.25">
      <c r="I971" s="6">
        <v>30000</v>
      </c>
      <c r="J971" t="s">
        <v>8220</v>
      </c>
      <c r="K971" t="s">
        <v>8335</v>
      </c>
    </row>
    <row r="972" spans="9:11" x14ac:dyDescent="0.25">
      <c r="I972" s="6">
        <v>5000</v>
      </c>
      <c r="J972" t="s">
        <v>8220</v>
      </c>
      <c r="K972" t="s">
        <v>8335</v>
      </c>
    </row>
    <row r="973" spans="9:11" x14ac:dyDescent="0.25">
      <c r="I973" s="6">
        <v>100000</v>
      </c>
      <c r="J973" t="s">
        <v>8220</v>
      </c>
      <c r="K973" t="s">
        <v>8335</v>
      </c>
    </row>
    <row r="974" spans="9:11" x14ac:dyDescent="0.25">
      <c r="I974" s="6">
        <v>20000</v>
      </c>
      <c r="J974" t="s">
        <v>8220</v>
      </c>
      <c r="K974" t="s">
        <v>8335</v>
      </c>
    </row>
    <row r="975" spans="9:11" x14ac:dyDescent="0.25">
      <c r="I975" s="6">
        <v>20000</v>
      </c>
      <c r="J975" t="s">
        <v>8220</v>
      </c>
      <c r="K975" t="s">
        <v>8335</v>
      </c>
    </row>
    <row r="976" spans="9:11" x14ac:dyDescent="0.25">
      <c r="I976" s="6">
        <v>50000</v>
      </c>
      <c r="J976" t="s">
        <v>8220</v>
      </c>
      <c r="K976" t="s">
        <v>8335</v>
      </c>
    </row>
    <row r="977" spans="9:11" x14ac:dyDescent="0.25">
      <c r="I977" s="6">
        <v>100000</v>
      </c>
      <c r="J977" t="s">
        <v>8220</v>
      </c>
      <c r="K977" t="s">
        <v>8335</v>
      </c>
    </row>
    <row r="978" spans="9:11" x14ac:dyDescent="0.25">
      <c r="I978" s="6">
        <v>150000</v>
      </c>
      <c r="J978" t="s">
        <v>8220</v>
      </c>
      <c r="K978" t="s">
        <v>8335</v>
      </c>
    </row>
    <row r="979" spans="9:11" x14ac:dyDescent="0.25">
      <c r="I979" s="6">
        <v>2700</v>
      </c>
      <c r="J979" t="s">
        <v>8220</v>
      </c>
      <c r="K979" t="s">
        <v>8335</v>
      </c>
    </row>
    <row r="980" spans="9:11" x14ac:dyDescent="0.25">
      <c r="I980" s="6">
        <v>172889</v>
      </c>
      <c r="J980" t="s">
        <v>8220</v>
      </c>
      <c r="K980" t="s">
        <v>8335</v>
      </c>
    </row>
    <row r="981" spans="9:11" x14ac:dyDescent="0.25">
      <c r="I981" s="6">
        <v>35000</v>
      </c>
      <c r="J981" t="s">
        <v>8220</v>
      </c>
      <c r="K981" t="s">
        <v>8335</v>
      </c>
    </row>
    <row r="982" spans="9:11" x14ac:dyDescent="0.25">
      <c r="I982" s="6">
        <v>10000</v>
      </c>
      <c r="J982" t="s">
        <v>8220</v>
      </c>
      <c r="K982" t="s">
        <v>8335</v>
      </c>
    </row>
    <row r="983" spans="9:11" x14ac:dyDescent="0.25">
      <c r="I983" s="6">
        <v>88888</v>
      </c>
      <c r="J983" t="s">
        <v>8220</v>
      </c>
      <c r="K983" t="s">
        <v>8335</v>
      </c>
    </row>
    <row r="984" spans="9:11" x14ac:dyDescent="0.25">
      <c r="I984" s="6">
        <v>17500</v>
      </c>
      <c r="J984" t="s">
        <v>8220</v>
      </c>
      <c r="K984" t="s">
        <v>8335</v>
      </c>
    </row>
    <row r="985" spans="9:11" x14ac:dyDescent="0.25">
      <c r="I985" s="6">
        <v>104219</v>
      </c>
      <c r="J985" t="s">
        <v>8220</v>
      </c>
      <c r="K985" t="s">
        <v>8335</v>
      </c>
    </row>
    <row r="986" spans="9:11" x14ac:dyDescent="0.25">
      <c r="I986" s="6">
        <v>10000</v>
      </c>
      <c r="J986" t="s">
        <v>8220</v>
      </c>
      <c r="K986" t="s">
        <v>8335</v>
      </c>
    </row>
    <row r="987" spans="9:11" x14ac:dyDescent="0.25">
      <c r="I987" s="6">
        <v>30000</v>
      </c>
      <c r="J987" t="s">
        <v>8220</v>
      </c>
      <c r="K987" t="s">
        <v>8335</v>
      </c>
    </row>
    <row r="988" spans="9:11" x14ac:dyDescent="0.25">
      <c r="I988" s="6">
        <v>20000</v>
      </c>
      <c r="J988" t="s">
        <v>8220</v>
      </c>
      <c r="K988" t="s">
        <v>8335</v>
      </c>
    </row>
    <row r="989" spans="9:11" x14ac:dyDescent="0.25">
      <c r="I989" s="6">
        <v>50000</v>
      </c>
      <c r="J989" t="s">
        <v>8220</v>
      </c>
      <c r="K989" t="s">
        <v>8335</v>
      </c>
    </row>
    <row r="990" spans="9:11" x14ac:dyDescent="0.25">
      <c r="I990" s="6">
        <v>5000</v>
      </c>
      <c r="J990" t="s">
        <v>8220</v>
      </c>
      <c r="K990" t="s">
        <v>8335</v>
      </c>
    </row>
    <row r="991" spans="9:11" x14ac:dyDescent="0.25">
      <c r="I991" s="6">
        <v>10000</v>
      </c>
      <c r="J991" t="s">
        <v>8220</v>
      </c>
      <c r="K991" t="s">
        <v>8335</v>
      </c>
    </row>
    <row r="992" spans="9:11" x14ac:dyDescent="0.25">
      <c r="I992" s="6">
        <v>25000</v>
      </c>
      <c r="J992" t="s">
        <v>8220</v>
      </c>
      <c r="K992" t="s">
        <v>8335</v>
      </c>
    </row>
    <row r="993" spans="9:11" x14ac:dyDescent="0.25">
      <c r="I993" s="6">
        <v>5000</v>
      </c>
      <c r="J993" t="s">
        <v>8220</v>
      </c>
      <c r="K993" t="s">
        <v>8335</v>
      </c>
    </row>
    <row r="994" spans="9:11" x14ac:dyDescent="0.25">
      <c r="I994" s="6">
        <v>100000</v>
      </c>
      <c r="J994" t="s">
        <v>8220</v>
      </c>
      <c r="K994" t="s">
        <v>8335</v>
      </c>
    </row>
    <row r="995" spans="9:11" x14ac:dyDescent="0.25">
      <c r="I995" s="6">
        <v>70000</v>
      </c>
      <c r="J995" t="s">
        <v>8220</v>
      </c>
      <c r="K995" t="s">
        <v>8335</v>
      </c>
    </row>
    <row r="996" spans="9:11" x14ac:dyDescent="0.25">
      <c r="I996" s="6">
        <v>200000</v>
      </c>
      <c r="J996" t="s">
        <v>8220</v>
      </c>
      <c r="K996" t="s">
        <v>8335</v>
      </c>
    </row>
    <row r="997" spans="9:11" x14ac:dyDescent="0.25">
      <c r="I997" s="6">
        <v>10000</v>
      </c>
      <c r="J997" t="s">
        <v>8220</v>
      </c>
      <c r="K997" t="s">
        <v>8335</v>
      </c>
    </row>
    <row r="998" spans="9:11" x14ac:dyDescent="0.25">
      <c r="I998" s="6">
        <v>4000</v>
      </c>
      <c r="J998" t="s">
        <v>8220</v>
      </c>
      <c r="K998" t="s">
        <v>8335</v>
      </c>
    </row>
    <row r="999" spans="9:11" x14ac:dyDescent="0.25">
      <c r="I999" s="6">
        <v>5000</v>
      </c>
      <c r="J999" t="s">
        <v>8220</v>
      </c>
      <c r="K999" t="s">
        <v>8335</v>
      </c>
    </row>
    <row r="1000" spans="9:11" x14ac:dyDescent="0.25">
      <c r="I1000" s="6">
        <v>60000</v>
      </c>
      <c r="J1000" t="s">
        <v>8220</v>
      </c>
      <c r="K1000" t="s">
        <v>8335</v>
      </c>
    </row>
    <row r="1001" spans="9:11" x14ac:dyDescent="0.25">
      <c r="I1001" s="6">
        <v>150000</v>
      </c>
      <c r="J1001" t="s">
        <v>8220</v>
      </c>
      <c r="K1001" t="s">
        <v>8335</v>
      </c>
    </row>
    <row r="1002" spans="9:11" x14ac:dyDescent="0.25">
      <c r="I1002" s="6">
        <v>894700</v>
      </c>
      <c r="J1002" t="s">
        <v>8219</v>
      </c>
      <c r="K1002" t="s">
        <v>8335</v>
      </c>
    </row>
    <row r="1003" spans="9:11" x14ac:dyDescent="0.25">
      <c r="I1003" s="6">
        <v>5000</v>
      </c>
      <c r="J1003" t="s">
        <v>8219</v>
      </c>
      <c r="K1003" t="s">
        <v>8335</v>
      </c>
    </row>
    <row r="1004" spans="9:11" x14ac:dyDescent="0.25">
      <c r="I1004" s="6">
        <v>9999</v>
      </c>
      <c r="J1004" t="s">
        <v>8219</v>
      </c>
      <c r="K1004" t="s">
        <v>8335</v>
      </c>
    </row>
    <row r="1005" spans="9:11" x14ac:dyDescent="0.25">
      <c r="I1005" s="6">
        <v>20000</v>
      </c>
      <c r="J1005" t="s">
        <v>8219</v>
      </c>
      <c r="K1005" t="s">
        <v>8335</v>
      </c>
    </row>
    <row r="1006" spans="9:11" x14ac:dyDescent="0.25">
      <c r="I1006" s="6">
        <v>25000</v>
      </c>
      <c r="J1006" t="s">
        <v>8219</v>
      </c>
      <c r="K1006" t="s">
        <v>8335</v>
      </c>
    </row>
    <row r="1007" spans="9:11" x14ac:dyDescent="0.25">
      <c r="I1007" s="6">
        <v>200000</v>
      </c>
      <c r="J1007" t="s">
        <v>8219</v>
      </c>
      <c r="K1007" t="s">
        <v>8335</v>
      </c>
    </row>
    <row r="1008" spans="9:11" x14ac:dyDescent="0.25">
      <c r="I1008" s="6">
        <v>4000</v>
      </c>
      <c r="J1008" t="s">
        <v>8219</v>
      </c>
      <c r="K1008" t="s">
        <v>8335</v>
      </c>
    </row>
    <row r="1009" spans="9:11" x14ac:dyDescent="0.25">
      <c r="I1009" s="6">
        <v>30000</v>
      </c>
      <c r="J1009" t="s">
        <v>8219</v>
      </c>
      <c r="K1009" t="s">
        <v>8335</v>
      </c>
    </row>
    <row r="1010" spans="9:11" x14ac:dyDescent="0.25">
      <c r="I1010" s="6">
        <v>93500</v>
      </c>
      <c r="J1010" t="s">
        <v>8219</v>
      </c>
      <c r="K1010" t="s">
        <v>8335</v>
      </c>
    </row>
    <row r="1011" spans="9:11" x14ac:dyDescent="0.25">
      <c r="I1011" s="6">
        <v>50000</v>
      </c>
      <c r="J1011" t="s">
        <v>8219</v>
      </c>
      <c r="K1011" t="s">
        <v>8335</v>
      </c>
    </row>
    <row r="1012" spans="9:11" x14ac:dyDescent="0.25">
      <c r="I1012" s="6">
        <v>115250</v>
      </c>
      <c r="J1012" t="s">
        <v>8219</v>
      </c>
      <c r="K1012" t="s">
        <v>8335</v>
      </c>
    </row>
    <row r="1013" spans="9:11" x14ac:dyDescent="0.25">
      <c r="I1013" s="6">
        <v>20000</v>
      </c>
      <c r="J1013" t="s">
        <v>8219</v>
      </c>
      <c r="K1013" t="s">
        <v>8335</v>
      </c>
    </row>
    <row r="1014" spans="9:11" x14ac:dyDescent="0.25">
      <c r="I1014" s="6">
        <v>5000</v>
      </c>
      <c r="J1014" t="s">
        <v>8219</v>
      </c>
      <c r="K1014" t="s">
        <v>8335</v>
      </c>
    </row>
    <row r="1015" spans="9:11" x14ac:dyDescent="0.25">
      <c r="I1015" s="6">
        <v>25000</v>
      </c>
      <c r="J1015" t="s">
        <v>8219</v>
      </c>
      <c r="K1015" t="s">
        <v>8335</v>
      </c>
    </row>
    <row r="1016" spans="9:11" x14ac:dyDescent="0.25">
      <c r="I1016" s="6">
        <v>10000</v>
      </c>
      <c r="J1016" t="s">
        <v>8219</v>
      </c>
      <c r="K1016" t="s">
        <v>8335</v>
      </c>
    </row>
    <row r="1017" spans="9:11" x14ac:dyDescent="0.25">
      <c r="I1017" s="6">
        <v>9000</v>
      </c>
      <c r="J1017" t="s">
        <v>8219</v>
      </c>
      <c r="K1017" t="s">
        <v>8335</v>
      </c>
    </row>
    <row r="1018" spans="9:11" x14ac:dyDescent="0.25">
      <c r="I1018" s="6">
        <v>100000</v>
      </c>
      <c r="J1018" t="s">
        <v>8219</v>
      </c>
      <c r="K1018" t="s">
        <v>8335</v>
      </c>
    </row>
    <row r="1019" spans="9:11" x14ac:dyDescent="0.25">
      <c r="I1019" s="6">
        <v>250000</v>
      </c>
      <c r="J1019" t="s">
        <v>8219</v>
      </c>
      <c r="K1019" t="s">
        <v>8335</v>
      </c>
    </row>
    <row r="1020" spans="9:11" x14ac:dyDescent="0.25">
      <c r="I1020" s="6">
        <v>20000</v>
      </c>
      <c r="J1020" t="s">
        <v>8219</v>
      </c>
      <c r="K1020" t="s">
        <v>8335</v>
      </c>
    </row>
    <row r="1021" spans="9:11" x14ac:dyDescent="0.25">
      <c r="I1021" s="6">
        <v>45000</v>
      </c>
      <c r="J1021" t="s">
        <v>8219</v>
      </c>
      <c r="K1021" t="s">
        <v>8335</v>
      </c>
    </row>
    <row r="1022" spans="9:11" x14ac:dyDescent="0.25">
      <c r="I1022" s="6">
        <v>1550</v>
      </c>
      <c r="J1022" t="s">
        <v>8218</v>
      </c>
      <c r="K1022" t="s">
        <v>8344</v>
      </c>
    </row>
    <row r="1023" spans="9:11" x14ac:dyDescent="0.25">
      <c r="I1023" s="6">
        <v>3000</v>
      </c>
      <c r="J1023" t="s">
        <v>8218</v>
      </c>
      <c r="K1023" t="s">
        <v>8344</v>
      </c>
    </row>
    <row r="1024" spans="9:11" x14ac:dyDescent="0.25">
      <c r="I1024" s="6">
        <v>2000</v>
      </c>
      <c r="J1024" t="s">
        <v>8218</v>
      </c>
      <c r="K1024" t="s">
        <v>8344</v>
      </c>
    </row>
    <row r="1025" spans="9:11" x14ac:dyDescent="0.25">
      <c r="I1025" s="6">
        <v>2000</v>
      </c>
      <c r="J1025" t="s">
        <v>8218</v>
      </c>
      <c r="K1025" t="s">
        <v>8344</v>
      </c>
    </row>
    <row r="1026" spans="9:11" x14ac:dyDescent="0.25">
      <c r="I1026" s="6">
        <v>20000</v>
      </c>
      <c r="J1026" t="s">
        <v>8218</v>
      </c>
      <c r="K1026" t="s">
        <v>8344</v>
      </c>
    </row>
    <row r="1027" spans="9:11" x14ac:dyDescent="0.25">
      <c r="I1027" s="6">
        <v>70000</v>
      </c>
      <c r="J1027" t="s">
        <v>8218</v>
      </c>
      <c r="K1027" t="s">
        <v>8344</v>
      </c>
    </row>
    <row r="1028" spans="9:11" x14ac:dyDescent="0.25">
      <c r="I1028" s="6">
        <v>7000</v>
      </c>
      <c r="J1028" t="s">
        <v>8218</v>
      </c>
      <c r="K1028" t="s">
        <v>8344</v>
      </c>
    </row>
    <row r="1029" spans="9:11" x14ac:dyDescent="0.25">
      <c r="I1029" s="6">
        <v>7501</v>
      </c>
      <c r="J1029" t="s">
        <v>8218</v>
      </c>
      <c r="K1029" t="s">
        <v>8344</v>
      </c>
    </row>
    <row r="1030" spans="9:11" x14ac:dyDescent="0.25">
      <c r="I1030" s="6">
        <v>10000</v>
      </c>
      <c r="J1030" t="s">
        <v>8218</v>
      </c>
      <c r="K1030" t="s">
        <v>8344</v>
      </c>
    </row>
    <row r="1031" spans="9:11" x14ac:dyDescent="0.25">
      <c r="I1031" s="6">
        <v>10000</v>
      </c>
      <c r="J1031" t="s">
        <v>8218</v>
      </c>
      <c r="K1031" t="s">
        <v>8344</v>
      </c>
    </row>
    <row r="1032" spans="9:11" x14ac:dyDescent="0.25">
      <c r="I1032" s="6">
        <v>2000</v>
      </c>
      <c r="J1032" t="s">
        <v>8218</v>
      </c>
      <c r="K1032" t="s">
        <v>8344</v>
      </c>
    </row>
    <row r="1033" spans="9:11" x14ac:dyDescent="0.25">
      <c r="I1033" s="6">
        <v>10000</v>
      </c>
      <c r="J1033" t="s">
        <v>8218</v>
      </c>
      <c r="K1033" t="s">
        <v>8344</v>
      </c>
    </row>
    <row r="1034" spans="9:11" x14ac:dyDescent="0.25">
      <c r="I1034" s="6">
        <v>5400</v>
      </c>
      <c r="J1034" t="s">
        <v>8218</v>
      </c>
      <c r="K1034" t="s">
        <v>8344</v>
      </c>
    </row>
    <row r="1035" spans="9:11" x14ac:dyDescent="0.25">
      <c r="I1035" s="6">
        <v>1328</v>
      </c>
      <c r="J1035" t="s">
        <v>8218</v>
      </c>
      <c r="K1035" t="s">
        <v>8344</v>
      </c>
    </row>
    <row r="1036" spans="9:11" x14ac:dyDescent="0.25">
      <c r="I1036" s="6">
        <v>5000</v>
      </c>
      <c r="J1036" t="s">
        <v>8218</v>
      </c>
      <c r="K1036" t="s">
        <v>8344</v>
      </c>
    </row>
    <row r="1037" spans="9:11" x14ac:dyDescent="0.25">
      <c r="I1037" s="6">
        <v>4600</v>
      </c>
      <c r="J1037" t="s">
        <v>8218</v>
      </c>
      <c r="K1037" t="s">
        <v>8344</v>
      </c>
    </row>
    <row r="1038" spans="9:11" x14ac:dyDescent="0.25">
      <c r="I1038" s="6">
        <v>4500</v>
      </c>
      <c r="J1038" t="s">
        <v>8218</v>
      </c>
      <c r="K1038" t="s">
        <v>8344</v>
      </c>
    </row>
    <row r="1039" spans="9:11" x14ac:dyDescent="0.25">
      <c r="I1039" s="6">
        <v>1000</v>
      </c>
      <c r="J1039" t="s">
        <v>8218</v>
      </c>
      <c r="K1039" t="s">
        <v>8344</v>
      </c>
    </row>
    <row r="1040" spans="9:11" x14ac:dyDescent="0.25">
      <c r="I1040" s="6">
        <v>1500</v>
      </c>
      <c r="J1040" t="s">
        <v>8218</v>
      </c>
      <c r="K1040" t="s">
        <v>8344</v>
      </c>
    </row>
    <row r="1041" spans="9:11" x14ac:dyDescent="0.25">
      <c r="I1041" s="6">
        <v>500</v>
      </c>
      <c r="J1041" t="s">
        <v>8218</v>
      </c>
      <c r="K1041" t="s">
        <v>8344</v>
      </c>
    </row>
    <row r="1042" spans="9:11" x14ac:dyDescent="0.25">
      <c r="I1042" s="6">
        <v>85000</v>
      </c>
      <c r="J1042" t="s">
        <v>8219</v>
      </c>
      <c r="K1042" t="s">
        <v>8346</v>
      </c>
    </row>
    <row r="1043" spans="9:11" x14ac:dyDescent="0.25">
      <c r="I1043" s="6">
        <v>50</v>
      </c>
      <c r="J1043" t="s">
        <v>8219</v>
      </c>
      <c r="K1043" t="s">
        <v>8346</v>
      </c>
    </row>
    <row r="1044" spans="9:11" x14ac:dyDescent="0.25">
      <c r="I1044" s="6">
        <v>650</v>
      </c>
      <c r="J1044" t="s">
        <v>8219</v>
      </c>
      <c r="K1044" t="s">
        <v>8346</v>
      </c>
    </row>
    <row r="1045" spans="9:11" x14ac:dyDescent="0.25">
      <c r="I1045" s="6">
        <v>100000</v>
      </c>
      <c r="J1045" t="s">
        <v>8219</v>
      </c>
      <c r="K1045" t="s">
        <v>8346</v>
      </c>
    </row>
    <row r="1046" spans="9:11" x14ac:dyDescent="0.25">
      <c r="I1046" s="6">
        <v>7000</v>
      </c>
      <c r="J1046" t="s">
        <v>8219</v>
      </c>
      <c r="K1046" t="s">
        <v>8346</v>
      </c>
    </row>
    <row r="1047" spans="9:11" x14ac:dyDescent="0.25">
      <c r="I1047" s="6">
        <v>10000</v>
      </c>
      <c r="J1047" t="s">
        <v>8219</v>
      </c>
      <c r="K1047" t="s">
        <v>8346</v>
      </c>
    </row>
    <row r="1048" spans="9:11" x14ac:dyDescent="0.25">
      <c r="I1048" s="6">
        <v>3000</v>
      </c>
      <c r="J1048" t="s">
        <v>8219</v>
      </c>
      <c r="K1048" t="s">
        <v>8346</v>
      </c>
    </row>
    <row r="1049" spans="9:11" x14ac:dyDescent="0.25">
      <c r="I1049" s="6">
        <v>2000</v>
      </c>
      <c r="J1049" t="s">
        <v>8219</v>
      </c>
      <c r="K1049" t="s">
        <v>8346</v>
      </c>
    </row>
    <row r="1050" spans="9:11" x14ac:dyDescent="0.25">
      <c r="I1050" s="6">
        <v>15000</v>
      </c>
      <c r="J1050" t="s">
        <v>8219</v>
      </c>
      <c r="K1050" t="s">
        <v>8346</v>
      </c>
    </row>
    <row r="1051" spans="9:11" x14ac:dyDescent="0.25">
      <c r="I1051" s="6">
        <v>12000</v>
      </c>
      <c r="J1051" t="s">
        <v>8219</v>
      </c>
      <c r="K1051" t="s">
        <v>8346</v>
      </c>
    </row>
    <row r="1052" spans="9:11" x14ac:dyDescent="0.25">
      <c r="I1052" s="6">
        <v>2500</v>
      </c>
      <c r="J1052" t="s">
        <v>8219</v>
      </c>
      <c r="K1052" t="s">
        <v>8346</v>
      </c>
    </row>
    <row r="1053" spans="9:11" x14ac:dyDescent="0.25">
      <c r="I1053" s="6">
        <v>500</v>
      </c>
      <c r="J1053" t="s">
        <v>8219</v>
      </c>
      <c r="K1053" t="s">
        <v>8346</v>
      </c>
    </row>
    <row r="1054" spans="9:11" x14ac:dyDescent="0.25">
      <c r="I1054" s="6">
        <v>4336</v>
      </c>
      <c r="J1054" t="s">
        <v>8219</v>
      </c>
      <c r="K1054" t="s">
        <v>8346</v>
      </c>
    </row>
    <row r="1055" spans="9:11" x14ac:dyDescent="0.25">
      <c r="I1055" s="6">
        <v>1500</v>
      </c>
      <c r="J1055" t="s">
        <v>8219</v>
      </c>
      <c r="K1055" t="s">
        <v>8346</v>
      </c>
    </row>
    <row r="1056" spans="9:11" x14ac:dyDescent="0.25">
      <c r="I1056" s="6">
        <v>2500</v>
      </c>
      <c r="J1056" t="s">
        <v>8219</v>
      </c>
      <c r="K1056" t="s">
        <v>8346</v>
      </c>
    </row>
    <row r="1057" spans="9:11" x14ac:dyDescent="0.25">
      <c r="I1057" s="6">
        <v>3500</v>
      </c>
      <c r="J1057" t="s">
        <v>8219</v>
      </c>
      <c r="K1057" t="s">
        <v>8346</v>
      </c>
    </row>
    <row r="1058" spans="9:11" x14ac:dyDescent="0.25">
      <c r="I1058" s="6">
        <v>10000</v>
      </c>
      <c r="J1058" t="s">
        <v>8219</v>
      </c>
      <c r="K1058" t="s">
        <v>8346</v>
      </c>
    </row>
    <row r="1059" spans="9:11" x14ac:dyDescent="0.25">
      <c r="I1059" s="6">
        <v>10000</v>
      </c>
      <c r="J1059" t="s">
        <v>8219</v>
      </c>
      <c r="K1059" t="s">
        <v>8346</v>
      </c>
    </row>
    <row r="1060" spans="9:11" x14ac:dyDescent="0.25">
      <c r="I1060" s="6">
        <v>40000</v>
      </c>
      <c r="J1060" t="s">
        <v>8219</v>
      </c>
      <c r="K1060" t="s">
        <v>8346</v>
      </c>
    </row>
    <row r="1061" spans="9:11" x14ac:dyDescent="0.25">
      <c r="I1061" s="6">
        <v>1100</v>
      </c>
      <c r="J1061" t="s">
        <v>8219</v>
      </c>
      <c r="K1061" t="s">
        <v>8346</v>
      </c>
    </row>
    <row r="1062" spans="9:11" x14ac:dyDescent="0.25">
      <c r="I1062" s="6">
        <v>5000</v>
      </c>
      <c r="J1062" t="s">
        <v>8219</v>
      </c>
      <c r="K1062" t="s">
        <v>8346</v>
      </c>
    </row>
    <row r="1063" spans="9:11" x14ac:dyDescent="0.25">
      <c r="I1063" s="6">
        <v>4000</v>
      </c>
      <c r="J1063" t="s">
        <v>8219</v>
      </c>
      <c r="K1063" t="s">
        <v>8346</v>
      </c>
    </row>
    <row r="1064" spans="9:11" x14ac:dyDescent="0.25">
      <c r="I1064" s="6">
        <v>199</v>
      </c>
      <c r="J1064" t="s">
        <v>8219</v>
      </c>
      <c r="K1064" t="s">
        <v>8346</v>
      </c>
    </row>
    <row r="1065" spans="9:11" x14ac:dyDescent="0.25">
      <c r="I1065" s="6">
        <v>1000</v>
      </c>
      <c r="J1065" t="s">
        <v>8219</v>
      </c>
      <c r="K1065" t="s">
        <v>8346</v>
      </c>
    </row>
    <row r="1066" spans="9:11" x14ac:dyDescent="0.25">
      <c r="I1066" s="6">
        <v>90000</v>
      </c>
      <c r="J1066" t="s">
        <v>8220</v>
      </c>
      <c r="K1066" t="s">
        <v>8348</v>
      </c>
    </row>
    <row r="1067" spans="9:11" x14ac:dyDescent="0.25">
      <c r="I1067" s="6">
        <v>3000</v>
      </c>
      <c r="J1067" t="s">
        <v>8220</v>
      </c>
      <c r="K1067" t="s">
        <v>8348</v>
      </c>
    </row>
    <row r="1068" spans="9:11" x14ac:dyDescent="0.25">
      <c r="I1068" s="6">
        <v>150000</v>
      </c>
      <c r="J1068" t="s">
        <v>8220</v>
      </c>
      <c r="K1068" t="s">
        <v>8348</v>
      </c>
    </row>
    <row r="1069" spans="9:11" x14ac:dyDescent="0.25">
      <c r="I1069" s="6">
        <v>500</v>
      </c>
      <c r="J1069" t="s">
        <v>8220</v>
      </c>
      <c r="K1069" t="s">
        <v>8348</v>
      </c>
    </row>
    <row r="1070" spans="9:11" x14ac:dyDescent="0.25">
      <c r="I1070" s="6">
        <v>30000</v>
      </c>
      <c r="J1070" t="s">
        <v>8220</v>
      </c>
      <c r="K1070" t="s">
        <v>8348</v>
      </c>
    </row>
    <row r="1071" spans="9:11" x14ac:dyDescent="0.25">
      <c r="I1071" s="6">
        <v>2200</v>
      </c>
      <c r="J1071" t="s">
        <v>8220</v>
      </c>
      <c r="K1071" t="s">
        <v>8348</v>
      </c>
    </row>
    <row r="1072" spans="9:11" x14ac:dyDescent="0.25">
      <c r="I1072" s="6">
        <v>10000</v>
      </c>
      <c r="J1072" t="s">
        <v>8220</v>
      </c>
      <c r="K1072" t="s">
        <v>8348</v>
      </c>
    </row>
    <row r="1073" spans="9:11" x14ac:dyDescent="0.25">
      <c r="I1073" s="6">
        <v>100</v>
      </c>
      <c r="J1073" t="s">
        <v>8220</v>
      </c>
      <c r="K1073" t="s">
        <v>8348</v>
      </c>
    </row>
    <row r="1074" spans="9:11" x14ac:dyDescent="0.25">
      <c r="I1074" s="6">
        <v>75000</v>
      </c>
      <c r="J1074" t="s">
        <v>8220</v>
      </c>
      <c r="K1074" t="s">
        <v>8348</v>
      </c>
    </row>
    <row r="1075" spans="9:11" x14ac:dyDescent="0.25">
      <c r="I1075" s="6">
        <v>750</v>
      </c>
      <c r="J1075" t="s">
        <v>8220</v>
      </c>
      <c r="K1075" t="s">
        <v>8348</v>
      </c>
    </row>
    <row r="1076" spans="9:11" x14ac:dyDescent="0.25">
      <c r="I1076" s="6">
        <v>54000</v>
      </c>
      <c r="J1076" t="s">
        <v>8220</v>
      </c>
      <c r="K1076" t="s">
        <v>8348</v>
      </c>
    </row>
    <row r="1077" spans="9:11" x14ac:dyDescent="0.25">
      <c r="I1077" s="6">
        <v>1000</v>
      </c>
      <c r="J1077" t="s">
        <v>8220</v>
      </c>
      <c r="K1077" t="s">
        <v>8348</v>
      </c>
    </row>
    <row r="1078" spans="9:11" x14ac:dyDescent="0.25">
      <c r="I1078" s="6">
        <v>75000</v>
      </c>
      <c r="J1078" t="s">
        <v>8220</v>
      </c>
      <c r="K1078" t="s">
        <v>8348</v>
      </c>
    </row>
    <row r="1079" spans="9:11" x14ac:dyDescent="0.25">
      <c r="I1079" s="6">
        <v>25000</v>
      </c>
      <c r="J1079" t="s">
        <v>8220</v>
      </c>
      <c r="K1079" t="s">
        <v>8348</v>
      </c>
    </row>
    <row r="1080" spans="9:11" x14ac:dyDescent="0.25">
      <c r="I1080" s="6">
        <v>600</v>
      </c>
      <c r="J1080" t="s">
        <v>8220</v>
      </c>
      <c r="K1080" t="s">
        <v>8348</v>
      </c>
    </row>
    <row r="1081" spans="9:11" x14ac:dyDescent="0.25">
      <c r="I1081" s="6">
        <v>26000</v>
      </c>
      <c r="J1081" t="s">
        <v>8220</v>
      </c>
      <c r="K1081" t="s">
        <v>8348</v>
      </c>
    </row>
    <row r="1082" spans="9:11" x14ac:dyDescent="0.25">
      <c r="I1082" s="6">
        <v>20000</v>
      </c>
      <c r="J1082" t="s">
        <v>8220</v>
      </c>
      <c r="K1082" t="s">
        <v>8348</v>
      </c>
    </row>
    <row r="1083" spans="9:11" x14ac:dyDescent="0.25">
      <c r="I1083" s="6">
        <v>68000</v>
      </c>
      <c r="J1083" t="s">
        <v>8220</v>
      </c>
      <c r="K1083" t="s">
        <v>8348</v>
      </c>
    </row>
    <row r="1084" spans="9:11" x14ac:dyDescent="0.25">
      <c r="I1084" s="6">
        <v>10000</v>
      </c>
      <c r="J1084" t="s">
        <v>8220</v>
      </c>
      <c r="K1084" t="s">
        <v>8348</v>
      </c>
    </row>
    <row r="1085" spans="9:11" x14ac:dyDescent="0.25">
      <c r="I1085" s="6">
        <v>50000</v>
      </c>
      <c r="J1085" t="s">
        <v>8220</v>
      </c>
      <c r="K1085" t="s">
        <v>8348</v>
      </c>
    </row>
    <row r="1086" spans="9:11" x14ac:dyDescent="0.25">
      <c r="I1086" s="6">
        <v>550</v>
      </c>
      <c r="J1086" t="s">
        <v>8220</v>
      </c>
      <c r="K1086" t="s">
        <v>8348</v>
      </c>
    </row>
    <row r="1087" spans="9:11" x14ac:dyDescent="0.25">
      <c r="I1087" s="6">
        <v>30000</v>
      </c>
      <c r="J1087" t="s">
        <v>8220</v>
      </c>
      <c r="K1087" t="s">
        <v>8348</v>
      </c>
    </row>
    <row r="1088" spans="9:11" x14ac:dyDescent="0.25">
      <c r="I1088" s="6">
        <v>18000</v>
      </c>
      <c r="J1088" t="s">
        <v>8220</v>
      </c>
      <c r="K1088" t="s">
        <v>8348</v>
      </c>
    </row>
    <row r="1089" spans="9:11" x14ac:dyDescent="0.25">
      <c r="I1089" s="6">
        <v>1100</v>
      </c>
      <c r="J1089" t="s">
        <v>8220</v>
      </c>
      <c r="K1089" t="s">
        <v>8348</v>
      </c>
    </row>
    <row r="1090" spans="9:11" x14ac:dyDescent="0.25">
      <c r="I1090" s="6">
        <v>45000</v>
      </c>
      <c r="J1090" t="s">
        <v>8220</v>
      </c>
      <c r="K1090" t="s">
        <v>8348</v>
      </c>
    </row>
    <row r="1091" spans="9:11" x14ac:dyDescent="0.25">
      <c r="I1091" s="6">
        <v>15000</v>
      </c>
      <c r="J1091" t="s">
        <v>8220</v>
      </c>
      <c r="K1091" t="s">
        <v>8348</v>
      </c>
    </row>
    <row r="1092" spans="9:11" x14ac:dyDescent="0.25">
      <c r="I1092" s="6">
        <v>12999</v>
      </c>
      <c r="J1092" t="s">
        <v>8220</v>
      </c>
      <c r="K1092" t="s">
        <v>8348</v>
      </c>
    </row>
    <row r="1093" spans="9:11" x14ac:dyDescent="0.25">
      <c r="I1093" s="6">
        <v>200</v>
      </c>
      <c r="J1093" t="s">
        <v>8220</v>
      </c>
      <c r="K1093" t="s">
        <v>8348</v>
      </c>
    </row>
    <row r="1094" spans="9:11" x14ac:dyDescent="0.25">
      <c r="I1094" s="6">
        <v>2000</v>
      </c>
      <c r="J1094" t="s">
        <v>8220</v>
      </c>
      <c r="K1094" t="s">
        <v>8348</v>
      </c>
    </row>
    <row r="1095" spans="9:11" x14ac:dyDescent="0.25">
      <c r="I1095" s="6">
        <v>300</v>
      </c>
      <c r="J1095" t="s">
        <v>8220</v>
      </c>
      <c r="K1095" t="s">
        <v>8348</v>
      </c>
    </row>
    <row r="1096" spans="9:11" x14ac:dyDescent="0.25">
      <c r="I1096" s="6">
        <v>18000</v>
      </c>
      <c r="J1096" t="s">
        <v>8220</v>
      </c>
      <c r="K1096" t="s">
        <v>8348</v>
      </c>
    </row>
    <row r="1097" spans="9:11" x14ac:dyDescent="0.25">
      <c r="I1097" s="6">
        <v>500000</v>
      </c>
      <c r="J1097" t="s">
        <v>8220</v>
      </c>
      <c r="K1097" t="s">
        <v>8348</v>
      </c>
    </row>
    <row r="1098" spans="9:11" x14ac:dyDescent="0.25">
      <c r="I1098" s="6">
        <v>12000</v>
      </c>
      <c r="J1098" t="s">
        <v>8220</v>
      </c>
      <c r="K1098" t="s">
        <v>8348</v>
      </c>
    </row>
    <row r="1099" spans="9:11" x14ac:dyDescent="0.25">
      <c r="I1099" s="6">
        <v>100000</v>
      </c>
      <c r="J1099" t="s">
        <v>8220</v>
      </c>
      <c r="K1099" t="s">
        <v>8348</v>
      </c>
    </row>
    <row r="1100" spans="9:11" x14ac:dyDescent="0.25">
      <c r="I1100" s="6">
        <v>25000</v>
      </c>
      <c r="J1100" t="s">
        <v>8220</v>
      </c>
      <c r="K1100" t="s">
        <v>8348</v>
      </c>
    </row>
    <row r="1101" spans="9:11" x14ac:dyDescent="0.25">
      <c r="I1101" s="6">
        <v>5000</v>
      </c>
      <c r="J1101" t="s">
        <v>8220</v>
      </c>
      <c r="K1101" t="s">
        <v>8348</v>
      </c>
    </row>
    <row r="1102" spans="9:11" x14ac:dyDescent="0.25">
      <c r="I1102" s="6">
        <v>4000</v>
      </c>
      <c r="J1102" t="s">
        <v>8220</v>
      </c>
      <c r="K1102" t="s">
        <v>8348</v>
      </c>
    </row>
    <row r="1103" spans="9:11" x14ac:dyDescent="0.25">
      <c r="I1103" s="6">
        <v>100000</v>
      </c>
      <c r="J1103" t="s">
        <v>8220</v>
      </c>
      <c r="K1103" t="s">
        <v>8348</v>
      </c>
    </row>
    <row r="1104" spans="9:11" x14ac:dyDescent="0.25">
      <c r="I1104" s="6">
        <v>8000</v>
      </c>
      <c r="J1104" t="s">
        <v>8220</v>
      </c>
      <c r="K1104" t="s">
        <v>8348</v>
      </c>
    </row>
    <row r="1105" spans="9:11" x14ac:dyDescent="0.25">
      <c r="I1105" s="6">
        <v>15000</v>
      </c>
      <c r="J1105" t="s">
        <v>8220</v>
      </c>
      <c r="K1105" t="s">
        <v>8348</v>
      </c>
    </row>
    <row r="1106" spans="9:11" x14ac:dyDescent="0.25">
      <c r="I1106" s="6">
        <v>60000</v>
      </c>
      <c r="J1106" t="s">
        <v>8220</v>
      </c>
      <c r="K1106" t="s">
        <v>8348</v>
      </c>
    </row>
    <row r="1107" spans="9:11" x14ac:dyDescent="0.25">
      <c r="I1107" s="6">
        <v>900000</v>
      </c>
      <c r="J1107" t="s">
        <v>8220</v>
      </c>
      <c r="K1107" t="s">
        <v>8348</v>
      </c>
    </row>
    <row r="1108" spans="9:11" x14ac:dyDescent="0.25">
      <c r="I1108" s="6">
        <v>400</v>
      </c>
      <c r="J1108" t="s">
        <v>8220</v>
      </c>
      <c r="K1108" t="s">
        <v>8348</v>
      </c>
    </row>
    <row r="1109" spans="9:11" x14ac:dyDescent="0.25">
      <c r="I1109" s="6">
        <v>10000</v>
      </c>
      <c r="J1109" t="s">
        <v>8220</v>
      </c>
      <c r="K1109" t="s">
        <v>8348</v>
      </c>
    </row>
    <row r="1110" spans="9:11" x14ac:dyDescent="0.25">
      <c r="I1110" s="6">
        <v>25000</v>
      </c>
      <c r="J1110" t="s">
        <v>8220</v>
      </c>
      <c r="K1110" t="s">
        <v>8348</v>
      </c>
    </row>
    <row r="1111" spans="9:11" x14ac:dyDescent="0.25">
      <c r="I1111" s="6">
        <v>10000</v>
      </c>
      <c r="J1111" t="s">
        <v>8220</v>
      </c>
      <c r="K1111" t="s">
        <v>8348</v>
      </c>
    </row>
    <row r="1112" spans="9:11" x14ac:dyDescent="0.25">
      <c r="I1112" s="6">
        <v>50000</v>
      </c>
      <c r="J1112" t="s">
        <v>8220</v>
      </c>
      <c r="K1112" t="s">
        <v>8348</v>
      </c>
    </row>
    <row r="1113" spans="9:11" x14ac:dyDescent="0.25">
      <c r="I1113" s="6">
        <v>2500</v>
      </c>
      <c r="J1113" t="s">
        <v>8220</v>
      </c>
      <c r="K1113" t="s">
        <v>8348</v>
      </c>
    </row>
    <row r="1114" spans="9:11" x14ac:dyDescent="0.25">
      <c r="I1114" s="6">
        <v>88000</v>
      </c>
      <c r="J1114" t="s">
        <v>8220</v>
      </c>
      <c r="K1114" t="s">
        <v>8348</v>
      </c>
    </row>
    <row r="1115" spans="9:11" x14ac:dyDescent="0.25">
      <c r="I1115" s="6">
        <v>1000</v>
      </c>
      <c r="J1115" t="s">
        <v>8220</v>
      </c>
      <c r="K1115" t="s">
        <v>8348</v>
      </c>
    </row>
    <row r="1116" spans="9:11" x14ac:dyDescent="0.25">
      <c r="I1116" s="6">
        <v>6000</v>
      </c>
      <c r="J1116" t="s">
        <v>8220</v>
      </c>
      <c r="K1116" t="s">
        <v>8348</v>
      </c>
    </row>
    <row r="1117" spans="9:11" x14ac:dyDescent="0.25">
      <c r="I1117" s="6">
        <v>40000</v>
      </c>
      <c r="J1117" t="s">
        <v>8220</v>
      </c>
      <c r="K1117" t="s">
        <v>8348</v>
      </c>
    </row>
    <row r="1118" spans="9:11" x14ac:dyDescent="0.25">
      <c r="I1118" s="6">
        <v>500000</v>
      </c>
      <c r="J1118" t="s">
        <v>8220</v>
      </c>
      <c r="K1118" t="s">
        <v>8348</v>
      </c>
    </row>
    <row r="1119" spans="9:11" x14ac:dyDescent="0.25">
      <c r="I1119" s="6">
        <v>1000</v>
      </c>
      <c r="J1119" t="s">
        <v>8220</v>
      </c>
      <c r="K1119" t="s">
        <v>8348</v>
      </c>
    </row>
    <row r="1120" spans="9:11" x14ac:dyDescent="0.25">
      <c r="I1120" s="6">
        <v>4500</v>
      </c>
      <c r="J1120" t="s">
        <v>8220</v>
      </c>
      <c r="K1120" t="s">
        <v>8348</v>
      </c>
    </row>
    <row r="1121" spans="9:11" x14ac:dyDescent="0.25">
      <c r="I1121" s="6">
        <v>2100</v>
      </c>
      <c r="J1121" t="s">
        <v>8220</v>
      </c>
      <c r="K1121" t="s">
        <v>8348</v>
      </c>
    </row>
    <row r="1122" spans="9:11" x14ac:dyDescent="0.25">
      <c r="I1122" s="6">
        <v>25000</v>
      </c>
      <c r="J1122" t="s">
        <v>8220</v>
      </c>
      <c r="K1122" t="s">
        <v>8348</v>
      </c>
    </row>
    <row r="1123" spans="9:11" x14ac:dyDescent="0.25">
      <c r="I1123" s="6">
        <v>250000</v>
      </c>
      <c r="J1123" t="s">
        <v>8220</v>
      </c>
      <c r="K1123" t="s">
        <v>8348</v>
      </c>
    </row>
    <row r="1124" spans="9:11" x14ac:dyDescent="0.25">
      <c r="I1124" s="6">
        <v>3200</v>
      </c>
      <c r="J1124" t="s">
        <v>8220</v>
      </c>
      <c r="K1124" t="s">
        <v>8348</v>
      </c>
    </row>
    <row r="1125" spans="9:11" x14ac:dyDescent="0.25">
      <c r="I1125" s="6">
        <v>5000</v>
      </c>
      <c r="J1125" t="s">
        <v>8220</v>
      </c>
      <c r="K1125" t="s">
        <v>8348</v>
      </c>
    </row>
    <row r="1126" spans="9:11" x14ac:dyDescent="0.25">
      <c r="I1126" s="6">
        <v>90000</v>
      </c>
      <c r="J1126" t="s">
        <v>8220</v>
      </c>
      <c r="K1126" t="s">
        <v>8349</v>
      </c>
    </row>
    <row r="1127" spans="9:11" x14ac:dyDescent="0.25">
      <c r="I1127" s="6">
        <v>3000</v>
      </c>
      <c r="J1127" t="s">
        <v>8220</v>
      </c>
      <c r="K1127" t="s">
        <v>8349</v>
      </c>
    </row>
    <row r="1128" spans="9:11" x14ac:dyDescent="0.25">
      <c r="I1128" s="6">
        <v>2000</v>
      </c>
      <c r="J1128" t="s">
        <v>8220</v>
      </c>
      <c r="K1128" t="s">
        <v>8349</v>
      </c>
    </row>
    <row r="1129" spans="9:11" x14ac:dyDescent="0.25">
      <c r="I1129" s="6">
        <v>35000</v>
      </c>
      <c r="J1129" t="s">
        <v>8220</v>
      </c>
      <c r="K1129" t="s">
        <v>8349</v>
      </c>
    </row>
    <row r="1130" spans="9:11" x14ac:dyDescent="0.25">
      <c r="I1130" s="6">
        <v>1000</v>
      </c>
      <c r="J1130" t="s">
        <v>8220</v>
      </c>
      <c r="K1130" t="s">
        <v>8349</v>
      </c>
    </row>
    <row r="1131" spans="9:11" x14ac:dyDescent="0.25">
      <c r="I1131" s="6">
        <v>20000</v>
      </c>
      <c r="J1131" t="s">
        <v>8220</v>
      </c>
      <c r="K1131" t="s">
        <v>8349</v>
      </c>
    </row>
    <row r="1132" spans="9:11" x14ac:dyDescent="0.25">
      <c r="I1132" s="6">
        <v>5000</v>
      </c>
      <c r="J1132" t="s">
        <v>8220</v>
      </c>
      <c r="K1132" t="s">
        <v>8349</v>
      </c>
    </row>
    <row r="1133" spans="9:11" x14ac:dyDescent="0.25">
      <c r="I1133" s="6">
        <v>40000</v>
      </c>
      <c r="J1133" t="s">
        <v>8220</v>
      </c>
      <c r="K1133" t="s">
        <v>8349</v>
      </c>
    </row>
    <row r="1134" spans="9:11" x14ac:dyDescent="0.25">
      <c r="I1134" s="6">
        <v>10000</v>
      </c>
      <c r="J1134" t="s">
        <v>8220</v>
      </c>
      <c r="K1134" t="s">
        <v>8349</v>
      </c>
    </row>
    <row r="1135" spans="9:11" x14ac:dyDescent="0.25">
      <c r="I1135" s="6">
        <v>3000</v>
      </c>
      <c r="J1135" t="s">
        <v>8220</v>
      </c>
      <c r="K1135" t="s">
        <v>8349</v>
      </c>
    </row>
    <row r="1136" spans="9:11" x14ac:dyDescent="0.25">
      <c r="I1136" s="6">
        <v>25000</v>
      </c>
      <c r="J1136" t="s">
        <v>8220</v>
      </c>
      <c r="K1136" t="s">
        <v>8349</v>
      </c>
    </row>
    <row r="1137" spans="9:11" x14ac:dyDescent="0.25">
      <c r="I1137" s="6">
        <v>1000</v>
      </c>
      <c r="J1137" t="s">
        <v>8220</v>
      </c>
      <c r="K1137" t="s">
        <v>8349</v>
      </c>
    </row>
    <row r="1138" spans="9:11" x14ac:dyDescent="0.25">
      <c r="I1138" s="6">
        <v>4190</v>
      </c>
      <c r="J1138" t="s">
        <v>8220</v>
      </c>
      <c r="K1138" t="s">
        <v>8349</v>
      </c>
    </row>
    <row r="1139" spans="9:11" x14ac:dyDescent="0.25">
      <c r="I1139" s="6">
        <v>25000</v>
      </c>
      <c r="J1139" t="s">
        <v>8220</v>
      </c>
      <c r="K1139" t="s">
        <v>8349</v>
      </c>
    </row>
    <row r="1140" spans="9:11" x14ac:dyDescent="0.25">
      <c r="I1140" s="6">
        <v>35000</v>
      </c>
      <c r="J1140" t="s">
        <v>8220</v>
      </c>
      <c r="K1140" t="s">
        <v>8349</v>
      </c>
    </row>
    <row r="1141" spans="9:11" x14ac:dyDescent="0.25">
      <c r="I1141" s="6">
        <v>8000</v>
      </c>
      <c r="J1141" t="s">
        <v>8220</v>
      </c>
      <c r="K1141" t="s">
        <v>8349</v>
      </c>
    </row>
    <row r="1142" spans="9:11" x14ac:dyDescent="0.25">
      <c r="I1142" s="6">
        <v>5000</v>
      </c>
      <c r="J1142" t="s">
        <v>8220</v>
      </c>
      <c r="K1142" t="s">
        <v>8349</v>
      </c>
    </row>
    <row r="1143" spans="9:11" x14ac:dyDescent="0.25">
      <c r="I1143" s="6">
        <v>500</v>
      </c>
      <c r="J1143" t="s">
        <v>8220</v>
      </c>
      <c r="K1143" t="s">
        <v>8349</v>
      </c>
    </row>
    <row r="1144" spans="9:11" x14ac:dyDescent="0.25">
      <c r="I1144" s="6">
        <v>4000</v>
      </c>
      <c r="J1144" t="s">
        <v>8220</v>
      </c>
      <c r="K1144" t="s">
        <v>8349</v>
      </c>
    </row>
    <row r="1145" spans="9:11" x14ac:dyDescent="0.25">
      <c r="I1145" s="6">
        <v>45000</v>
      </c>
      <c r="J1145" t="s">
        <v>8220</v>
      </c>
      <c r="K1145" t="s">
        <v>8349</v>
      </c>
    </row>
    <row r="1146" spans="9:11" x14ac:dyDescent="0.25">
      <c r="I1146" s="6">
        <v>9300</v>
      </c>
      <c r="J1146" t="s">
        <v>8220</v>
      </c>
      <c r="K1146" t="s">
        <v>8351</v>
      </c>
    </row>
    <row r="1147" spans="9:11" x14ac:dyDescent="0.25">
      <c r="I1147" s="6">
        <v>80000</v>
      </c>
      <c r="J1147" t="s">
        <v>8220</v>
      </c>
      <c r="K1147" t="s">
        <v>8351</v>
      </c>
    </row>
    <row r="1148" spans="9:11" x14ac:dyDescent="0.25">
      <c r="I1148" s="6">
        <v>6000</v>
      </c>
      <c r="J1148" t="s">
        <v>8220</v>
      </c>
      <c r="K1148" t="s">
        <v>8351</v>
      </c>
    </row>
    <row r="1149" spans="9:11" x14ac:dyDescent="0.25">
      <c r="I1149" s="6">
        <v>25000</v>
      </c>
      <c r="J1149" t="s">
        <v>8220</v>
      </c>
      <c r="K1149" t="s">
        <v>8351</v>
      </c>
    </row>
    <row r="1150" spans="9:11" x14ac:dyDescent="0.25">
      <c r="I1150" s="6">
        <v>15000</v>
      </c>
      <c r="J1150" t="s">
        <v>8220</v>
      </c>
      <c r="K1150" t="s">
        <v>8351</v>
      </c>
    </row>
    <row r="1151" spans="9:11" x14ac:dyDescent="0.25">
      <c r="I1151" s="6">
        <v>50000</v>
      </c>
      <c r="J1151" t="s">
        <v>8220</v>
      </c>
      <c r="K1151" t="s">
        <v>8351</v>
      </c>
    </row>
    <row r="1152" spans="9:11" x14ac:dyDescent="0.25">
      <c r="I1152" s="6">
        <v>2500</v>
      </c>
      <c r="J1152" t="s">
        <v>8220</v>
      </c>
      <c r="K1152" t="s">
        <v>8351</v>
      </c>
    </row>
    <row r="1153" spans="9:11" x14ac:dyDescent="0.25">
      <c r="I1153" s="6">
        <v>25000</v>
      </c>
      <c r="J1153" t="s">
        <v>8220</v>
      </c>
      <c r="K1153" t="s">
        <v>8351</v>
      </c>
    </row>
    <row r="1154" spans="9:11" x14ac:dyDescent="0.25">
      <c r="I1154" s="6">
        <v>16000</v>
      </c>
      <c r="J1154" t="s">
        <v>8220</v>
      </c>
      <c r="K1154" t="s">
        <v>8351</v>
      </c>
    </row>
    <row r="1155" spans="9:11" x14ac:dyDescent="0.25">
      <c r="I1155" s="6">
        <v>8000</v>
      </c>
      <c r="J1155" t="s">
        <v>8220</v>
      </c>
      <c r="K1155" t="s">
        <v>8351</v>
      </c>
    </row>
    <row r="1156" spans="9:11" x14ac:dyDescent="0.25">
      <c r="I1156" s="6">
        <v>5000</v>
      </c>
      <c r="J1156" t="s">
        <v>8220</v>
      </c>
      <c r="K1156" t="s">
        <v>8351</v>
      </c>
    </row>
    <row r="1157" spans="9:11" x14ac:dyDescent="0.25">
      <c r="I1157" s="6">
        <v>25000</v>
      </c>
      <c r="J1157" t="s">
        <v>8220</v>
      </c>
      <c r="K1157" t="s">
        <v>8351</v>
      </c>
    </row>
    <row r="1158" spans="9:11" x14ac:dyDescent="0.25">
      <c r="I1158" s="6">
        <v>6500</v>
      </c>
      <c r="J1158" t="s">
        <v>8220</v>
      </c>
      <c r="K1158" t="s">
        <v>8351</v>
      </c>
    </row>
    <row r="1159" spans="9:11" x14ac:dyDescent="0.25">
      <c r="I1159" s="6">
        <v>10000</v>
      </c>
      <c r="J1159" t="s">
        <v>8220</v>
      </c>
      <c r="K1159" t="s">
        <v>8351</v>
      </c>
    </row>
    <row r="1160" spans="9:11" x14ac:dyDescent="0.25">
      <c r="I1160" s="6">
        <v>7500</v>
      </c>
      <c r="J1160" t="s">
        <v>8220</v>
      </c>
      <c r="K1160" t="s">
        <v>8351</v>
      </c>
    </row>
    <row r="1161" spans="9:11" x14ac:dyDescent="0.25">
      <c r="I1161" s="6">
        <v>6750</v>
      </c>
      <c r="J1161" t="s">
        <v>8220</v>
      </c>
      <c r="K1161" t="s">
        <v>8351</v>
      </c>
    </row>
    <row r="1162" spans="9:11" x14ac:dyDescent="0.25">
      <c r="I1162" s="6">
        <v>30000</v>
      </c>
      <c r="J1162" t="s">
        <v>8220</v>
      </c>
      <c r="K1162" t="s">
        <v>8351</v>
      </c>
    </row>
    <row r="1163" spans="9:11" x14ac:dyDescent="0.25">
      <c r="I1163" s="6">
        <v>18000</v>
      </c>
      <c r="J1163" t="s">
        <v>8220</v>
      </c>
      <c r="K1163" t="s">
        <v>8351</v>
      </c>
    </row>
    <row r="1164" spans="9:11" x14ac:dyDescent="0.25">
      <c r="I1164" s="6">
        <v>60000</v>
      </c>
      <c r="J1164" t="s">
        <v>8220</v>
      </c>
      <c r="K1164" t="s">
        <v>8351</v>
      </c>
    </row>
    <row r="1165" spans="9:11" x14ac:dyDescent="0.25">
      <c r="I1165" s="6">
        <v>5200</v>
      </c>
      <c r="J1165" t="s">
        <v>8220</v>
      </c>
      <c r="K1165" t="s">
        <v>8351</v>
      </c>
    </row>
    <row r="1166" spans="9:11" x14ac:dyDescent="0.25">
      <c r="I1166" s="6">
        <v>10000</v>
      </c>
      <c r="J1166" t="s">
        <v>8220</v>
      </c>
      <c r="K1166" t="s">
        <v>8351</v>
      </c>
    </row>
    <row r="1167" spans="9:11" x14ac:dyDescent="0.25">
      <c r="I1167" s="6">
        <v>10000</v>
      </c>
      <c r="J1167" t="s">
        <v>8220</v>
      </c>
      <c r="K1167" t="s">
        <v>8351</v>
      </c>
    </row>
    <row r="1168" spans="9:11" x14ac:dyDescent="0.25">
      <c r="I1168" s="6">
        <v>15000</v>
      </c>
      <c r="J1168" t="s">
        <v>8220</v>
      </c>
      <c r="K1168" t="s">
        <v>8351</v>
      </c>
    </row>
    <row r="1169" spans="9:11" x14ac:dyDescent="0.25">
      <c r="I1169" s="6">
        <v>60000</v>
      </c>
      <c r="J1169" t="s">
        <v>8220</v>
      </c>
      <c r="K1169" t="s">
        <v>8351</v>
      </c>
    </row>
    <row r="1170" spans="9:11" x14ac:dyDescent="0.25">
      <c r="I1170" s="6">
        <v>18000</v>
      </c>
      <c r="J1170" t="s">
        <v>8220</v>
      </c>
      <c r="K1170" t="s">
        <v>8351</v>
      </c>
    </row>
    <row r="1171" spans="9:11" x14ac:dyDescent="0.25">
      <c r="I1171" s="6">
        <v>10000</v>
      </c>
      <c r="J1171" t="s">
        <v>8220</v>
      </c>
      <c r="K1171" t="s">
        <v>8351</v>
      </c>
    </row>
    <row r="1172" spans="9:11" x14ac:dyDescent="0.25">
      <c r="I1172" s="6">
        <v>25000</v>
      </c>
      <c r="J1172" t="s">
        <v>8220</v>
      </c>
      <c r="K1172" t="s">
        <v>8351</v>
      </c>
    </row>
    <row r="1173" spans="9:11" x14ac:dyDescent="0.25">
      <c r="I1173" s="6">
        <v>25000</v>
      </c>
      <c r="J1173" t="s">
        <v>8220</v>
      </c>
      <c r="K1173" t="s">
        <v>8351</v>
      </c>
    </row>
    <row r="1174" spans="9:11" x14ac:dyDescent="0.25">
      <c r="I1174" s="6">
        <v>9000</v>
      </c>
      <c r="J1174" t="s">
        <v>8220</v>
      </c>
      <c r="K1174" t="s">
        <v>8351</v>
      </c>
    </row>
    <row r="1175" spans="9:11" x14ac:dyDescent="0.25">
      <c r="I1175" s="6">
        <v>125000</v>
      </c>
      <c r="J1175" t="s">
        <v>8220</v>
      </c>
      <c r="K1175" t="s">
        <v>8351</v>
      </c>
    </row>
    <row r="1176" spans="9:11" x14ac:dyDescent="0.25">
      <c r="I1176" s="6">
        <v>15000</v>
      </c>
      <c r="J1176" t="s">
        <v>8220</v>
      </c>
      <c r="K1176" t="s">
        <v>8351</v>
      </c>
    </row>
    <row r="1177" spans="9:11" x14ac:dyDescent="0.25">
      <c r="I1177" s="6">
        <v>20000</v>
      </c>
      <c r="J1177" t="s">
        <v>8220</v>
      </c>
      <c r="K1177" t="s">
        <v>8351</v>
      </c>
    </row>
    <row r="1178" spans="9:11" x14ac:dyDescent="0.25">
      <c r="I1178" s="6">
        <v>175000</v>
      </c>
      <c r="J1178" t="s">
        <v>8220</v>
      </c>
      <c r="K1178" t="s">
        <v>8351</v>
      </c>
    </row>
    <row r="1179" spans="9:11" x14ac:dyDescent="0.25">
      <c r="I1179" s="6">
        <v>6000</v>
      </c>
      <c r="J1179" t="s">
        <v>8220</v>
      </c>
      <c r="K1179" t="s">
        <v>8351</v>
      </c>
    </row>
    <row r="1180" spans="9:11" x14ac:dyDescent="0.25">
      <c r="I1180" s="6">
        <v>75000</v>
      </c>
      <c r="J1180" t="s">
        <v>8220</v>
      </c>
      <c r="K1180" t="s">
        <v>8351</v>
      </c>
    </row>
    <row r="1181" spans="9:11" x14ac:dyDescent="0.25">
      <c r="I1181" s="6">
        <v>60000</v>
      </c>
      <c r="J1181" t="s">
        <v>8220</v>
      </c>
      <c r="K1181" t="s">
        <v>8351</v>
      </c>
    </row>
    <row r="1182" spans="9:11" x14ac:dyDescent="0.25">
      <c r="I1182" s="6">
        <v>50000</v>
      </c>
      <c r="J1182" t="s">
        <v>8220</v>
      </c>
      <c r="K1182" t="s">
        <v>8351</v>
      </c>
    </row>
    <row r="1183" spans="9:11" x14ac:dyDescent="0.25">
      <c r="I1183" s="6">
        <v>50000</v>
      </c>
      <c r="J1183" t="s">
        <v>8220</v>
      </c>
      <c r="K1183" t="s">
        <v>8351</v>
      </c>
    </row>
    <row r="1184" spans="9:11" x14ac:dyDescent="0.25">
      <c r="I1184" s="6">
        <v>1000</v>
      </c>
      <c r="J1184" t="s">
        <v>8220</v>
      </c>
      <c r="K1184" t="s">
        <v>8351</v>
      </c>
    </row>
    <row r="1185" spans="9:11" x14ac:dyDescent="0.25">
      <c r="I1185" s="6">
        <v>2500</v>
      </c>
      <c r="J1185" t="s">
        <v>8220</v>
      </c>
      <c r="K1185" t="s">
        <v>8351</v>
      </c>
    </row>
    <row r="1186" spans="9:11" x14ac:dyDescent="0.25">
      <c r="I1186" s="6">
        <v>22000</v>
      </c>
      <c r="J1186" t="s">
        <v>8218</v>
      </c>
      <c r="K1186" t="s">
        <v>8353</v>
      </c>
    </row>
    <row r="1187" spans="9:11" x14ac:dyDescent="0.25">
      <c r="I1187" s="6">
        <v>12500</v>
      </c>
      <c r="J1187" t="s">
        <v>8218</v>
      </c>
      <c r="K1187" t="s">
        <v>8353</v>
      </c>
    </row>
    <row r="1188" spans="9:11" x14ac:dyDescent="0.25">
      <c r="I1188" s="6">
        <v>7500</v>
      </c>
      <c r="J1188" t="s">
        <v>8218</v>
      </c>
      <c r="K1188" t="s">
        <v>8353</v>
      </c>
    </row>
    <row r="1189" spans="9:11" x14ac:dyDescent="0.25">
      <c r="I1189" s="6">
        <v>8750</v>
      </c>
      <c r="J1189" t="s">
        <v>8218</v>
      </c>
      <c r="K1189" t="s">
        <v>8353</v>
      </c>
    </row>
    <row r="1190" spans="9:11" x14ac:dyDescent="0.25">
      <c r="I1190" s="6">
        <v>2000</v>
      </c>
      <c r="J1190" t="s">
        <v>8218</v>
      </c>
      <c r="K1190" t="s">
        <v>8353</v>
      </c>
    </row>
    <row r="1191" spans="9:11" x14ac:dyDescent="0.25">
      <c r="I1191" s="6">
        <v>9000</v>
      </c>
      <c r="J1191" t="s">
        <v>8218</v>
      </c>
      <c r="K1191" t="s">
        <v>8353</v>
      </c>
    </row>
    <row r="1192" spans="9:11" x14ac:dyDescent="0.25">
      <c r="I1192" s="6">
        <v>500</v>
      </c>
      <c r="J1192" t="s">
        <v>8218</v>
      </c>
      <c r="K1192" t="s">
        <v>8353</v>
      </c>
    </row>
    <row r="1193" spans="9:11" x14ac:dyDescent="0.25">
      <c r="I1193" s="6">
        <v>2700</v>
      </c>
      <c r="J1193" t="s">
        <v>8218</v>
      </c>
      <c r="K1193" t="s">
        <v>8353</v>
      </c>
    </row>
    <row r="1194" spans="9:11" x14ac:dyDescent="0.25">
      <c r="I1194" s="6">
        <v>100</v>
      </c>
      <c r="J1194" t="s">
        <v>8218</v>
      </c>
      <c r="K1194" t="s">
        <v>8353</v>
      </c>
    </row>
    <row r="1195" spans="9:11" x14ac:dyDescent="0.25">
      <c r="I1195" s="6">
        <v>21000</v>
      </c>
      <c r="J1195" t="s">
        <v>8218</v>
      </c>
      <c r="K1195" t="s">
        <v>8353</v>
      </c>
    </row>
    <row r="1196" spans="9:11" x14ac:dyDescent="0.25">
      <c r="I1196" s="6">
        <v>12500</v>
      </c>
      <c r="J1196" t="s">
        <v>8218</v>
      </c>
      <c r="K1196" t="s">
        <v>8353</v>
      </c>
    </row>
    <row r="1197" spans="9:11" x14ac:dyDescent="0.25">
      <c r="I1197" s="6">
        <v>10000</v>
      </c>
      <c r="J1197" t="s">
        <v>8218</v>
      </c>
      <c r="K1197" t="s">
        <v>8353</v>
      </c>
    </row>
    <row r="1198" spans="9:11" x14ac:dyDescent="0.25">
      <c r="I1198" s="6">
        <v>14500</v>
      </c>
      <c r="J1198" t="s">
        <v>8218</v>
      </c>
      <c r="K1198" t="s">
        <v>8353</v>
      </c>
    </row>
    <row r="1199" spans="9:11" x14ac:dyDescent="0.25">
      <c r="I1199" s="6">
        <v>15000</v>
      </c>
      <c r="J1199" t="s">
        <v>8218</v>
      </c>
      <c r="K1199" t="s">
        <v>8353</v>
      </c>
    </row>
    <row r="1200" spans="9:11" x14ac:dyDescent="0.25">
      <c r="I1200" s="6">
        <v>3500</v>
      </c>
      <c r="J1200" t="s">
        <v>8218</v>
      </c>
      <c r="K1200" t="s">
        <v>8353</v>
      </c>
    </row>
    <row r="1201" spans="9:11" x14ac:dyDescent="0.25">
      <c r="I1201" s="6">
        <v>2658</v>
      </c>
      <c r="J1201" t="s">
        <v>8218</v>
      </c>
      <c r="K1201" t="s">
        <v>8353</v>
      </c>
    </row>
    <row r="1202" spans="9:11" x14ac:dyDescent="0.25">
      <c r="I1202" s="6">
        <v>4800</v>
      </c>
      <c r="J1202" t="s">
        <v>8218</v>
      </c>
      <c r="K1202" t="s">
        <v>8353</v>
      </c>
    </row>
    <row r="1203" spans="9:11" x14ac:dyDescent="0.25">
      <c r="I1203" s="6">
        <v>6000</v>
      </c>
      <c r="J1203" t="s">
        <v>8218</v>
      </c>
      <c r="K1203" t="s">
        <v>8353</v>
      </c>
    </row>
    <row r="1204" spans="9:11" x14ac:dyDescent="0.25">
      <c r="I1204" s="6">
        <v>25000</v>
      </c>
      <c r="J1204" t="s">
        <v>8218</v>
      </c>
      <c r="K1204" t="s">
        <v>8353</v>
      </c>
    </row>
    <row r="1205" spans="9:11" x14ac:dyDescent="0.25">
      <c r="I1205" s="6">
        <v>16300</v>
      </c>
      <c r="J1205" t="s">
        <v>8218</v>
      </c>
      <c r="K1205" t="s">
        <v>8353</v>
      </c>
    </row>
    <row r="1206" spans="9:11" x14ac:dyDescent="0.25">
      <c r="I1206" s="6">
        <v>13000</v>
      </c>
      <c r="J1206" t="s">
        <v>8218</v>
      </c>
      <c r="K1206" t="s">
        <v>8353</v>
      </c>
    </row>
    <row r="1207" spans="9:11" x14ac:dyDescent="0.25">
      <c r="I1207" s="6">
        <v>13000</v>
      </c>
      <c r="J1207" t="s">
        <v>8218</v>
      </c>
      <c r="K1207" t="s">
        <v>8353</v>
      </c>
    </row>
    <row r="1208" spans="9:11" x14ac:dyDescent="0.25">
      <c r="I1208" s="6">
        <v>900</v>
      </c>
      <c r="J1208" t="s">
        <v>8218</v>
      </c>
      <c r="K1208" t="s">
        <v>8353</v>
      </c>
    </row>
    <row r="1209" spans="9:11" x14ac:dyDescent="0.25">
      <c r="I1209" s="6">
        <v>16700</v>
      </c>
      <c r="J1209" t="s">
        <v>8218</v>
      </c>
      <c r="K1209" t="s">
        <v>8353</v>
      </c>
    </row>
    <row r="1210" spans="9:11" x14ac:dyDescent="0.25">
      <c r="I1210" s="6">
        <v>10000</v>
      </c>
      <c r="J1210" t="s">
        <v>8218</v>
      </c>
      <c r="K1210" t="s">
        <v>8353</v>
      </c>
    </row>
    <row r="1211" spans="9:11" x14ac:dyDescent="0.25">
      <c r="I1211" s="6">
        <v>6000</v>
      </c>
      <c r="J1211" t="s">
        <v>8218</v>
      </c>
      <c r="K1211" t="s">
        <v>8353</v>
      </c>
    </row>
    <row r="1212" spans="9:11" x14ac:dyDescent="0.25">
      <c r="I1212" s="6">
        <v>20000</v>
      </c>
      <c r="J1212" t="s">
        <v>8218</v>
      </c>
      <c r="K1212" t="s">
        <v>8353</v>
      </c>
    </row>
    <row r="1213" spans="9:11" x14ac:dyDescent="0.25">
      <c r="I1213" s="6">
        <v>1000</v>
      </c>
      <c r="J1213" t="s">
        <v>8218</v>
      </c>
      <c r="K1213" t="s">
        <v>8353</v>
      </c>
    </row>
    <row r="1214" spans="9:11" x14ac:dyDescent="0.25">
      <c r="I1214" s="6">
        <v>2500</v>
      </c>
      <c r="J1214" t="s">
        <v>8218</v>
      </c>
      <c r="K1214" t="s">
        <v>8353</v>
      </c>
    </row>
    <row r="1215" spans="9:11" x14ac:dyDescent="0.25">
      <c r="I1215" s="6">
        <v>6500</v>
      </c>
      <c r="J1215" t="s">
        <v>8218</v>
      </c>
      <c r="K1215" t="s">
        <v>8353</v>
      </c>
    </row>
    <row r="1216" spans="9:11" x14ac:dyDescent="0.25">
      <c r="I1216" s="6">
        <v>2000</v>
      </c>
      <c r="J1216" t="s">
        <v>8218</v>
      </c>
      <c r="K1216" t="s">
        <v>8353</v>
      </c>
    </row>
    <row r="1217" spans="9:11" x14ac:dyDescent="0.25">
      <c r="I1217" s="6">
        <v>5000</v>
      </c>
      <c r="J1217" t="s">
        <v>8218</v>
      </c>
      <c r="K1217" t="s">
        <v>8353</v>
      </c>
    </row>
    <row r="1218" spans="9:11" x14ac:dyDescent="0.25">
      <c r="I1218" s="6">
        <v>14000</v>
      </c>
      <c r="J1218" t="s">
        <v>8218</v>
      </c>
      <c r="K1218" t="s">
        <v>8353</v>
      </c>
    </row>
    <row r="1219" spans="9:11" x14ac:dyDescent="0.25">
      <c r="I1219" s="6">
        <v>26500</v>
      </c>
      <c r="J1219" t="s">
        <v>8218</v>
      </c>
      <c r="K1219" t="s">
        <v>8353</v>
      </c>
    </row>
    <row r="1220" spans="9:11" x14ac:dyDescent="0.25">
      <c r="I1220" s="6">
        <v>9000</v>
      </c>
      <c r="J1220" t="s">
        <v>8218</v>
      </c>
      <c r="K1220" t="s">
        <v>8353</v>
      </c>
    </row>
    <row r="1221" spans="9:11" x14ac:dyDescent="0.25">
      <c r="I1221" s="6">
        <v>16350</v>
      </c>
      <c r="J1221" t="s">
        <v>8218</v>
      </c>
      <c r="K1221" t="s">
        <v>8353</v>
      </c>
    </row>
    <row r="1222" spans="9:11" x14ac:dyDescent="0.25">
      <c r="I1222" s="6">
        <v>15000</v>
      </c>
      <c r="J1222" t="s">
        <v>8218</v>
      </c>
      <c r="K1222" t="s">
        <v>8353</v>
      </c>
    </row>
    <row r="1223" spans="9:11" x14ac:dyDescent="0.25">
      <c r="I1223" s="6">
        <v>2200</v>
      </c>
      <c r="J1223" t="s">
        <v>8218</v>
      </c>
      <c r="K1223" t="s">
        <v>8353</v>
      </c>
    </row>
    <row r="1224" spans="9:11" x14ac:dyDescent="0.25">
      <c r="I1224" s="6">
        <v>4000</v>
      </c>
      <c r="J1224" t="s">
        <v>8218</v>
      </c>
      <c r="K1224" t="s">
        <v>8353</v>
      </c>
    </row>
    <row r="1225" spans="9:11" x14ac:dyDescent="0.25">
      <c r="I1225" s="6">
        <v>19800</v>
      </c>
      <c r="J1225" t="s">
        <v>8218</v>
      </c>
      <c r="K1225" t="s">
        <v>8353</v>
      </c>
    </row>
    <row r="1226" spans="9:11" x14ac:dyDescent="0.25">
      <c r="I1226" s="6">
        <v>15000</v>
      </c>
      <c r="J1226" t="s">
        <v>8219</v>
      </c>
      <c r="K1226" t="s">
        <v>8354</v>
      </c>
    </row>
    <row r="1227" spans="9:11" x14ac:dyDescent="0.25">
      <c r="I1227" s="6">
        <v>3000</v>
      </c>
      <c r="J1227" t="s">
        <v>8219</v>
      </c>
      <c r="K1227" t="s">
        <v>8354</v>
      </c>
    </row>
    <row r="1228" spans="9:11" x14ac:dyDescent="0.25">
      <c r="I1228" s="6">
        <v>50000</v>
      </c>
      <c r="J1228" t="s">
        <v>8219</v>
      </c>
      <c r="K1228" t="s">
        <v>8354</v>
      </c>
    </row>
    <row r="1229" spans="9:11" x14ac:dyDescent="0.25">
      <c r="I1229" s="6">
        <v>2000</v>
      </c>
      <c r="J1229" t="s">
        <v>8219</v>
      </c>
      <c r="K1229" t="s">
        <v>8354</v>
      </c>
    </row>
    <row r="1230" spans="9:11" x14ac:dyDescent="0.25">
      <c r="I1230" s="6">
        <v>5000</v>
      </c>
      <c r="J1230" t="s">
        <v>8219</v>
      </c>
      <c r="K1230" t="s">
        <v>8354</v>
      </c>
    </row>
    <row r="1231" spans="9:11" x14ac:dyDescent="0.25">
      <c r="I1231" s="6">
        <v>2750</v>
      </c>
      <c r="J1231" t="s">
        <v>8219</v>
      </c>
      <c r="K1231" t="s">
        <v>8354</v>
      </c>
    </row>
    <row r="1232" spans="9:11" x14ac:dyDescent="0.25">
      <c r="I1232" s="6">
        <v>500000</v>
      </c>
      <c r="J1232" t="s">
        <v>8219</v>
      </c>
      <c r="K1232" t="s">
        <v>8354</v>
      </c>
    </row>
    <row r="1233" spans="9:11" x14ac:dyDescent="0.25">
      <c r="I1233" s="6">
        <v>5000</v>
      </c>
      <c r="J1233" t="s">
        <v>8219</v>
      </c>
      <c r="K1233" t="s">
        <v>8354</v>
      </c>
    </row>
    <row r="1234" spans="9:11" x14ac:dyDescent="0.25">
      <c r="I1234" s="6">
        <v>5000</v>
      </c>
      <c r="J1234" t="s">
        <v>8219</v>
      </c>
      <c r="K1234" t="s">
        <v>8354</v>
      </c>
    </row>
    <row r="1235" spans="9:11" x14ac:dyDescent="0.25">
      <c r="I1235" s="6">
        <v>1000</v>
      </c>
      <c r="J1235" t="s">
        <v>8219</v>
      </c>
      <c r="K1235" t="s">
        <v>8354</v>
      </c>
    </row>
    <row r="1236" spans="9:11" x14ac:dyDescent="0.25">
      <c r="I1236" s="6">
        <v>50000</v>
      </c>
      <c r="J1236" t="s">
        <v>8219</v>
      </c>
      <c r="K1236" t="s">
        <v>8354</v>
      </c>
    </row>
    <row r="1237" spans="9:11" x14ac:dyDescent="0.25">
      <c r="I1237" s="6">
        <v>7534</v>
      </c>
      <c r="J1237" t="s">
        <v>8219</v>
      </c>
      <c r="K1237" t="s">
        <v>8354</v>
      </c>
    </row>
    <row r="1238" spans="9:11" x14ac:dyDescent="0.25">
      <c r="I1238" s="6">
        <v>2500</v>
      </c>
      <c r="J1238" t="s">
        <v>8219</v>
      </c>
      <c r="K1238" t="s">
        <v>8354</v>
      </c>
    </row>
    <row r="1239" spans="9:11" x14ac:dyDescent="0.25">
      <c r="I1239" s="6">
        <v>25000</v>
      </c>
      <c r="J1239" t="s">
        <v>8219</v>
      </c>
      <c r="K1239" t="s">
        <v>8354</v>
      </c>
    </row>
    <row r="1240" spans="9:11" x14ac:dyDescent="0.25">
      <c r="I1240" s="6">
        <v>1000</v>
      </c>
      <c r="J1240" t="s">
        <v>8219</v>
      </c>
      <c r="K1240" t="s">
        <v>8354</v>
      </c>
    </row>
    <row r="1241" spans="9:11" x14ac:dyDescent="0.25">
      <c r="I1241" s="6">
        <v>2500</v>
      </c>
      <c r="J1241" t="s">
        <v>8219</v>
      </c>
      <c r="K1241" t="s">
        <v>8354</v>
      </c>
    </row>
    <row r="1242" spans="9:11" x14ac:dyDescent="0.25">
      <c r="I1242" s="6">
        <v>8000</v>
      </c>
      <c r="J1242" t="s">
        <v>8219</v>
      </c>
      <c r="K1242" t="s">
        <v>8354</v>
      </c>
    </row>
    <row r="1243" spans="9:11" x14ac:dyDescent="0.25">
      <c r="I1243" s="6">
        <v>5000</v>
      </c>
      <c r="J1243" t="s">
        <v>8219</v>
      </c>
      <c r="K1243" t="s">
        <v>8354</v>
      </c>
    </row>
    <row r="1244" spans="9:11" x14ac:dyDescent="0.25">
      <c r="I1244" s="6">
        <v>911</v>
      </c>
      <c r="J1244" t="s">
        <v>8219</v>
      </c>
      <c r="K1244" t="s">
        <v>8354</v>
      </c>
    </row>
    <row r="1245" spans="9:11" x14ac:dyDescent="0.25">
      <c r="I1245" s="6">
        <v>12000</v>
      </c>
      <c r="J1245" t="s">
        <v>8219</v>
      </c>
      <c r="K1245" t="s">
        <v>8354</v>
      </c>
    </row>
    <row r="1246" spans="9:11" x14ac:dyDescent="0.25">
      <c r="I1246" s="6">
        <v>2000</v>
      </c>
      <c r="J1246" t="s">
        <v>8218</v>
      </c>
      <c r="K1246" t="s">
        <v>8340</v>
      </c>
    </row>
    <row r="1247" spans="9:11" x14ac:dyDescent="0.25">
      <c r="I1247" s="6">
        <v>2000</v>
      </c>
      <c r="J1247" t="s">
        <v>8218</v>
      </c>
      <c r="K1247" t="s">
        <v>8340</v>
      </c>
    </row>
    <row r="1248" spans="9:11" x14ac:dyDescent="0.25">
      <c r="I1248" s="6">
        <v>2000</v>
      </c>
      <c r="J1248" t="s">
        <v>8218</v>
      </c>
      <c r="K1248" t="s">
        <v>8340</v>
      </c>
    </row>
    <row r="1249" spans="9:11" x14ac:dyDescent="0.25">
      <c r="I1249" s="6">
        <v>3500</v>
      </c>
      <c r="J1249" t="s">
        <v>8218</v>
      </c>
      <c r="K1249" t="s">
        <v>8340</v>
      </c>
    </row>
    <row r="1250" spans="9:11" x14ac:dyDescent="0.25">
      <c r="I1250" s="6">
        <v>2500</v>
      </c>
      <c r="J1250" t="s">
        <v>8218</v>
      </c>
      <c r="K1250" t="s">
        <v>8340</v>
      </c>
    </row>
    <row r="1251" spans="9:11" x14ac:dyDescent="0.25">
      <c r="I1251" s="6">
        <v>5000</v>
      </c>
      <c r="J1251" t="s">
        <v>8218</v>
      </c>
      <c r="K1251" t="s">
        <v>8340</v>
      </c>
    </row>
    <row r="1252" spans="9:11" x14ac:dyDescent="0.25">
      <c r="I1252" s="6">
        <v>30000</v>
      </c>
      <c r="J1252" t="s">
        <v>8218</v>
      </c>
      <c r="K1252" t="s">
        <v>8340</v>
      </c>
    </row>
    <row r="1253" spans="9:11" x14ac:dyDescent="0.25">
      <c r="I1253" s="6">
        <v>6000</v>
      </c>
      <c r="J1253" t="s">
        <v>8218</v>
      </c>
      <c r="K1253" t="s">
        <v>8340</v>
      </c>
    </row>
    <row r="1254" spans="9:11" x14ac:dyDescent="0.25">
      <c r="I1254" s="6">
        <v>3500</v>
      </c>
      <c r="J1254" t="s">
        <v>8218</v>
      </c>
      <c r="K1254" t="s">
        <v>8340</v>
      </c>
    </row>
    <row r="1255" spans="9:11" x14ac:dyDescent="0.25">
      <c r="I1255" s="6">
        <v>10</v>
      </c>
      <c r="J1255" t="s">
        <v>8218</v>
      </c>
      <c r="K1255" t="s">
        <v>8340</v>
      </c>
    </row>
    <row r="1256" spans="9:11" x14ac:dyDescent="0.25">
      <c r="I1256" s="6">
        <v>6700</v>
      </c>
      <c r="J1256" t="s">
        <v>8218</v>
      </c>
      <c r="K1256" t="s">
        <v>8340</v>
      </c>
    </row>
    <row r="1257" spans="9:11" x14ac:dyDescent="0.25">
      <c r="I1257" s="6">
        <v>3000</v>
      </c>
      <c r="J1257" t="s">
        <v>8218</v>
      </c>
      <c r="K1257" t="s">
        <v>8340</v>
      </c>
    </row>
    <row r="1258" spans="9:11" x14ac:dyDescent="0.25">
      <c r="I1258" s="6">
        <v>30000</v>
      </c>
      <c r="J1258" t="s">
        <v>8218</v>
      </c>
      <c r="K1258" t="s">
        <v>8340</v>
      </c>
    </row>
    <row r="1259" spans="9:11" x14ac:dyDescent="0.25">
      <c r="I1259" s="6">
        <v>5500</v>
      </c>
      <c r="J1259" t="s">
        <v>8218</v>
      </c>
      <c r="K1259" t="s">
        <v>8340</v>
      </c>
    </row>
    <row r="1260" spans="9:11" x14ac:dyDescent="0.25">
      <c r="I1260" s="6">
        <v>12000</v>
      </c>
      <c r="J1260" t="s">
        <v>8218</v>
      </c>
      <c r="K1260" t="s">
        <v>8340</v>
      </c>
    </row>
    <row r="1261" spans="9:11" x14ac:dyDescent="0.25">
      <c r="I1261" s="6">
        <v>2500</v>
      </c>
      <c r="J1261" t="s">
        <v>8218</v>
      </c>
      <c r="K1261" t="s">
        <v>8340</v>
      </c>
    </row>
    <row r="1262" spans="9:11" x14ac:dyDescent="0.25">
      <c r="I1262" s="6">
        <v>3300</v>
      </c>
      <c r="J1262" t="s">
        <v>8218</v>
      </c>
      <c r="K1262" t="s">
        <v>8340</v>
      </c>
    </row>
    <row r="1263" spans="9:11" x14ac:dyDescent="0.25">
      <c r="I1263" s="6">
        <v>2000</v>
      </c>
      <c r="J1263" t="s">
        <v>8218</v>
      </c>
      <c r="K1263" t="s">
        <v>8340</v>
      </c>
    </row>
    <row r="1264" spans="9:11" x14ac:dyDescent="0.25">
      <c r="I1264" s="6">
        <v>6500</v>
      </c>
      <c r="J1264" t="s">
        <v>8218</v>
      </c>
      <c r="K1264" t="s">
        <v>8340</v>
      </c>
    </row>
    <row r="1265" spans="9:11" x14ac:dyDescent="0.25">
      <c r="I1265" s="6">
        <v>1500</v>
      </c>
      <c r="J1265" t="s">
        <v>8218</v>
      </c>
      <c r="K1265" t="s">
        <v>8340</v>
      </c>
    </row>
    <row r="1266" spans="9:11" x14ac:dyDescent="0.25">
      <c r="I1266" s="6">
        <v>650</v>
      </c>
      <c r="J1266" t="s">
        <v>8218</v>
      </c>
      <c r="K1266" t="s">
        <v>8340</v>
      </c>
    </row>
    <row r="1267" spans="9:11" x14ac:dyDescent="0.25">
      <c r="I1267" s="6">
        <v>3500</v>
      </c>
      <c r="J1267" t="s">
        <v>8218</v>
      </c>
      <c r="K1267" t="s">
        <v>8340</v>
      </c>
    </row>
    <row r="1268" spans="9:11" x14ac:dyDescent="0.25">
      <c r="I1268" s="6">
        <v>9500</v>
      </c>
      <c r="J1268" t="s">
        <v>8218</v>
      </c>
      <c r="K1268" t="s">
        <v>8340</v>
      </c>
    </row>
    <row r="1269" spans="9:11" x14ac:dyDescent="0.25">
      <c r="I1269" s="6">
        <v>22000</v>
      </c>
      <c r="J1269" t="s">
        <v>8218</v>
      </c>
      <c r="K1269" t="s">
        <v>8340</v>
      </c>
    </row>
    <row r="1270" spans="9:11" x14ac:dyDescent="0.25">
      <c r="I1270" s="6">
        <v>12000</v>
      </c>
      <c r="J1270" t="s">
        <v>8218</v>
      </c>
      <c r="K1270" t="s">
        <v>8340</v>
      </c>
    </row>
    <row r="1271" spans="9:11" x14ac:dyDescent="0.25">
      <c r="I1271" s="6">
        <v>18800</v>
      </c>
      <c r="J1271" t="s">
        <v>8218</v>
      </c>
      <c r="K1271" t="s">
        <v>8340</v>
      </c>
    </row>
    <row r="1272" spans="9:11" x14ac:dyDescent="0.25">
      <c r="I1272" s="6">
        <v>10000</v>
      </c>
      <c r="J1272" t="s">
        <v>8218</v>
      </c>
      <c r="K1272" t="s">
        <v>8340</v>
      </c>
    </row>
    <row r="1273" spans="9:11" x14ac:dyDescent="0.25">
      <c r="I1273" s="6">
        <v>7500</v>
      </c>
      <c r="J1273" t="s">
        <v>8218</v>
      </c>
      <c r="K1273" t="s">
        <v>8340</v>
      </c>
    </row>
    <row r="1274" spans="9:11" x14ac:dyDescent="0.25">
      <c r="I1274" s="6">
        <v>5000</v>
      </c>
      <c r="J1274" t="s">
        <v>8218</v>
      </c>
      <c r="K1274" t="s">
        <v>8340</v>
      </c>
    </row>
    <row r="1275" spans="9:11" x14ac:dyDescent="0.25">
      <c r="I1275" s="6">
        <v>4000</v>
      </c>
      <c r="J1275" t="s">
        <v>8218</v>
      </c>
      <c r="K1275" t="s">
        <v>8340</v>
      </c>
    </row>
    <row r="1276" spans="9:11" x14ac:dyDescent="0.25">
      <c r="I1276" s="6">
        <v>25000</v>
      </c>
      <c r="J1276" t="s">
        <v>8218</v>
      </c>
      <c r="K1276" t="s">
        <v>8340</v>
      </c>
    </row>
    <row r="1277" spans="9:11" x14ac:dyDescent="0.25">
      <c r="I1277" s="6">
        <v>15000</v>
      </c>
      <c r="J1277" t="s">
        <v>8218</v>
      </c>
      <c r="K1277" t="s">
        <v>8340</v>
      </c>
    </row>
    <row r="1278" spans="9:11" x14ac:dyDescent="0.25">
      <c r="I1278" s="6">
        <v>3000</v>
      </c>
      <c r="J1278" t="s">
        <v>8218</v>
      </c>
      <c r="K1278" t="s">
        <v>8340</v>
      </c>
    </row>
    <row r="1279" spans="9:11" x14ac:dyDescent="0.25">
      <c r="I1279" s="6">
        <v>15000</v>
      </c>
      <c r="J1279" t="s">
        <v>8218</v>
      </c>
      <c r="K1279" t="s">
        <v>8340</v>
      </c>
    </row>
    <row r="1280" spans="9:11" x14ac:dyDescent="0.25">
      <c r="I1280" s="6">
        <v>6500</v>
      </c>
      <c r="J1280" t="s">
        <v>8218</v>
      </c>
      <c r="K1280" t="s">
        <v>8340</v>
      </c>
    </row>
    <row r="1281" spans="9:11" x14ac:dyDescent="0.25">
      <c r="I1281" s="6">
        <v>12516</v>
      </c>
      <c r="J1281" t="s">
        <v>8218</v>
      </c>
      <c r="K1281" t="s">
        <v>8340</v>
      </c>
    </row>
    <row r="1282" spans="9:11" x14ac:dyDescent="0.25">
      <c r="I1282" s="6">
        <v>15000</v>
      </c>
      <c r="J1282" t="s">
        <v>8218</v>
      </c>
      <c r="K1282" t="s">
        <v>8340</v>
      </c>
    </row>
    <row r="1283" spans="9:11" x14ac:dyDescent="0.25">
      <c r="I1283" s="6">
        <v>7000</v>
      </c>
      <c r="J1283" t="s">
        <v>8218</v>
      </c>
      <c r="K1283" t="s">
        <v>8340</v>
      </c>
    </row>
    <row r="1284" spans="9:11" x14ac:dyDescent="0.25">
      <c r="I1284" s="6">
        <v>15000</v>
      </c>
      <c r="J1284" t="s">
        <v>8218</v>
      </c>
      <c r="K1284" t="s">
        <v>8340</v>
      </c>
    </row>
    <row r="1285" spans="9:11" x14ac:dyDescent="0.25">
      <c r="I1285" s="6">
        <v>1000</v>
      </c>
      <c r="J1285" t="s">
        <v>8218</v>
      </c>
      <c r="K1285" t="s">
        <v>8340</v>
      </c>
    </row>
    <row r="1286" spans="9:11" x14ac:dyDescent="0.25">
      <c r="I1286" s="6">
        <v>2000</v>
      </c>
      <c r="J1286" t="s">
        <v>8218</v>
      </c>
      <c r="K1286" t="s">
        <v>8332</v>
      </c>
    </row>
    <row r="1287" spans="9:11" x14ac:dyDescent="0.25">
      <c r="I1287" s="6">
        <v>2000</v>
      </c>
      <c r="J1287" t="s">
        <v>8218</v>
      </c>
      <c r="K1287" t="s">
        <v>8332</v>
      </c>
    </row>
    <row r="1288" spans="9:11" x14ac:dyDescent="0.25">
      <c r="I1288" s="6">
        <v>1500</v>
      </c>
      <c r="J1288" t="s">
        <v>8218</v>
      </c>
      <c r="K1288" t="s">
        <v>8332</v>
      </c>
    </row>
    <row r="1289" spans="9:11" x14ac:dyDescent="0.25">
      <c r="I1289" s="6">
        <v>250</v>
      </c>
      <c r="J1289" t="s">
        <v>8218</v>
      </c>
      <c r="K1289" t="s">
        <v>8332</v>
      </c>
    </row>
    <row r="1290" spans="9:11" x14ac:dyDescent="0.25">
      <c r="I1290" s="6">
        <v>4000</v>
      </c>
      <c r="J1290" t="s">
        <v>8218</v>
      </c>
      <c r="K1290" t="s">
        <v>8332</v>
      </c>
    </row>
    <row r="1291" spans="9:11" x14ac:dyDescent="0.25">
      <c r="I1291" s="6">
        <v>1500</v>
      </c>
      <c r="J1291" t="s">
        <v>8218</v>
      </c>
      <c r="K1291" t="s">
        <v>8332</v>
      </c>
    </row>
    <row r="1292" spans="9:11" x14ac:dyDescent="0.25">
      <c r="I1292" s="6">
        <v>3500</v>
      </c>
      <c r="J1292" t="s">
        <v>8218</v>
      </c>
      <c r="K1292" t="s">
        <v>8332</v>
      </c>
    </row>
    <row r="1293" spans="9:11" x14ac:dyDescent="0.25">
      <c r="I1293" s="6">
        <v>3000</v>
      </c>
      <c r="J1293" t="s">
        <v>8218</v>
      </c>
      <c r="K1293" t="s">
        <v>8332</v>
      </c>
    </row>
    <row r="1294" spans="9:11" x14ac:dyDescent="0.25">
      <c r="I1294" s="6">
        <v>1700</v>
      </c>
      <c r="J1294" t="s">
        <v>8218</v>
      </c>
      <c r="K1294" t="s">
        <v>8332</v>
      </c>
    </row>
    <row r="1295" spans="9:11" x14ac:dyDescent="0.25">
      <c r="I1295" s="6">
        <v>15000</v>
      </c>
      <c r="J1295" t="s">
        <v>8218</v>
      </c>
      <c r="K1295" t="s">
        <v>8332</v>
      </c>
    </row>
    <row r="1296" spans="9:11" x14ac:dyDescent="0.25">
      <c r="I1296" s="6">
        <v>500</v>
      </c>
      <c r="J1296" t="s">
        <v>8218</v>
      </c>
      <c r="K1296" t="s">
        <v>8332</v>
      </c>
    </row>
    <row r="1297" spans="9:11" x14ac:dyDescent="0.25">
      <c r="I1297" s="6">
        <v>2500</v>
      </c>
      <c r="J1297" t="s">
        <v>8218</v>
      </c>
      <c r="K1297" t="s">
        <v>8332</v>
      </c>
    </row>
    <row r="1298" spans="9:11" x14ac:dyDescent="0.25">
      <c r="I1298" s="6">
        <v>850</v>
      </c>
      <c r="J1298" t="s">
        <v>8218</v>
      </c>
      <c r="K1298" t="s">
        <v>8332</v>
      </c>
    </row>
    <row r="1299" spans="9:11" x14ac:dyDescent="0.25">
      <c r="I1299" s="6">
        <v>20000</v>
      </c>
      <c r="J1299" t="s">
        <v>8218</v>
      </c>
      <c r="K1299" t="s">
        <v>8332</v>
      </c>
    </row>
    <row r="1300" spans="9:11" x14ac:dyDescent="0.25">
      <c r="I1300" s="6">
        <v>2000</v>
      </c>
      <c r="J1300" t="s">
        <v>8218</v>
      </c>
      <c r="K1300" t="s">
        <v>8332</v>
      </c>
    </row>
    <row r="1301" spans="9:11" x14ac:dyDescent="0.25">
      <c r="I1301" s="6">
        <v>3500</v>
      </c>
      <c r="J1301" t="s">
        <v>8218</v>
      </c>
      <c r="K1301" t="s">
        <v>8332</v>
      </c>
    </row>
    <row r="1302" spans="9:11" x14ac:dyDescent="0.25">
      <c r="I1302" s="6">
        <v>3000</v>
      </c>
      <c r="J1302" t="s">
        <v>8218</v>
      </c>
      <c r="K1302" t="s">
        <v>8332</v>
      </c>
    </row>
    <row r="1303" spans="9:11" x14ac:dyDescent="0.25">
      <c r="I1303" s="6">
        <v>2000</v>
      </c>
      <c r="J1303" t="s">
        <v>8218</v>
      </c>
      <c r="K1303" t="s">
        <v>8332</v>
      </c>
    </row>
    <row r="1304" spans="9:11" x14ac:dyDescent="0.25">
      <c r="I1304" s="6">
        <v>2500</v>
      </c>
      <c r="J1304" t="s">
        <v>8218</v>
      </c>
      <c r="K1304" t="s">
        <v>8332</v>
      </c>
    </row>
    <row r="1305" spans="9:11" x14ac:dyDescent="0.25">
      <c r="I1305" s="6">
        <v>3500</v>
      </c>
      <c r="J1305" t="s">
        <v>8218</v>
      </c>
      <c r="K1305" t="s">
        <v>8332</v>
      </c>
    </row>
    <row r="1306" spans="9:11" x14ac:dyDescent="0.25">
      <c r="I1306" s="6">
        <v>40000</v>
      </c>
      <c r="J1306" t="s">
        <v>8219</v>
      </c>
      <c r="K1306" t="s">
        <v>8335</v>
      </c>
    </row>
    <row r="1307" spans="9:11" x14ac:dyDescent="0.25">
      <c r="I1307" s="6">
        <v>30000</v>
      </c>
      <c r="J1307" t="s">
        <v>8219</v>
      </c>
      <c r="K1307" t="s">
        <v>8335</v>
      </c>
    </row>
    <row r="1308" spans="9:11" x14ac:dyDescent="0.25">
      <c r="I1308" s="6">
        <v>110000</v>
      </c>
      <c r="J1308" t="s">
        <v>8219</v>
      </c>
      <c r="K1308" t="s">
        <v>8335</v>
      </c>
    </row>
    <row r="1309" spans="9:11" x14ac:dyDescent="0.25">
      <c r="I1309" s="6">
        <v>50000</v>
      </c>
      <c r="J1309" t="s">
        <v>8219</v>
      </c>
      <c r="K1309" t="s">
        <v>8335</v>
      </c>
    </row>
    <row r="1310" spans="9:11" x14ac:dyDescent="0.25">
      <c r="I1310" s="6">
        <v>10000</v>
      </c>
      <c r="J1310" t="s">
        <v>8219</v>
      </c>
      <c r="K1310" t="s">
        <v>8335</v>
      </c>
    </row>
    <row r="1311" spans="9:11" x14ac:dyDescent="0.25">
      <c r="I1311" s="6">
        <v>11500</v>
      </c>
      <c r="J1311" t="s">
        <v>8219</v>
      </c>
      <c r="K1311" t="s">
        <v>8335</v>
      </c>
    </row>
    <row r="1312" spans="9:11" x14ac:dyDescent="0.25">
      <c r="I1312" s="6">
        <v>20000</v>
      </c>
      <c r="J1312" t="s">
        <v>8219</v>
      </c>
      <c r="K1312" t="s">
        <v>8335</v>
      </c>
    </row>
    <row r="1313" spans="9:11" x14ac:dyDescent="0.25">
      <c r="I1313" s="6">
        <v>250000</v>
      </c>
      <c r="J1313" t="s">
        <v>8219</v>
      </c>
      <c r="K1313" t="s">
        <v>8335</v>
      </c>
    </row>
    <row r="1314" spans="9:11" x14ac:dyDescent="0.25">
      <c r="I1314" s="6">
        <v>4600</v>
      </c>
      <c r="J1314" t="s">
        <v>8219</v>
      </c>
      <c r="K1314" t="s">
        <v>8335</v>
      </c>
    </row>
    <row r="1315" spans="9:11" x14ac:dyDescent="0.25">
      <c r="I1315" s="6">
        <v>40000</v>
      </c>
      <c r="J1315" t="s">
        <v>8219</v>
      </c>
      <c r="K1315" t="s">
        <v>8335</v>
      </c>
    </row>
    <row r="1316" spans="9:11" x14ac:dyDescent="0.25">
      <c r="I1316" s="6">
        <v>180000</v>
      </c>
      <c r="J1316" t="s">
        <v>8219</v>
      </c>
      <c r="K1316" t="s">
        <v>8335</v>
      </c>
    </row>
    <row r="1317" spans="9:11" x14ac:dyDescent="0.25">
      <c r="I1317" s="6">
        <v>100000</v>
      </c>
      <c r="J1317" t="s">
        <v>8219</v>
      </c>
      <c r="K1317" t="s">
        <v>8335</v>
      </c>
    </row>
    <row r="1318" spans="9:11" x14ac:dyDescent="0.25">
      <c r="I1318" s="6">
        <v>75000</v>
      </c>
      <c r="J1318" t="s">
        <v>8219</v>
      </c>
      <c r="K1318" t="s">
        <v>8335</v>
      </c>
    </row>
    <row r="1319" spans="9:11" x14ac:dyDescent="0.25">
      <c r="I1319" s="6">
        <v>200000</v>
      </c>
      <c r="J1319" t="s">
        <v>8219</v>
      </c>
      <c r="K1319" t="s">
        <v>8335</v>
      </c>
    </row>
    <row r="1320" spans="9:11" x14ac:dyDescent="0.25">
      <c r="I1320" s="6">
        <v>40000</v>
      </c>
      <c r="J1320" t="s">
        <v>8219</v>
      </c>
      <c r="K1320" t="s">
        <v>8335</v>
      </c>
    </row>
    <row r="1321" spans="9:11" x14ac:dyDescent="0.25">
      <c r="I1321" s="6">
        <v>5800</v>
      </c>
      <c r="J1321" t="s">
        <v>8219</v>
      </c>
      <c r="K1321" t="s">
        <v>8335</v>
      </c>
    </row>
    <row r="1322" spans="9:11" x14ac:dyDescent="0.25">
      <c r="I1322" s="6">
        <v>100000</v>
      </c>
      <c r="J1322" t="s">
        <v>8219</v>
      </c>
      <c r="K1322" t="s">
        <v>8335</v>
      </c>
    </row>
    <row r="1323" spans="9:11" x14ac:dyDescent="0.25">
      <c r="I1323" s="6">
        <v>462000</v>
      </c>
      <c r="J1323" t="s">
        <v>8219</v>
      </c>
      <c r="K1323" t="s">
        <v>8335</v>
      </c>
    </row>
    <row r="1324" spans="9:11" x14ac:dyDescent="0.25">
      <c r="I1324" s="6">
        <v>35000</v>
      </c>
      <c r="J1324" t="s">
        <v>8219</v>
      </c>
      <c r="K1324" t="s">
        <v>8335</v>
      </c>
    </row>
    <row r="1325" spans="9:11" x14ac:dyDescent="0.25">
      <c r="I1325" s="6">
        <v>15000</v>
      </c>
      <c r="J1325" t="s">
        <v>8219</v>
      </c>
      <c r="K1325" t="s">
        <v>8335</v>
      </c>
    </row>
    <row r="1326" spans="9:11" x14ac:dyDescent="0.25">
      <c r="I1326" s="6">
        <v>50000</v>
      </c>
      <c r="J1326" t="s">
        <v>8219</v>
      </c>
      <c r="K1326" t="s">
        <v>8335</v>
      </c>
    </row>
    <row r="1327" spans="9:11" x14ac:dyDescent="0.25">
      <c r="I1327" s="6">
        <v>20000</v>
      </c>
      <c r="J1327" t="s">
        <v>8219</v>
      </c>
      <c r="K1327" t="s">
        <v>8335</v>
      </c>
    </row>
    <row r="1328" spans="9:11" x14ac:dyDescent="0.25">
      <c r="I1328" s="6">
        <v>100000</v>
      </c>
      <c r="J1328" t="s">
        <v>8219</v>
      </c>
      <c r="K1328" t="s">
        <v>8335</v>
      </c>
    </row>
    <row r="1329" spans="9:11" x14ac:dyDescent="0.25">
      <c r="I1329" s="6">
        <v>48000</v>
      </c>
      <c r="J1329" t="s">
        <v>8219</v>
      </c>
      <c r="K1329" t="s">
        <v>8335</v>
      </c>
    </row>
    <row r="1330" spans="9:11" x14ac:dyDescent="0.25">
      <c r="I1330" s="6">
        <v>75000</v>
      </c>
      <c r="J1330" t="s">
        <v>8219</v>
      </c>
      <c r="K1330" t="s">
        <v>8335</v>
      </c>
    </row>
    <row r="1331" spans="9:11" x14ac:dyDescent="0.25">
      <c r="I1331" s="6">
        <v>50000</v>
      </c>
      <c r="J1331" t="s">
        <v>8219</v>
      </c>
      <c r="K1331" t="s">
        <v>8335</v>
      </c>
    </row>
    <row r="1332" spans="9:11" x14ac:dyDescent="0.25">
      <c r="I1332" s="6">
        <v>35000</v>
      </c>
      <c r="J1332" t="s">
        <v>8219</v>
      </c>
      <c r="K1332" t="s">
        <v>8335</v>
      </c>
    </row>
    <row r="1333" spans="9:11" x14ac:dyDescent="0.25">
      <c r="I1333" s="6">
        <v>250000</v>
      </c>
      <c r="J1333" t="s">
        <v>8219</v>
      </c>
      <c r="K1333" t="s">
        <v>8335</v>
      </c>
    </row>
    <row r="1334" spans="9:11" x14ac:dyDescent="0.25">
      <c r="I1334" s="6">
        <v>10115</v>
      </c>
      <c r="J1334" t="s">
        <v>8219</v>
      </c>
      <c r="K1334" t="s">
        <v>8335</v>
      </c>
    </row>
    <row r="1335" spans="9:11" x14ac:dyDescent="0.25">
      <c r="I1335" s="6">
        <v>2500</v>
      </c>
      <c r="J1335" t="s">
        <v>8219</v>
      </c>
      <c r="K1335" t="s">
        <v>8335</v>
      </c>
    </row>
    <row r="1336" spans="9:11" x14ac:dyDescent="0.25">
      <c r="I1336" s="6">
        <v>133000</v>
      </c>
      <c r="J1336" t="s">
        <v>8219</v>
      </c>
      <c r="K1336" t="s">
        <v>8335</v>
      </c>
    </row>
    <row r="1337" spans="9:11" x14ac:dyDescent="0.25">
      <c r="I1337" s="6">
        <v>25000</v>
      </c>
      <c r="J1337" t="s">
        <v>8219</v>
      </c>
      <c r="K1337" t="s">
        <v>8335</v>
      </c>
    </row>
    <row r="1338" spans="9:11" x14ac:dyDescent="0.25">
      <c r="I1338" s="6">
        <v>100000</v>
      </c>
      <c r="J1338" t="s">
        <v>8219</v>
      </c>
      <c r="K1338" t="s">
        <v>8335</v>
      </c>
    </row>
    <row r="1339" spans="9:11" x14ac:dyDescent="0.25">
      <c r="I1339" s="6">
        <v>50000</v>
      </c>
      <c r="J1339" t="s">
        <v>8219</v>
      </c>
      <c r="K1339" t="s">
        <v>8335</v>
      </c>
    </row>
    <row r="1340" spans="9:11" x14ac:dyDescent="0.25">
      <c r="I1340" s="6">
        <v>30000</v>
      </c>
      <c r="J1340" t="s">
        <v>8219</v>
      </c>
      <c r="K1340" t="s">
        <v>8335</v>
      </c>
    </row>
    <row r="1341" spans="9:11" x14ac:dyDescent="0.25">
      <c r="I1341" s="6">
        <v>50000</v>
      </c>
      <c r="J1341" t="s">
        <v>8219</v>
      </c>
      <c r="K1341" t="s">
        <v>8335</v>
      </c>
    </row>
    <row r="1342" spans="9:11" x14ac:dyDescent="0.25">
      <c r="I1342" s="6">
        <v>1680</v>
      </c>
      <c r="J1342" t="s">
        <v>8219</v>
      </c>
      <c r="K1342" t="s">
        <v>8335</v>
      </c>
    </row>
    <row r="1343" spans="9:11" x14ac:dyDescent="0.25">
      <c r="I1343" s="6">
        <v>25000</v>
      </c>
      <c r="J1343" t="s">
        <v>8219</v>
      </c>
      <c r="K1343" t="s">
        <v>8335</v>
      </c>
    </row>
    <row r="1344" spans="9:11" x14ac:dyDescent="0.25">
      <c r="I1344" s="6">
        <v>50000</v>
      </c>
      <c r="J1344" t="s">
        <v>8219</v>
      </c>
      <c r="K1344" t="s">
        <v>8335</v>
      </c>
    </row>
    <row r="1345" spans="9:11" x14ac:dyDescent="0.25">
      <c r="I1345" s="6">
        <v>50000</v>
      </c>
      <c r="J1345" t="s">
        <v>8219</v>
      </c>
      <c r="K1345" t="s">
        <v>8335</v>
      </c>
    </row>
    <row r="1346" spans="9:11" x14ac:dyDescent="0.25">
      <c r="I1346" s="6">
        <v>1500</v>
      </c>
      <c r="J1346" t="s">
        <v>8218</v>
      </c>
      <c r="K1346" t="s">
        <v>8337</v>
      </c>
    </row>
    <row r="1347" spans="9:11" x14ac:dyDescent="0.25">
      <c r="I1347" s="6">
        <v>300</v>
      </c>
      <c r="J1347" t="s">
        <v>8218</v>
      </c>
      <c r="K1347" t="s">
        <v>8337</v>
      </c>
    </row>
    <row r="1348" spans="9:11" x14ac:dyDescent="0.25">
      <c r="I1348" s="6">
        <v>4900</v>
      </c>
      <c r="J1348" t="s">
        <v>8218</v>
      </c>
      <c r="K1348" t="s">
        <v>8337</v>
      </c>
    </row>
    <row r="1349" spans="9:11" x14ac:dyDescent="0.25">
      <c r="I1349" s="6">
        <v>2500</v>
      </c>
      <c r="J1349" t="s">
        <v>8218</v>
      </c>
      <c r="K1349" t="s">
        <v>8337</v>
      </c>
    </row>
    <row r="1350" spans="9:11" x14ac:dyDescent="0.25">
      <c r="I1350" s="6">
        <v>5875</v>
      </c>
      <c r="J1350" t="s">
        <v>8218</v>
      </c>
      <c r="K1350" t="s">
        <v>8337</v>
      </c>
    </row>
    <row r="1351" spans="9:11" x14ac:dyDescent="0.25">
      <c r="I1351" s="6">
        <v>5000</v>
      </c>
      <c r="J1351" t="s">
        <v>8218</v>
      </c>
      <c r="K1351" t="s">
        <v>8337</v>
      </c>
    </row>
    <row r="1352" spans="9:11" x14ac:dyDescent="0.25">
      <c r="I1352" s="6">
        <v>5000</v>
      </c>
      <c r="J1352" t="s">
        <v>8218</v>
      </c>
      <c r="K1352" t="s">
        <v>8337</v>
      </c>
    </row>
    <row r="1353" spans="9:11" x14ac:dyDescent="0.25">
      <c r="I1353" s="6">
        <v>20000</v>
      </c>
      <c r="J1353" t="s">
        <v>8218</v>
      </c>
      <c r="K1353" t="s">
        <v>8337</v>
      </c>
    </row>
    <row r="1354" spans="9:11" x14ac:dyDescent="0.25">
      <c r="I1354" s="6">
        <v>10000</v>
      </c>
      <c r="J1354" t="s">
        <v>8218</v>
      </c>
      <c r="K1354" t="s">
        <v>8337</v>
      </c>
    </row>
    <row r="1355" spans="9:11" x14ac:dyDescent="0.25">
      <c r="I1355" s="6">
        <v>1000</v>
      </c>
      <c r="J1355" t="s">
        <v>8218</v>
      </c>
      <c r="K1355" t="s">
        <v>8337</v>
      </c>
    </row>
    <row r="1356" spans="9:11" x14ac:dyDescent="0.25">
      <c r="I1356" s="6">
        <v>1200</v>
      </c>
      <c r="J1356" t="s">
        <v>8218</v>
      </c>
      <c r="K1356" t="s">
        <v>8337</v>
      </c>
    </row>
    <row r="1357" spans="9:11" x14ac:dyDescent="0.25">
      <c r="I1357" s="6">
        <v>2500</v>
      </c>
      <c r="J1357" t="s">
        <v>8218</v>
      </c>
      <c r="K1357" t="s">
        <v>8337</v>
      </c>
    </row>
    <row r="1358" spans="9:11" x14ac:dyDescent="0.25">
      <c r="I1358" s="6">
        <v>3400</v>
      </c>
      <c r="J1358" t="s">
        <v>8218</v>
      </c>
      <c r="K1358" t="s">
        <v>8337</v>
      </c>
    </row>
    <row r="1359" spans="9:11" x14ac:dyDescent="0.25">
      <c r="I1359" s="6">
        <v>2000</v>
      </c>
      <c r="J1359" t="s">
        <v>8218</v>
      </c>
      <c r="K1359" t="s">
        <v>8337</v>
      </c>
    </row>
    <row r="1360" spans="9:11" x14ac:dyDescent="0.25">
      <c r="I1360" s="6">
        <v>3000</v>
      </c>
      <c r="J1360" t="s">
        <v>8218</v>
      </c>
      <c r="K1360" t="s">
        <v>8337</v>
      </c>
    </row>
    <row r="1361" spans="9:11" x14ac:dyDescent="0.25">
      <c r="I1361" s="6">
        <v>660</v>
      </c>
      <c r="J1361" t="s">
        <v>8218</v>
      </c>
      <c r="K1361" t="s">
        <v>8337</v>
      </c>
    </row>
    <row r="1362" spans="9:11" x14ac:dyDescent="0.25">
      <c r="I1362" s="6">
        <v>1500</v>
      </c>
      <c r="J1362" t="s">
        <v>8218</v>
      </c>
      <c r="K1362" t="s">
        <v>8337</v>
      </c>
    </row>
    <row r="1363" spans="9:11" x14ac:dyDescent="0.25">
      <c r="I1363" s="6">
        <v>6000</v>
      </c>
      <c r="J1363" t="s">
        <v>8218</v>
      </c>
      <c r="K1363" t="s">
        <v>8337</v>
      </c>
    </row>
    <row r="1364" spans="9:11" x14ac:dyDescent="0.25">
      <c r="I1364" s="6">
        <v>1000</v>
      </c>
      <c r="J1364" t="s">
        <v>8218</v>
      </c>
      <c r="K1364" t="s">
        <v>8337</v>
      </c>
    </row>
    <row r="1365" spans="9:11" x14ac:dyDescent="0.25">
      <c r="I1365" s="6">
        <v>200</v>
      </c>
      <c r="J1365" t="s">
        <v>8218</v>
      </c>
      <c r="K1365" t="s">
        <v>8337</v>
      </c>
    </row>
    <row r="1366" spans="9:11" x14ac:dyDescent="0.25">
      <c r="I1366" s="6">
        <v>42000</v>
      </c>
      <c r="J1366" t="s">
        <v>8218</v>
      </c>
      <c r="K1366" t="s">
        <v>8340</v>
      </c>
    </row>
    <row r="1367" spans="9:11" x14ac:dyDescent="0.25">
      <c r="I1367" s="6">
        <v>7500</v>
      </c>
      <c r="J1367" t="s">
        <v>8218</v>
      </c>
      <c r="K1367" t="s">
        <v>8340</v>
      </c>
    </row>
    <row r="1368" spans="9:11" x14ac:dyDescent="0.25">
      <c r="I1368" s="6">
        <v>7500</v>
      </c>
      <c r="J1368" t="s">
        <v>8218</v>
      </c>
      <c r="K1368" t="s">
        <v>8340</v>
      </c>
    </row>
    <row r="1369" spans="9:11" x14ac:dyDescent="0.25">
      <c r="I1369" s="6">
        <v>5000</v>
      </c>
      <c r="J1369" t="s">
        <v>8218</v>
      </c>
      <c r="K1369" t="s">
        <v>8340</v>
      </c>
    </row>
    <row r="1370" spans="9:11" x14ac:dyDescent="0.25">
      <c r="I1370" s="6">
        <v>5000</v>
      </c>
      <c r="J1370" t="s">
        <v>8218</v>
      </c>
      <c r="K1370" t="s">
        <v>8340</v>
      </c>
    </row>
    <row r="1371" spans="9:11" x14ac:dyDescent="0.25">
      <c r="I1371" s="6">
        <v>32360</v>
      </c>
      <c r="J1371" t="s">
        <v>8218</v>
      </c>
      <c r="K1371" t="s">
        <v>8340</v>
      </c>
    </row>
    <row r="1372" spans="9:11" x14ac:dyDescent="0.25">
      <c r="I1372" s="6">
        <v>1500</v>
      </c>
      <c r="J1372" t="s">
        <v>8218</v>
      </c>
      <c r="K1372" t="s">
        <v>8340</v>
      </c>
    </row>
    <row r="1373" spans="9:11" x14ac:dyDescent="0.25">
      <c r="I1373" s="6">
        <v>6999</v>
      </c>
      <c r="J1373" t="s">
        <v>8218</v>
      </c>
      <c r="K1373" t="s">
        <v>8340</v>
      </c>
    </row>
    <row r="1374" spans="9:11" x14ac:dyDescent="0.25">
      <c r="I1374" s="6">
        <v>500</v>
      </c>
      <c r="J1374" t="s">
        <v>8218</v>
      </c>
      <c r="K1374" t="s">
        <v>8340</v>
      </c>
    </row>
    <row r="1375" spans="9:11" x14ac:dyDescent="0.25">
      <c r="I1375" s="6">
        <v>10000</v>
      </c>
      <c r="J1375" t="s">
        <v>8218</v>
      </c>
      <c r="K1375" t="s">
        <v>8340</v>
      </c>
    </row>
    <row r="1376" spans="9:11" x14ac:dyDescent="0.25">
      <c r="I1376" s="6">
        <v>1500</v>
      </c>
      <c r="J1376" t="s">
        <v>8218</v>
      </c>
      <c r="K1376" t="s">
        <v>8340</v>
      </c>
    </row>
    <row r="1377" spans="9:11" x14ac:dyDescent="0.25">
      <c r="I1377" s="6">
        <v>4000</v>
      </c>
      <c r="J1377" t="s">
        <v>8218</v>
      </c>
      <c r="K1377" t="s">
        <v>8340</v>
      </c>
    </row>
    <row r="1378" spans="9:11" x14ac:dyDescent="0.25">
      <c r="I1378" s="6">
        <v>3700</v>
      </c>
      <c r="J1378" t="s">
        <v>8218</v>
      </c>
      <c r="K1378" t="s">
        <v>8340</v>
      </c>
    </row>
    <row r="1379" spans="9:11" x14ac:dyDescent="0.25">
      <c r="I1379" s="6">
        <v>1300</v>
      </c>
      <c r="J1379" t="s">
        <v>8218</v>
      </c>
      <c r="K1379" t="s">
        <v>8340</v>
      </c>
    </row>
    <row r="1380" spans="9:11" x14ac:dyDescent="0.25">
      <c r="I1380" s="6">
        <v>2000</v>
      </c>
      <c r="J1380" t="s">
        <v>8218</v>
      </c>
      <c r="K1380" t="s">
        <v>8340</v>
      </c>
    </row>
    <row r="1381" spans="9:11" x14ac:dyDescent="0.25">
      <c r="I1381" s="6">
        <v>10000</v>
      </c>
      <c r="J1381" t="s">
        <v>8218</v>
      </c>
      <c r="K1381" t="s">
        <v>8340</v>
      </c>
    </row>
    <row r="1382" spans="9:11" x14ac:dyDescent="0.25">
      <c r="I1382" s="6">
        <v>25</v>
      </c>
      <c r="J1382" t="s">
        <v>8218</v>
      </c>
      <c r="K1382" t="s">
        <v>8340</v>
      </c>
    </row>
    <row r="1383" spans="9:11" x14ac:dyDescent="0.25">
      <c r="I1383" s="6">
        <v>5000</v>
      </c>
      <c r="J1383" t="s">
        <v>8218</v>
      </c>
      <c r="K1383" t="s">
        <v>8340</v>
      </c>
    </row>
    <row r="1384" spans="9:11" x14ac:dyDescent="0.25">
      <c r="I1384" s="6">
        <v>8000</v>
      </c>
      <c r="J1384" t="s">
        <v>8218</v>
      </c>
      <c r="K1384" t="s">
        <v>8340</v>
      </c>
    </row>
    <row r="1385" spans="9:11" x14ac:dyDescent="0.25">
      <c r="I1385" s="6">
        <v>2200</v>
      </c>
      <c r="J1385" t="s">
        <v>8218</v>
      </c>
      <c r="K1385" t="s">
        <v>8340</v>
      </c>
    </row>
    <row r="1386" spans="9:11" x14ac:dyDescent="0.25">
      <c r="I1386" s="6">
        <v>3500</v>
      </c>
      <c r="J1386" t="s">
        <v>8218</v>
      </c>
      <c r="K1386" t="s">
        <v>8340</v>
      </c>
    </row>
    <row r="1387" spans="9:11" x14ac:dyDescent="0.25">
      <c r="I1387" s="6">
        <v>8000</v>
      </c>
      <c r="J1387" t="s">
        <v>8218</v>
      </c>
      <c r="K1387" t="s">
        <v>8340</v>
      </c>
    </row>
    <row r="1388" spans="9:11" x14ac:dyDescent="0.25">
      <c r="I1388" s="6">
        <v>400</v>
      </c>
      <c r="J1388" t="s">
        <v>8218</v>
      </c>
      <c r="K1388" t="s">
        <v>8340</v>
      </c>
    </row>
    <row r="1389" spans="9:11" x14ac:dyDescent="0.25">
      <c r="I1389" s="6">
        <v>4000</v>
      </c>
      <c r="J1389" t="s">
        <v>8218</v>
      </c>
      <c r="K1389" t="s">
        <v>8340</v>
      </c>
    </row>
    <row r="1390" spans="9:11" x14ac:dyDescent="0.25">
      <c r="I1390" s="6">
        <v>5000</v>
      </c>
      <c r="J1390" t="s">
        <v>8218</v>
      </c>
      <c r="K1390" t="s">
        <v>8340</v>
      </c>
    </row>
    <row r="1391" spans="9:11" x14ac:dyDescent="0.25">
      <c r="I1391" s="6">
        <v>500</v>
      </c>
      <c r="J1391" t="s">
        <v>8218</v>
      </c>
      <c r="K1391" t="s">
        <v>8340</v>
      </c>
    </row>
    <row r="1392" spans="9:11" x14ac:dyDescent="0.25">
      <c r="I1392" s="6">
        <v>2800</v>
      </c>
      <c r="J1392" t="s">
        <v>8218</v>
      </c>
      <c r="K1392" t="s">
        <v>8340</v>
      </c>
    </row>
    <row r="1393" spans="9:11" x14ac:dyDescent="0.25">
      <c r="I1393" s="6">
        <v>500</v>
      </c>
      <c r="J1393" t="s">
        <v>8218</v>
      </c>
      <c r="K1393" t="s">
        <v>8340</v>
      </c>
    </row>
    <row r="1394" spans="9:11" x14ac:dyDescent="0.25">
      <c r="I1394" s="6">
        <v>2500</v>
      </c>
      <c r="J1394" t="s">
        <v>8218</v>
      </c>
      <c r="K1394" t="s">
        <v>8340</v>
      </c>
    </row>
    <row r="1395" spans="9:11" x14ac:dyDescent="0.25">
      <c r="I1395" s="6">
        <v>10000</v>
      </c>
      <c r="J1395" t="s">
        <v>8218</v>
      </c>
      <c r="K1395" t="s">
        <v>8340</v>
      </c>
    </row>
    <row r="1396" spans="9:11" x14ac:dyDescent="0.25">
      <c r="I1396" s="6">
        <v>750</v>
      </c>
      <c r="J1396" t="s">
        <v>8218</v>
      </c>
      <c r="K1396" t="s">
        <v>8340</v>
      </c>
    </row>
    <row r="1397" spans="9:11" x14ac:dyDescent="0.25">
      <c r="I1397" s="6">
        <v>3500</v>
      </c>
      <c r="J1397" t="s">
        <v>8218</v>
      </c>
      <c r="K1397" t="s">
        <v>8340</v>
      </c>
    </row>
    <row r="1398" spans="9:11" x14ac:dyDescent="0.25">
      <c r="I1398" s="6">
        <v>6000</v>
      </c>
      <c r="J1398" t="s">
        <v>8218</v>
      </c>
      <c r="K1398" t="s">
        <v>8340</v>
      </c>
    </row>
    <row r="1399" spans="9:11" x14ac:dyDescent="0.25">
      <c r="I1399" s="6">
        <v>10000</v>
      </c>
      <c r="J1399" t="s">
        <v>8218</v>
      </c>
      <c r="K1399" t="s">
        <v>8340</v>
      </c>
    </row>
    <row r="1400" spans="9:11" x14ac:dyDescent="0.25">
      <c r="I1400" s="6">
        <v>4400</v>
      </c>
      <c r="J1400" t="s">
        <v>8218</v>
      </c>
      <c r="K1400" t="s">
        <v>8340</v>
      </c>
    </row>
    <row r="1401" spans="9:11" x14ac:dyDescent="0.25">
      <c r="I1401" s="6">
        <v>9000</v>
      </c>
      <c r="J1401" t="s">
        <v>8218</v>
      </c>
      <c r="K1401" t="s">
        <v>8340</v>
      </c>
    </row>
    <row r="1402" spans="9:11" x14ac:dyDescent="0.25">
      <c r="I1402" s="6">
        <v>350</v>
      </c>
      <c r="J1402" t="s">
        <v>8218</v>
      </c>
      <c r="K1402" t="s">
        <v>8340</v>
      </c>
    </row>
    <row r="1403" spans="9:11" x14ac:dyDescent="0.25">
      <c r="I1403" s="6">
        <v>2500</v>
      </c>
      <c r="J1403" t="s">
        <v>8218</v>
      </c>
      <c r="K1403" t="s">
        <v>8340</v>
      </c>
    </row>
    <row r="1404" spans="9:11" x14ac:dyDescent="0.25">
      <c r="I1404" s="6">
        <v>2500</v>
      </c>
      <c r="J1404" t="s">
        <v>8218</v>
      </c>
      <c r="K1404" t="s">
        <v>8340</v>
      </c>
    </row>
    <row r="1405" spans="9:11" x14ac:dyDescent="0.25">
      <c r="I1405" s="6">
        <v>4000</v>
      </c>
      <c r="J1405" t="s">
        <v>8218</v>
      </c>
      <c r="K1405" t="s">
        <v>8340</v>
      </c>
    </row>
    <row r="1406" spans="9:11" x14ac:dyDescent="0.25">
      <c r="I1406" s="6">
        <v>14500</v>
      </c>
      <c r="J1406" t="s">
        <v>8220</v>
      </c>
      <c r="K1406" t="s">
        <v>8355</v>
      </c>
    </row>
    <row r="1407" spans="9:11" x14ac:dyDescent="0.25">
      <c r="I1407" s="6">
        <v>25000</v>
      </c>
      <c r="J1407" t="s">
        <v>8220</v>
      </c>
      <c r="K1407" t="s">
        <v>8355</v>
      </c>
    </row>
    <row r="1408" spans="9:11" x14ac:dyDescent="0.25">
      <c r="I1408" s="6">
        <v>12000</v>
      </c>
      <c r="J1408" t="s">
        <v>8220</v>
      </c>
      <c r="K1408" t="s">
        <v>8355</v>
      </c>
    </row>
    <row r="1409" spans="9:11" x14ac:dyDescent="0.25">
      <c r="I1409" s="6">
        <v>3000</v>
      </c>
      <c r="J1409" t="s">
        <v>8220</v>
      </c>
      <c r="K1409" t="s">
        <v>8355</v>
      </c>
    </row>
    <row r="1410" spans="9:11" x14ac:dyDescent="0.25">
      <c r="I1410" s="6">
        <v>1000</v>
      </c>
      <c r="J1410" t="s">
        <v>8220</v>
      </c>
      <c r="K1410" t="s">
        <v>8355</v>
      </c>
    </row>
    <row r="1411" spans="9:11" x14ac:dyDescent="0.25">
      <c r="I1411" s="6">
        <v>4000</v>
      </c>
      <c r="J1411" t="s">
        <v>8220</v>
      </c>
      <c r="K1411" t="s">
        <v>8355</v>
      </c>
    </row>
    <row r="1412" spans="9:11" x14ac:dyDescent="0.25">
      <c r="I1412" s="6">
        <v>6000</v>
      </c>
      <c r="J1412" t="s">
        <v>8220</v>
      </c>
      <c r="K1412" t="s">
        <v>8355</v>
      </c>
    </row>
    <row r="1413" spans="9:11" x14ac:dyDescent="0.25">
      <c r="I1413" s="6">
        <v>3000</v>
      </c>
      <c r="J1413" t="s">
        <v>8220</v>
      </c>
      <c r="K1413" t="s">
        <v>8355</v>
      </c>
    </row>
    <row r="1414" spans="9:11" x14ac:dyDescent="0.25">
      <c r="I1414" s="6">
        <v>7000</v>
      </c>
      <c r="J1414" t="s">
        <v>8220</v>
      </c>
      <c r="K1414" t="s">
        <v>8355</v>
      </c>
    </row>
    <row r="1415" spans="9:11" x14ac:dyDescent="0.25">
      <c r="I1415" s="6">
        <v>2000</v>
      </c>
      <c r="J1415" t="s">
        <v>8220</v>
      </c>
      <c r="K1415" t="s">
        <v>8355</v>
      </c>
    </row>
    <row r="1416" spans="9:11" x14ac:dyDescent="0.25">
      <c r="I1416" s="6">
        <v>500</v>
      </c>
      <c r="J1416" t="s">
        <v>8220</v>
      </c>
      <c r="K1416" t="s">
        <v>8355</v>
      </c>
    </row>
    <row r="1417" spans="9:11" x14ac:dyDescent="0.25">
      <c r="I1417" s="6">
        <v>4400</v>
      </c>
      <c r="J1417" t="s">
        <v>8220</v>
      </c>
      <c r="K1417" t="s">
        <v>8355</v>
      </c>
    </row>
    <row r="1418" spans="9:11" x14ac:dyDescent="0.25">
      <c r="I1418" s="6">
        <v>50000</v>
      </c>
      <c r="J1418" t="s">
        <v>8220</v>
      </c>
      <c r="K1418" t="s">
        <v>8355</v>
      </c>
    </row>
    <row r="1419" spans="9:11" x14ac:dyDescent="0.25">
      <c r="I1419" s="6">
        <v>4500</v>
      </c>
      <c r="J1419" t="s">
        <v>8220</v>
      </c>
      <c r="K1419" t="s">
        <v>8355</v>
      </c>
    </row>
    <row r="1420" spans="9:11" x14ac:dyDescent="0.25">
      <c r="I1420" s="6">
        <v>3000</v>
      </c>
      <c r="J1420" t="s">
        <v>8220</v>
      </c>
      <c r="K1420" t="s">
        <v>8355</v>
      </c>
    </row>
    <row r="1421" spans="9:11" x14ac:dyDescent="0.25">
      <c r="I1421" s="6">
        <v>6300</v>
      </c>
      <c r="J1421" t="s">
        <v>8220</v>
      </c>
      <c r="K1421" t="s">
        <v>8355</v>
      </c>
    </row>
    <row r="1422" spans="9:11" x14ac:dyDescent="0.25">
      <c r="I1422" s="6">
        <v>110</v>
      </c>
      <c r="J1422" t="s">
        <v>8220</v>
      </c>
      <c r="K1422" t="s">
        <v>8355</v>
      </c>
    </row>
    <row r="1423" spans="9:11" x14ac:dyDescent="0.25">
      <c r="I1423" s="6">
        <v>200000</v>
      </c>
      <c r="J1423" t="s">
        <v>8220</v>
      </c>
      <c r="K1423" t="s">
        <v>8355</v>
      </c>
    </row>
    <row r="1424" spans="9:11" x14ac:dyDescent="0.25">
      <c r="I1424" s="6">
        <v>25000</v>
      </c>
      <c r="J1424" t="s">
        <v>8220</v>
      </c>
      <c r="K1424" t="s">
        <v>8355</v>
      </c>
    </row>
    <row r="1425" spans="9:11" x14ac:dyDescent="0.25">
      <c r="I1425" s="6">
        <v>30000</v>
      </c>
      <c r="J1425" t="s">
        <v>8220</v>
      </c>
      <c r="K1425" t="s">
        <v>8355</v>
      </c>
    </row>
    <row r="1426" spans="9:11" x14ac:dyDescent="0.25">
      <c r="I1426" s="6">
        <v>7500</v>
      </c>
      <c r="J1426" t="s">
        <v>8220</v>
      </c>
      <c r="K1426" t="s">
        <v>8355</v>
      </c>
    </row>
    <row r="1427" spans="9:11" x14ac:dyDescent="0.25">
      <c r="I1427" s="6">
        <v>13000</v>
      </c>
      <c r="J1427" t="s">
        <v>8220</v>
      </c>
      <c r="K1427" t="s">
        <v>8355</v>
      </c>
    </row>
    <row r="1428" spans="9:11" x14ac:dyDescent="0.25">
      <c r="I1428" s="6">
        <v>1000</v>
      </c>
      <c r="J1428" t="s">
        <v>8220</v>
      </c>
      <c r="K1428" t="s">
        <v>8355</v>
      </c>
    </row>
    <row r="1429" spans="9:11" x14ac:dyDescent="0.25">
      <c r="I1429" s="6">
        <v>5000</v>
      </c>
      <c r="J1429" t="s">
        <v>8220</v>
      </c>
      <c r="K1429" t="s">
        <v>8355</v>
      </c>
    </row>
    <row r="1430" spans="9:11" x14ac:dyDescent="0.25">
      <c r="I1430" s="6">
        <v>1000</v>
      </c>
      <c r="J1430" t="s">
        <v>8220</v>
      </c>
      <c r="K1430" t="s">
        <v>8355</v>
      </c>
    </row>
    <row r="1431" spans="9:11" x14ac:dyDescent="0.25">
      <c r="I1431" s="6">
        <v>10000</v>
      </c>
      <c r="J1431" t="s">
        <v>8220</v>
      </c>
      <c r="K1431" t="s">
        <v>8355</v>
      </c>
    </row>
    <row r="1432" spans="9:11" x14ac:dyDescent="0.25">
      <c r="I1432" s="6">
        <v>5000</v>
      </c>
      <c r="J1432" t="s">
        <v>8220</v>
      </c>
      <c r="K1432" t="s">
        <v>8355</v>
      </c>
    </row>
    <row r="1433" spans="9:11" x14ac:dyDescent="0.25">
      <c r="I1433" s="6">
        <v>17000</v>
      </c>
      <c r="J1433" t="s">
        <v>8220</v>
      </c>
      <c r="K1433" t="s">
        <v>8355</v>
      </c>
    </row>
    <row r="1434" spans="9:11" x14ac:dyDescent="0.25">
      <c r="I1434" s="6">
        <v>40000</v>
      </c>
      <c r="J1434" t="s">
        <v>8220</v>
      </c>
      <c r="K1434" t="s">
        <v>8355</v>
      </c>
    </row>
    <row r="1435" spans="9:11" x14ac:dyDescent="0.25">
      <c r="I1435" s="6">
        <v>12000</v>
      </c>
      <c r="J1435" t="s">
        <v>8220</v>
      </c>
      <c r="K1435" t="s">
        <v>8355</v>
      </c>
    </row>
    <row r="1436" spans="9:11" x14ac:dyDescent="0.25">
      <c r="I1436" s="6">
        <v>82000</v>
      </c>
      <c r="J1436" t="s">
        <v>8220</v>
      </c>
      <c r="K1436" t="s">
        <v>8355</v>
      </c>
    </row>
    <row r="1437" spans="9:11" x14ac:dyDescent="0.25">
      <c r="I1437" s="6">
        <v>15000</v>
      </c>
      <c r="J1437" t="s">
        <v>8220</v>
      </c>
      <c r="K1437" t="s">
        <v>8355</v>
      </c>
    </row>
    <row r="1438" spans="9:11" x14ac:dyDescent="0.25">
      <c r="I1438" s="6">
        <v>10000</v>
      </c>
      <c r="J1438" t="s">
        <v>8220</v>
      </c>
      <c r="K1438" t="s">
        <v>8355</v>
      </c>
    </row>
    <row r="1439" spans="9:11" x14ac:dyDescent="0.25">
      <c r="I1439" s="6">
        <v>3000</v>
      </c>
      <c r="J1439" t="s">
        <v>8220</v>
      </c>
      <c r="K1439" t="s">
        <v>8355</v>
      </c>
    </row>
    <row r="1440" spans="9:11" x14ac:dyDescent="0.25">
      <c r="I1440" s="6">
        <v>20000</v>
      </c>
      <c r="J1440" t="s">
        <v>8220</v>
      </c>
      <c r="K1440" t="s">
        <v>8355</v>
      </c>
    </row>
    <row r="1441" spans="9:11" x14ac:dyDescent="0.25">
      <c r="I1441" s="6">
        <v>2725</v>
      </c>
      <c r="J1441" t="s">
        <v>8220</v>
      </c>
      <c r="K1441" t="s">
        <v>8355</v>
      </c>
    </row>
    <row r="1442" spans="9:11" x14ac:dyDescent="0.25">
      <c r="I1442" s="6">
        <v>13000</v>
      </c>
      <c r="J1442" t="s">
        <v>8220</v>
      </c>
      <c r="K1442" t="s">
        <v>8355</v>
      </c>
    </row>
    <row r="1443" spans="9:11" x14ac:dyDescent="0.25">
      <c r="I1443" s="6">
        <v>180000</v>
      </c>
      <c r="J1443" t="s">
        <v>8220</v>
      </c>
      <c r="K1443" t="s">
        <v>8355</v>
      </c>
    </row>
    <row r="1444" spans="9:11" x14ac:dyDescent="0.25">
      <c r="I1444" s="6">
        <v>1500</v>
      </c>
      <c r="J1444" t="s">
        <v>8220</v>
      </c>
      <c r="K1444" t="s">
        <v>8355</v>
      </c>
    </row>
    <row r="1445" spans="9:11" x14ac:dyDescent="0.25">
      <c r="I1445" s="6">
        <v>13000</v>
      </c>
      <c r="J1445" t="s">
        <v>8220</v>
      </c>
      <c r="K1445" t="s">
        <v>8355</v>
      </c>
    </row>
    <row r="1446" spans="9:11" x14ac:dyDescent="0.25">
      <c r="I1446" s="6">
        <v>4950</v>
      </c>
      <c r="J1446" t="s">
        <v>8220</v>
      </c>
      <c r="K1446" t="s">
        <v>8355</v>
      </c>
    </row>
    <row r="1447" spans="9:11" x14ac:dyDescent="0.25">
      <c r="I1447" s="6">
        <v>130000</v>
      </c>
      <c r="J1447" t="s">
        <v>8220</v>
      </c>
      <c r="K1447" t="s">
        <v>8355</v>
      </c>
    </row>
    <row r="1448" spans="9:11" x14ac:dyDescent="0.25">
      <c r="I1448" s="6">
        <v>900</v>
      </c>
      <c r="J1448" t="s">
        <v>8220</v>
      </c>
      <c r="K1448" t="s">
        <v>8355</v>
      </c>
    </row>
    <row r="1449" spans="9:11" x14ac:dyDescent="0.25">
      <c r="I1449" s="6">
        <v>500000</v>
      </c>
      <c r="J1449" t="s">
        <v>8220</v>
      </c>
      <c r="K1449" t="s">
        <v>8355</v>
      </c>
    </row>
    <row r="1450" spans="9:11" x14ac:dyDescent="0.25">
      <c r="I1450" s="6">
        <v>200000</v>
      </c>
      <c r="J1450" t="s">
        <v>8220</v>
      </c>
      <c r="K1450" t="s">
        <v>8355</v>
      </c>
    </row>
    <row r="1451" spans="9:11" x14ac:dyDescent="0.25">
      <c r="I1451" s="6">
        <v>8888</v>
      </c>
      <c r="J1451" t="s">
        <v>8220</v>
      </c>
      <c r="K1451" t="s">
        <v>8355</v>
      </c>
    </row>
    <row r="1452" spans="9:11" x14ac:dyDescent="0.25">
      <c r="I1452" s="6">
        <v>100000</v>
      </c>
      <c r="J1452" t="s">
        <v>8220</v>
      </c>
      <c r="K1452" t="s">
        <v>8355</v>
      </c>
    </row>
    <row r="1453" spans="9:11" x14ac:dyDescent="0.25">
      <c r="I1453" s="6">
        <v>18950</v>
      </c>
      <c r="J1453" t="s">
        <v>8219</v>
      </c>
      <c r="K1453" t="s">
        <v>8355</v>
      </c>
    </row>
    <row r="1454" spans="9:11" x14ac:dyDescent="0.25">
      <c r="I1454" s="6">
        <v>14000</v>
      </c>
      <c r="J1454" t="s">
        <v>8219</v>
      </c>
      <c r="K1454" t="s">
        <v>8355</v>
      </c>
    </row>
    <row r="1455" spans="9:11" x14ac:dyDescent="0.25">
      <c r="I1455" s="6">
        <v>25000</v>
      </c>
      <c r="J1455" t="s">
        <v>8219</v>
      </c>
      <c r="K1455" t="s">
        <v>8355</v>
      </c>
    </row>
    <row r="1456" spans="9:11" x14ac:dyDescent="0.25">
      <c r="I1456" s="6">
        <v>1750</v>
      </c>
      <c r="J1456" t="s">
        <v>8219</v>
      </c>
      <c r="K1456" t="s">
        <v>8355</v>
      </c>
    </row>
    <row r="1457" spans="9:11" x14ac:dyDescent="0.25">
      <c r="I1457" s="6">
        <v>15000</v>
      </c>
      <c r="J1457" t="s">
        <v>8219</v>
      </c>
      <c r="K1457" t="s">
        <v>8355</v>
      </c>
    </row>
    <row r="1458" spans="9:11" x14ac:dyDescent="0.25">
      <c r="I1458" s="6">
        <v>5000</v>
      </c>
      <c r="J1458" t="s">
        <v>8219</v>
      </c>
      <c r="K1458" t="s">
        <v>8355</v>
      </c>
    </row>
    <row r="1459" spans="9:11" x14ac:dyDescent="0.25">
      <c r="I1459" s="6">
        <v>6000</v>
      </c>
      <c r="J1459" t="s">
        <v>8219</v>
      </c>
      <c r="K1459" t="s">
        <v>8355</v>
      </c>
    </row>
    <row r="1460" spans="9:11" x14ac:dyDescent="0.25">
      <c r="I1460" s="6">
        <v>5000</v>
      </c>
      <c r="J1460" t="s">
        <v>8219</v>
      </c>
      <c r="K1460" t="s">
        <v>8355</v>
      </c>
    </row>
    <row r="1461" spans="9:11" x14ac:dyDescent="0.25">
      <c r="I1461" s="6">
        <v>37000</v>
      </c>
      <c r="J1461" t="s">
        <v>8219</v>
      </c>
      <c r="K1461" t="s">
        <v>8355</v>
      </c>
    </row>
    <row r="1462" spans="9:11" x14ac:dyDescent="0.25">
      <c r="I1462" s="6">
        <v>25000000</v>
      </c>
      <c r="J1462" t="s">
        <v>8219</v>
      </c>
      <c r="K1462" t="s">
        <v>8355</v>
      </c>
    </row>
    <row r="1463" spans="9:11" x14ac:dyDescent="0.25">
      <c r="I1463" s="6">
        <v>15000</v>
      </c>
      <c r="J1463" t="s">
        <v>8218</v>
      </c>
      <c r="K1463" t="s">
        <v>8356</v>
      </c>
    </row>
    <row r="1464" spans="9:11" x14ac:dyDescent="0.25">
      <c r="I1464" s="6">
        <v>4000</v>
      </c>
      <c r="J1464" t="s">
        <v>8218</v>
      </c>
      <c r="K1464" t="s">
        <v>8356</v>
      </c>
    </row>
    <row r="1465" spans="9:11" x14ac:dyDescent="0.25">
      <c r="I1465" s="6">
        <v>600</v>
      </c>
      <c r="J1465" t="s">
        <v>8218</v>
      </c>
      <c r="K1465" t="s">
        <v>8356</v>
      </c>
    </row>
    <row r="1466" spans="9:11" x14ac:dyDescent="0.25">
      <c r="I1466" s="6">
        <v>5000</v>
      </c>
      <c r="J1466" t="s">
        <v>8218</v>
      </c>
      <c r="K1466" t="s">
        <v>8356</v>
      </c>
    </row>
    <row r="1467" spans="9:11" x14ac:dyDescent="0.25">
      <c r="I1467" s="6">
        <v>30000</v>
      </c>
      <c r="J1467" t="s">
        <v>8218</v>
      </c>
      <c r="K1467" t="s">
        <v>8356</v>
      </c>
    </row>
    <row r="1468" spans="9:11" x14ac:dyDescent="0.25">
      <c r="I1468" s="6">
        <v>16000</v>
      </c>
      <c r="J1468" t="s">
        <v>8218</v>
      </c>
      <c r="K1468" t="s">
        <v>8356</v>
      </c>
    </row>
    <row r="1469" spans="9:11" x14ac:dyDescent="0.25">
      <c r="I1469" s="6">
        <v>40000</v>
      </c>
      <c r="J1469" t="s">
        <v>8218</v>
      </c>
      <c r="K1469" t="s">
        <v>8356</v>
      </c>
    </row>
    <row r="1470" spans="9:11" x14ac:dyDescent="0.25">
      <c r="I1470" s="6">
        <v>9500</v>
      </c>
      <c r="J1470" t="s">
        <v>8218</v>
      </c>
      <c r="K1470" t="s">
        <v>8356</v>
      </c>
    </row>
    <row r="1471" spans="9:11" x14ac:dyDescent="0.25">
      <c r="I1471" s="6">
        <v>44250</v>
      </c>
      <c r="J1471" t="s">
        <v>8218</v>
      </c>
      <c r="K1471" t="s">
        <v>8356</v>
      </c>
    </row>
    <row r="1472" spans="9:11" x14ac:dyDescent="0.25">
      <c r="I1472" s="6">
        <v>1500</v>
      </c>
      <c r="J1472" t="s">
        <v>8218</v>
      </c>
      <c r="K1472" t="s">
        <v>8356</v>
      </c>
    </row>
    <row r="1473" spans="9:11" x14ac:dyDescent="0.25">
      <c r="I1473" s="6">
        <v>32000</v>
      </c>
      <c r="J1473" t="s">
        <v>8218</v>
      </c>
      <c r="K1473" t="s">
        <v>8356</v>
      </c>
    </row>
    <row r="1474" spans="9:11" x14ac:dyDescent="0.25">
      <c r="I1474" s="6">
        <v>25000</v>
      </c>
      <c r="J1474" t="s">
        <v>8218</v>
      </c>
      <c r="K1474" t="s">
        <v>8356</v>
      </c>
    </row>
    <row r="1475" spans="9:11" x14ac:dyDescent="0.25">
      <c r="I1475" s="6">
        <v>1500</v>
      </c>
      <c r="J1475" t="s">
        <v>8218</v>
      </c>
      <c r="K1475" t="s">
        <v>8356</v>
      </c>
    </row>
    <row r="1476" spans="9:11" x14ac:dyDescent="0.25">
      <c r="I1476" s="6">
        <v>3000</v>
      </c>
      <c r="J1476" t="s">
        <v>8218</v>
      </c>
      <c r="K1476" t="s">
        <v>8356</v>
      </c>
    </row>
    <row r="1477" spans="9:11" x14ac:dyDescent="0.25">
      <c r="I1477" s="6">
        <v>15000</v>
      </c>
      <c r="J1477" t="s">
        <v>8218</v>
      </c>
      <c r="K1477" t="s">
        <v>8356</v>
      </c>
    </row>
    <row r="1478" spans="9:11" x14ac:dyDescent="0.25">
      <c r="I1478" s="6">
        <v>6000</v>
      </c>
      <c r="J1478" t="s">
        <v>8218</v>
      </c>
      <c r="K1478" t="s">
        <v>8356</v>
      </c>
    </row>
    <row r="1479" spans="9:11" x14ac:dyDescent="0.25">
      <c r="I1479" s="6">
        <v>30000</v>
      </c>
      <c r="J1479" t="s">
        <v>8218</v>
      </c>
      <c r="K1479" t="s">
        <v>8356</v>
      </c>
    </row>
    <row r="1480" spans="9:11" x14ac:dyDescent="0.25">
      <c r="I1480" s="6">
        <v>50000</v>
      </c>
      <c r="J1480" t="s">
        <v>8218</v>
      </c>
      <c r="K1480" t="s">
        <v>8356</v>
      </c>
    </row>
    <row r="1481" spans="9:11" x14ac:dyDescent="0.25">
      <c r="I1481" s="6">
        <v>1600</v>
      </c>
      <c r="J1481" t="s">
        <v>8218</v>
      </c>
      <c r="K1481" t="s">
        <v>8356</v>
      </c>
    </row>
    <row r="1482" spans="9:11" x14ac:dyDescent="0.25">
      <c r="I1482" s="6">
        <v>50000</v>
      </c>
      <c r="J1482" t="s">
        <v>8218</v>
      </c>
      <c r="K1482" t="s">
        <v>8356</v>
      </c>
    </row>
    <row r="1483" spans="9:11" x14ac:dyDescent="0.25">
      <c r="I1483" s="6">
        <v>5000</v>
      </c>
      <c r="J1483" t="s">
        <v>8220</v>
      </c>
      <c r="K1483" t="s">
        <v>8338</v>
      </c>
    </row>
    <row r="1484" spans="9:11" x14ac:dyDescent="0.25">
      <c r="I1484" s="6">
        <v>5000</v>
      </c>
      <c r="J1484" t="s">
        <v>8220</v>
      </c>
      <c r="K1484" t="s">
        <v>8338</v>
      </c>
    </row>
    <row r="1485" spans="9:11" x14ac:dyDescent="0.25">
      <c r="I1485" s="6">
        <v>7000</v>
      </c>
      <c r="J1485" t="s">
        <v>8220</v>
      </c>
      <c r="K1485" t="s">
        <v>8338</v>
      </c>
    </row>
    <row r="1486" spans="9:11" x14ac:dyDescent="0.25">
      <c r="I1486" s="6">
        <v>2000</v>
      </c>
      <c r="J1486" t="s">
        <v>8220</v>
      </c>
      <c r="K1486" t="s">
        <v>8338</v>
      </c>
    </row>
    <row r="1487" spans="9:11" x14ac:dyDescent="0.25">
      <c r="I1487" s="6">
        <v>6700</v>
      </c>
      <c r="J1487" t="s">
        <v>8220</v>
      </c>
      <c r="K1487" t="s">
        <v>8338</v>
      </c>
    </row>
    <row r="1488" spans="9:11" x14ac:dyDescent="0.25">
      <c r="I1488" s="6">
        <v>20000</v>
      </c>
      <c r="J1488" t="s">
        <v>8220</v>
      </c>
      <c r="K1488" t="s">
        <v>8338</v>
      </c>
    </row>
    <row r="1489" spans="9:11" x14ac:dyDescent="0.25">
      <c r="I1489" s="6">
        <v>10000</v>
      </c>
      <c r="J1489" t="s">
        <v>8220</v>
      </c>
      <c r="K1489" t="s">
        <v>8338</v>
      </c>
    </row>
    <row r="1490" spans="9:11" x14ac:dyDescent="0.25">
      <c r="I1490" s="6">
        <v>15000</v>
      </c>
      <c r="J1490" t="s">
        <v>8220</v>
      </c>
      <c r="K1490" t="s">
        <v>8338</v>
      </c>
    </row>
    <row r="1491" spans="9:11" x14ac:dyDescent="0.25">
      <c r="I1491" s="6">
        <v>5000</v>
      </c>
      <c r="J1491" t="s">
        <v>8220</v>
      </c>
      <c r="K1491" t="s">
        <v>8338</v>
      </c>
    </row>
    <row r="1492" spans="9:11" x14ac:dyDescent="0.25">
      <c r="I1492" s="6">
        <v>2900</v>
      </c>
      <c r="J1492" t="s">
        <v>8220</v>
      </c>
      <c r="K1492" t="s">
        <v>8338</v>
      </c>
    </row>
    <row r="1493" spans="9:11" x14ac:dyDescent="0.25">
      <c r="I1493" s="6">
        <v>1200</v>
      </c>
      <c r="J1493" t="s">
        <v>8220</v>
      </c>
      <c r="K1493" t="s">
        <v>8338</v>
      </c>
    </row>
    <row r="1494" spans="9:11" x14ac:dyDescent="0.25">
      <c r="I1494" s="6">
        <v>4000</v>
      </c>
      <c r="J1494" t="s">
        <v>8220</v>
      </c>
      <c r="K1494" t="s">
        <v>8338</v>
      </c>
    </row>
    <row r="1495" spans="9:11" x14ac:dyDescent="0.25">
      <c r="I1495" s="6">
        <v>2400</v>
      </c>
      <c r="J1495" t="s">
        <v>8220</v>
      </c>
      <c r="K1495" t="s">
        <v>8338</v>
      </c>
    </row>
    <row r="1496" spans="9:11" x14ac:dyDescent="0.25">
      <c r="I1496" s="6">
        <v>5000</v>
      </c>
      <c r="J1496" t="s">
        <v>8220</v>
      </c>
      <c r="K1496" t="s">
        <v>8338</v>
      </c>
    </row>
    <row r="1497" spans="9:11" x14ac:dyDescent="0.25">
      <c r="I1497" s="6">
        <v>2000</v>
      </c>
      <c r="J1497" t="s">
        <v>8220</v>
      </c>
      <c r="K1497" t="s">
        <v>8338</v>
      </c>
    </row>
    <row r="1498" spans="9:11" x14ac:dyDescent="0.25">
      <c r="I1498" s="6">
        <v>1500</v>
      </c>
      <c r="J1498" t="s">
        <v>8220</v>
      </c>
      <c r="K1498" t="s">
        <v>8338</v>
      </c>
    </row>
    <row r="1499" spans="9:11" x14ac:dyDescent="0.25">
      <c r="I1499" s="6">
        <v>15000</v>
      </c>
      <c r="J1499" t="s">
        <v>8220</v>
      </c>
      <c r="K1499" t="s">
        <v>8338</v>
      </c>
    </row>
    <row r="1500" spans="9:11" x14ac:dyDescent="0.25">
      <c r="I1500" s="6">
        <v>3000</v>
      </c>
      <c r="J1500" t="s">
        <v>8220</v>
      </c>
      <c r="K1500" t="s">
        <v>8338</v>
      </c>
    </row>
    <row r="1501" spans="9:11" x14ac:dyDescent="0.25">
      <c r="I1501" s="6">
        <v>2000</v>
      </c>
      <c r="J1501" t="s">
        <v>8220</v>
      </c>
      <c r="K1501" t="s">
        <v>8338</v>
      </c>
    </row>
    <row r="1502" spans="9:11" x14ac:dyDescent="0.25">
      <c r="I1502" s="6">
        <v>2800</v>
      </c>
      <c r="J1502" t="s">
        <v>8220</v>
      </c>
      <c r="K1502" t="s">
        <v>8338</v>
      </c>
    </row>
    <row r="1503" spans="9:11" x14ac:dyDescent="0.25">
      <c r="I1503" s="6">
        <v>52000</v>
      </c>
      <c r="J1503" t="s">
        <v>8218</v>
      </c>
      <c r="K1503" t="s">
        <v>8353</v>
      </c>
    </row>
    <row r="1504" spans="9:11" x14ac:dyDescent="0.25">
      <c r="I1504" s="6">
        <v>22000</v>
      </c>
      <c r="J1504" t="s">
        <v>8218</v>
      </c>
      <c r="K1504" t="s">
        <v>8353</v>
      </c>
    </row>
    <row r="1505" spans="9:11" x14ac:dyDescent="0.25">
      <c r="I1505" s="6">
        <v>3750</v>
      </c>
      <c r="J1505" t="s">
        <v>8218</v>
      </c>
      <c r="K1505" t="s">
        <v>8353</v>
      </c>
    </row>
    <row r="1506" spans="9:11" x14ac:dyDescent="0.25">
      <c r="I1506" s="6">
        <v>6500</v>
      </c>
      <c r="J1506" t="s">
        <v>8218</v>
      </c>
      <c r="K1506" t="s">
        <v>8353</v>
      </c>
    </row>
    <row r="1507" spans="9:11" x14ac:dyDescent="0.25">
      <c r="I1507" s="6">
        <v>16000</v>
      </c>
      <c r="J1507" t="s">
        <v>8218</v>
      </c>
      <c r="K1507" t="s">
        <v>8353</v>
      </c>
    </row>
    <row r="1508" spans="9:11" x14ac:dyDescent="0.25">
      <c r="I1508" s="6">
        <v>1500</v>
      </c>
      <c r="J1508" t="s">
        <v>8218</v>
      </c>
      <c r="K1508" t="s">
        <v>8353</v>
      </c>
    </row>
    <row r="1509" spans="9:11" x14ac:dyDescent="0.25">
      <c r="I1509" s="6">
        <v>1200</v>
      </c>
      <c r="J1509" t="s">
        <v>8218</v>
      </c>
      <c r="K1509" t="s">
        <v>8353</v>
      </c>
    </row>
    <row r="1510" spans="9:11" x14ac:dyDescent="0.25">
      <c r="I1510" s="6">
        <v>18500</v>
      </c>
      <c r="J1510" t="s">
        <v>8218</v>
      </c>
      <c r="K1510" t="s">
        <v>8353</v>
      </c>
    </row>
    <row r="1511" spans="9:11" x14ac:dyDescent="0.25">
      <c r="I1511" s="6">
        <v>17500</v>
      </c>
      <c r="J1511" t="s">
        <v>8218</v>
      </c>
      <c r="K1511" t="s">
        <v>8353</v>
      </c>
    </row>
    <row r="1512" spans="9:11" x14ac:dyDescent="0.25">
      <c r="I1512" s="6">
        <v>16000</v>
      </c>
      <c r="J1512" t="s">
        <v>8218</v>
      </c>
      <c r="K1512" t="s">
        <v>8353</v>
      </c>
    </row>
    <row r="1513" spans="9:11" x14ac:dyDescent="0.25">
      <c r="I1513" s="6">
        <v>14000</v>
      </c>
      <c r="J1513" t="s">
        <v>8218</v>
      </c>
      <c r="K1513" t="s">
        <v>8353</v>
      </c>
    </row>
    <row r="1514" spans="9:11" x14ac:dyDescent="0.25">
      <c r="I1514" s="6">
        <v>3500</v>
      </c>
      <c r="J1514" t="s">
        <v>8218</v>
      </c>
      <c r="K1514" t="s">
        <v>8353</v>
      </c>
    </row>
    <row r="1515" spans="9:11" x14ac:dyDescent="0.25">
      <c r="I1515" s="6">
        <v>8000</v>
      </c>
      <c r="J1515" t="s">
        <v>8218</v>
      </c>
      <c r="K1515" t="s">
        <v>8353</v>
      </c>
    </row>
    <row r="1516" spans="9:11" x14ac:dyDescent="0.25">
      <c r="I1516" s="6">
        <v>25000</v>
      </c>
      <c r="J1516" t="s">
        <v>8218</v>
      </c>
      <c r="K1516" t="s">
        <v>8353</v>
      </c>
    </row>
    <row r="1517" spans="9:11" x14ac:dyDescent="0.25">
      <c r="I1517" s="6">
        <v>300000</v>
      </c>
      <c r="J1517" t="s">
        <v>8218</v>
      </c>
      <c r="K1517" t="s">
        <v>8353</v>
      </c>
    </row>
    <row r="1518" spans="9:11" x14ac:dyDescent="0.25">
      <c r="I1518" s="6">
        <v>17000</v>
      </c>
      <c r="J1518" t="s">
        <v>8218</v>
      </c>
      <c r="K1518" t="s">
        <v>8353</v>
      </c>
    </row>
    <row r="1519" spans="9:11" x14ac:dyDescent="0.25">
      <c r="I1519" s="6">
        <v>15000</v>
      </c>
      <c r="J1519" t="s">
        <v>8218</v>
      </c>
      <c r="K1519" t="s">
        <v>8353</v>
      </c>
    </row>
    <row r="1520" spans="9:11" x14ac:dyDescent="0.25">
      <c r="I1520" s="6">
        <v>15000</v>
      </c>
      <c r="J1520" t="s">
        <v>8218</v>
      </c>
      <c r="K1520" t="s">
        <v>8353</v>
      </c>
    </row>
    <row r="1521" spans="9:11" x14ac:dyDescent="0.25">
      <c r="I1521" s="6">
        <v>9000</v>
      </c>
      <c r="J1521" t="s">
        <v>8218</v>
      </c>
      <c r="K1521" t="s">
        <v>8353</v>
      </c>
    </row>
    <row r="1522" spans="9:11" x14ac:dyDescent="0.25">
      <c r="I1522" s="6">
        <v>18000</v>
      </c>
      <c r="J1522" t="s">
        <v>8218</v>
      </c>
      <c r="K1522" t="s">
        <v>8353</v>
      </c>
    </row>
    <row r="1523" spans="9:11" x14ac:dyDescent="0.25">
      <c r="I1523" s="6">
        <v>37500</v>
      </c>
      <c r="J1523" t="s">
        <v>8218</v>
      </c>
      <c r="K1523" t="s">
        <v>8353</v>
      </c>
    </row>
    <row r="1524" spans="9:11" x14ac:dyDescent="0.25">
      <c r="I1524" s="6">
        <v>43500</v>
      </c>
      <c r="J1524" t="s">
        <v>8218</v>
      </c>
      <c r="K1524" t="s">
        <v>8353</v>
      </c>
    </row>
    <row r="1525" spans="9:11" x14ac:dyDescent="0.25">
      <c r="I1525" s="6">
        <v>18500</v>
      </c>
      <c r="J1525" t="s">
        <v>8218</v>
      </c>
      <c r="K1525" t="s">
        <v>8353</v>
      </c>
    </row>
    <row r="1526" spans="9:11" x14ac:dyDescent="0.25">
      <c r="I1526" s="6">
        <v>3000</v>
      </c>
      <c r="J1526" t="s">
        <v>8218</v>
      </c>
      <c r="K1526" t="s">
        <v>8353</v>
      </c>
    </row>
    <row r="1527" spans="9:11" x14ac:dyDescent="0.25">
      <c r="I1527" s="6">
        <v>2600</v>
      </c>
      <c r="J1527" t="s">
        <v>8218</v>
      </c>
      <c r="K1527" t="s">
        <v>8353</v>
      </c>
    </row>
    <row r="1528" spans="9:11" x14ac:dyDescent="0.25">
      <c r="I1528" s="6">
        <v>23000</v>
      </c>
      <c r="J1528" t="s">
        <v>8218</v>
      </c>
      <c r="K1528" t="s">
        <v>8353</v>
      </c>
    </row>
    <row r="1529" spans="9:11" x14ac:dyDescent="0.25">
      <c r="I1529" s="6">
        <v>3500</v>
      </c>
      <c r="J1529" t="s">
        <v>8218</v>
      </c>
      <c r="K1529" t="s">
        <v>8353</v>
      </c>
    </row>
    <row r="1530" spans="9:11" x14ac:dyDescent="0.25">
      <c r="I1530" s="6">
        <v>3000</v>
      </c>
      <c r="J1530" t="s">
        <v>8218</v>
      </c>
      <c r="K1530" t="s">
        <v>8353</v>
      </c>
    </row>
    <row r="1531" spans="9:11" x14ac:dyDescent="0.25">
      <c r="I1531" s="6">
        <v>19000</v>
      </c>
      <c r="J1531" t="s">
        <v>8218</v>
      </c>
      <c r="K1531" t="s">
        <v>8353</v>
      </c>
    </row>
    <row r="1532" spans="9:11" x14ac:dyDescent="0.25">
      <c r="I1532" s="6">
        <v>35000</v>
      </c>
      <c r="J1532" t="s">
        <v>8218</v>
      </c>
      <c r="K1532" t="s">
        <v>8353</v>
      </c>
    </row>
    <row r="1533" spans="9:11" x14ac:dyDescent="0.25">
      <c r="I1533" s="6">
        <v>2350</v>
      </c>
      <c r="J1533" t="s">
        <v>8218</v>
      </c>
      <c r="K1533" t="s">
        <v>8353</v>
      </c>
    </row>
    <row r="1534" spans="9:11" x14ac:dyDescent="0.25">
      <c r="I1534" s="6">
        <v>5000</v>
      </c>
      <c r="J1534" t="s">
        <v>8218</v>
      </c>
      <c r="K1534" t="s">
        <v>8353</v>
      </c>
    </row>
    <row r="1535" spans="9:11" x14ac:dyDescent="0.25">
      <c r="I1535" s="6">
        <v>45000</v>
      </c>
      <c r="J1535" t="s">
        <v>8218</v>
      </c>
      <c r="K1535" t="s">
        <v>8353</v>
      </c>
    </row>
    <row r="1536" spans="9:11" x14ac:dyDescent="0.25">
      <c r="I1536" s="6">
        <v>7500</v>
      </c>
      <c r="J1536" t="s">
        <v>8218</v>
      </c>
      <c r="K1536" t="s">
        <v>8353</v>
      </c>
    </row>
    <row r="1537" spans="9:11" x14ac:dyDescent="0.25">
      <c r="I1537" s="6">
        <v>4000</v>
      </c>
      <c r="J1537" t="s">
        <v>8218</v>
      </c>
      <c r="K1537" t="s">
        <v>8353</v>
      </c>
    </row>
    <row r="1538" spans="9:11" x14ac:dyDescent="0.25">
      <c r="I1538" s="6">
        <v>12000</v>
      </c>
      <c r="J1538" t="s">
        <v>8218</v>
      </c>
      <c r="K1538" t="s">
        <v>8353</v>
      </c>
    </row>
    <row r="1539" spans="9:11" x14ac:dyDescent="0.25">
      <c r="I1539" s="6">
        <v>12000</v>
      </c>
      <c r="J1539" t="s">
        <v>8218</v>
      </c>
      <c r="K1539" t="s">
        <v>8353</v>
      </c>
    </row>
    <row r="1540" spans="9:11" x14ac:dyDescent="0.25">
      <c r="I1540" s="6">
        <v>7000</v>
      </c>
      <c r="J1540" t="s">
        <v>8218</v>
      </c>
      <c r="K1540" t="s">
        <v>8353</v>
      </c>
    </row>
    <row r="1541" spans="9:11" x14ac:dyDescent="0.25">
      <c r="I1541" s="6">
        <v>20000</v>
      </c>
      <c r="J1541" t="s">
        <v>8218</v>
      </c>
      <c r="K1541" t="s">
        <v>8353</v>
      </c>
    </row>
    <row r="1542" spans="9:11" x14ac:dyDescent="0.25">
      <c r="I1542" s="6">
        <v>15000</v>
      </c>
      <c r="J1542" t="s">
        <v>8218</v>
      </c>
      <c r="K1542" t="s">
        <v>8353</v>
      </c>
    </row>
    <row r="1543" spans="9:11" x14ac:dyDescent="0.25">
      <c r="I1543" s="6">
        <v>18000</v>
      </c>
      <c r="J1543" t="s">
        <v>8220</v>
      </c>
      <c r="K1543" t="s">
        <v>8357</v>
      </c>
    </row>
    <row r="1544" spans="9:11" x14ac:dyDescent="0.25">
      <c r="I1544" s="6">
        <v>500</v>
      </c>
      <c r="J1544" t="s">
        <v>8220</v>
      </c>
      <c r="K1544" t="s">
        <v>8357</v>
      </c>
    </row>
    <row r="1545" spans="9:11" x14ac:dyDescent="0.25">
      <c r="I1545" s="6">
        <v>2250</v>
      </c>
      <c r="J1545" t="s">
        <v>8220</v>
      </c>
      <c r="K1545" t="s">
        <v>8357</v>
      </c>
    </row>
    <row r="1546" spans="9:11" x14ac:dyDescent="0.25">
      <c r="I1546" s="6">
        <v>1000</v>
      </c>
      <c r="J1546" t="s">
        <v>8220</v>
      </c>
      <c r="K1546" t="s">
        <v>8357</v>
      </c>
    </row>
    <row r="1547" spans="9:11" x14ac:dyDescent="0.25">
      <c r="I1547" s="6">
        <v>3000</v>
      </c>
      <c r="J1547" t="s">
        <v>8220</v>
      </c>
      <c r="K1547" t="s">
        <v>8357</v>
      </c>
    </row>
    <row r="1548" spans="9:11" x14ac:dyDescent="0.25">
      <c r="I1548" s="6">
        <v>1000</v>
      </c>
      <c r="J1548" t="s">
        <v>8220</v>
      </c>
      <c r="K1548" t="s">
        <v>8357</v>
      </c>
    </row>
    <row r="1549" spans="9:11" x14ac:dyDescent="0.25">
      <c r="I1549" s="6">
        <v>20</v>
      </c>
      <c r="J1549" t="s">
        <v>8220</v>
      </c>
      <c r="K1549" t="s">
        <v>8357</v>
      </c>
    </row>
    <row r="1550" spans="9:11" x14ac:dyDescent="0.25">
      <c r="I1550" s="6">
        <v>700</v>
      </c>
      <c r="J1550" t="s">
        <v>8220</v>
      </c>
      <c r="K1550" t="s">
        <v>8357</v>
      </c>
    </row>
    <row r="1551" spans="9:11" x14ac:dyDescent="0.25">
      <c r="I1551" s="6">
        <v>500</v>
      </c>
      <c r="J1551" t="s">
        <v>8220</v>
      </c>
      <c r="K1551" t="s">
        <v>8357</v>
      </c>
    </row>
    <row r="1552" spans="9:11" x14ac:dyDescent="0.25">
      <c r="I1552" s="6">
        <v>750</v>
      </c>
      <c r="J1552" t="s">
        <v>8220</v>
      </c>
      <c r="K1552" t="s">
        <v>8357</v>
      </c>
    </row>
    <row r="1553" spans="9:11" x14ac:dyDescent="0.25">
      <c r="I1553" s="6">
        <v>3500</v>
      </c>
      <c r="J1553" t="s">
        <v>8220</v>
      </c>
      <c r="K1553" t="s">
        <v>8357</v>
      </c>
    </row>
    <row r="1554" spans="9:11" x14ac:dyDescent="0.25">
      <c r="I1554" s="6">
        <v>4300</v>
      </c>
      <c r="J1554" t="s">
        <v>8220</v>
      </c>
      <c r="K1554" t="s">
        <v>8357</v>
      </c>
    </row>
    <row r="1555" spans="9:11" x14ac:dyDescent="0.25">
      <c r="I1555" s="6">
        <v>6000</v>
      </c>
      <c r="J1555" t="s">
        <v>8220</v>
      </c>
      <c r="K1555" t="s">
        <v>8357</v>
      </c>
    </row>
    <row r="1556" spans="9:11" x14ac:dyDescent="0.25">
      <c r="I1556" s="6">
        <v>20000</v>
      </c>
      <c r="J1556" t="s">
        <v>8220</v>
      </c>
      <c r="K1556" t="s">
        <v>8357</v>
      </c>
    </row>
    <row r="1557" spans="9:11" x14ac:dyDescent="0.25">
      <c r="I1557" s="6">
        <v>750</v>
      </c>
      <c r="J1557" t="s">
        <v>8220</v>
      </c>
      <c r="K1557" t="s">
        <v>8357</v>
      </c>
    </row>
    <row r="1558" spans="9:11" x14ac:dyDescent="0.25">
      <c r="I1558" s="6">
        <v>1500</v>
      </c>
      <c r="J1558" t="s">
        <v>8220</v>
      </c>
      <c r="K1558" t="s">
        <v>8357</v>
      </c>
    </row>
    <row r="1559" spans="9:11" x14ac:dyDescent="0.25">
      <c r="I1559" s="6">
        <v>2500</v>
      </c>
      <c r="J1559" t="s">
        <v>8220</v>
      </c>
      <c r="K1559" t="s">
        <v>8357</v>
      </c>
    </row>
    <row r="1560" spans="9:11" x14ac:dyDescent="0.25">
      <c r="I1560" s="6">
        <v>750</v>
      </c>
      <c r="J1560" t="s">
        <v>8220</v>
      </c>
      <c r="K1560" t="s">
        <v>8357</v>
      </c>
    </row>
    <row r="1561" spans="9:11" x14ac:dyDescent="0.25">
      <c r="I1561" s="6">
        <v>15000</v>
      </c>
      <c r="J1561" t="s">
        <v>8220</v>
      </c>
      <c r="K1561" t="s">
        <v>8357</v>
      </c>
    </row>
    <row r="1562" spans="9:11" x14ac:dyDescent="0.25">
      <c r="I1562" s="6">
        <v>2500</v>
      </c>
      <c r="J1562" t="s">
        <v>8220</v>
      </c>
      <c r="K1562" t="s">
        <v>8357</v>
      </c>
    </row>
    <row r="1563" spans="9:11" x14ac:dyDescent="0.25">
      <c r="I1563" s="6">
        <v>10000</v>
      </c>
      <c r="J1563" t="s">
        <v>8219</v>
      </c>
      <c r="K1563" t="s">
        <v>8358</v>
      </c>
    </row>
    <row r="1564" spans="9:11" x14ac:dyDescent="0.25">
      <c r="I1564" s="6">
        <v>4000</v>
      </c>
      <c r="J1564" t="s">
        <v>8219</v>
      </c>
      <c r="K1564" t="s">
        <v>8358</v>
      </c>
    </row>
    <row r="1565" spans="9:11" x14ac:dyDescent="0.25">
      <c r="I1565" s="6">
        <v>6000</v>
      </c>
      <c r="J1565" t="s">
        <v>8219</v>
      </c>
      <c r="K1565" t="s">
        <v>8358</v>
      </c>
    </row>
    <row r="1566" spans="9:11" x14ac:dyDescent="0.25">
      <c r="I1566" s="6">
        <v>10000</v>
      </c>
      <c r="J1566" t="s">
        <v>8219</v>
      </c>
      <c r="K1566" t="s">
        <v>8358</v>
      </c>
    </row>
    <row r="1567" spans="9:11" x14ac:dyDescent="0.25">
      <c r="I1567" s="6">
        <v>4000</v>
      </c>
      <c r="J1567" t="s">
        <v>8219</v>
      </c>
      <c r="K1567" t="s">
        <v>8358</v>
      </c>
    </row>
    <row r="1568" spans="9:11" x14ac:dyDescent="0.25">
      <c r="I1568" s="6">
        <v>30000</v>
      </c>
      <c r="J1568" t="s">
        <v>8219</v>
      </c>
      <c r="K1568" t="s">
        <v>8358</v>
      </c>
    </row>
    <row r="1569" spans="9:11" x14ac:dyDescent="0.25">
      <c r="I1569" s="6">
        <v>8500</v>
      </c>
      <c r="J1569" t="s">
        <v>8219</v>
      </c>
      <c r="K1569" t="s">
        <v>8358</v>
      </c>
    </row>
    <row r="1570" spans="9:11" x14ac:dyDescent="0.25">
      <c r="I1570" s="6">
        <v>25000</v>
      </c>
      <c r="J1570" t="s">
        <v>8219</v>
      </c>
      <c r="K1570" t="s">
        <v>8358</v>
      </c>
    </row>
    <row r="1571" spans="9:11" x14ac:dyDescent="0.25">
      <c r="I1571" s="6">
        <v>30000</v>
      </c>
      <c r="J1571" t="s">
        <v>8219</v>
      </c>
      <c r="K1571" t="s">
        <v>8358</v>
      </c>
    </row>
    <row r="1572" spans="9:11" x14ac:dyDescent="0.25">
      <c r="I1572" s="6">
        <v>6000</v>
      </c>
      <c r="J1572" t="s">
        <v>8219</v>
      </c>
      <c r="K1572" t="s">
        <v>8358</v>
      </c>
    </row>
    <row r="1573" spans="9:11" x14ac:dyDescent="0.25">
      <c r="I1573" s="6">
        <v>12100</v>
      </c>
      <c r="J1573" t="s">
        <v>8219</v>
      </c>
      <c r="K1573" t="s">
        <v>8358</v>
      </c>
    </row>
    <row r="1574" spans="9:11" x14ac:dyDescent="0.25">
      <c r="I1574" s="6">
        <v>2500</v>
      </c>
      <c r="J1574" t="s">
        <v>8219</v>
      </c>
      <c r="K1574" t="s">
        <v>8358</v>
      </c>
    </row>
    <row r="1575" spans="9:11" x14ac:dyDescent="0.25">
      <c r="I1575" s="6">
        <v>9000</v>
      </c>
      <c r="J1575" t="s">
        <v>8219</v>
      </c>
      <c r="K1575" t="s">
        <v>8358</v>
      </c>
    </row>
    <row r="1576" spans="9:11" x14ac:dyDescent="0.25">
      <c r="I1576" s="6">
        <v>10000</v>
      </c>
      <c r="J1576" t="s">
        <v>8219</v>
      </c>
      <c r="K1576" t="s">
        <v>8358</v>
      </c>
    </row>
    <row r="1577" spans="9:11" x14ac:dyDescent="0.25">
      <c r="I1577" s="6">
        <v>10000</v>
      </c>
      <c r="J1577" t="s">
        <v>8219</v>
      </c>
      <c r="K1577" t="s">
        <v>8358</v>
      </c>
    </row>
    <row r="1578" spans="9:11" x14ac:dyDescent="0.25">
      <c r="I1578" s="6">
        <v>5000</v>
      </c>
      <c r="J1578" t="s">
        <v>8219</v>
      </c>
      <c r="K1578" t="s">
        <v>8358</v>
      </c>
    </row>
    <row r="1579" spans="9:11" x14ac:dyDescent="0.25">
      <c r="I1579" s="6">
        <v>10000</v>
      </c>
      <c r="J1579" t="s">
        <v>8219</v>
      </c>
      <c r="K1579" t="s">
        <v>8358</v>
      </c>
    </row>
    <row r="1580" spans="9:11" x14ac:dyDescent="0.25">
      <c r="I1580" s="6">
        <v>1897</v>
      </c>
      <c r="J1580" t="s">
        <v>8219</v>
      </c>
      <c r="K1580" t="s">
        <v>8358</v>
      </c>
    </row>
    <row r="1581" spans="9:11" x14ac:dyDescent="0.25">
      <c r="I1581" s="6">
        <v>3333</v>
      </c>
      <c r="J1581" t="s">
        <v>8219</v>
      </c>
      <c r="K1581" t="s">
        <v>8358</v>
      </c>
    </row>
    <row r="1582" spans="9:11" x14ac:dyDescent="0.25">
      <c r="I1582" s="6">
        <v>1750</v>
      </c>
      <c r="J1582" t="s">
        <v>8219</v>
      </c>
      <c r="K1582" t="s">
        <v>8358</v>
      </c>
    </row>
    <row r="1583" spans="9:11" x14ac:dyDescent="0.25">
      <c r="I1583" s="6">
        <v>1000</v>
      </c>
      <c r="J1583" t="s">
        <v>8220</v>
      </c>
      <c r="K1583" t="s">
        <v>8359</v>
      </c>
    </row>
    <row r="1584" spans="9:11" x14ac:dyDescent="0.25">
      <c r="I1584" s="6">
        <v>1000</v>
      </c>
      <c r="J1584" t="s">
        <v>8220</v>
      </c>
      <c r="K1584" t="s">
        <v>8359</v>
      </c>
    </row>
    <row r="1585" spans="9:11" x14ac:dyDescent="0.25">
      <c r="I1585" s="6">
        <v>20000</v>
      </c>
      <c r="J1585" t="s">
        <v>8220</v>
      </c>
      <c r="K1585" t="s">
        <v>8359</v>
      </c>
    </row>
    <row r="1586" spans="9:11" x14ac:dyDescent="0.25">
      <c r="I1586" s="6">
        <v>1200</v>
      </c>
      <c r="J1586" t="s">
        <v>8220</v>
      </c>
      <c r="K1586" t="s">
        <v>8359</v>
      </c>
    </row>
    <row r="1587" spans="9:11" x14ac:dyDescent="0.25">
      <c r="I1587" s="6">
        <v>2000</v>
      </c>
      <c r="J1587" t="s">
        <v>8220</v>
      </c>
      <c r="K1587" t="s">
        <v>8359</v>
      </c>
    </row>
    <row r="1588" spans="9:11" x14ac:dyDescent="0.25">
      <c r="I1588" s="6">
        <v>1500</v>
      </c>
      <c r="J1588" t="s">
        <v>8220</v>
      </c>
      <c r="K1588" t="s">
        <v>8359</v>
      </c>
    </row>
    <row r="1589" spans="9:11" x14ac:dyDescent="0.25">
      <c r="I1589" s="6">
        <v>7500</v>
      </c>
      <c r="J1589" t="s">
        <v>8220</v>
      </c>
      <c r="K1589" t="s">
        <v>8359</v>
      </c>
    </row>
    <row r="1590" spans="9:11" x14ac:dyDescent="0.25">
      <c r="I1590" s="6">
        <v>516</v>
      </c>
      <c r="J1590" t="s">
        <v>8220</v>
      </c>
      <c r="K1590" t="s">
        <v>8359</v>
      </c>
    </row>
    <row r="1591" spans="9:11" x14ac:dyDescent="0.25">
      <c r="I1591" s="6">
        <v>1200</v>
      </c>
      <c r="J1591" t="s">
        <v>8220</v>
      </c>
      <c r="K1591" t="s">
        <v>8359</v>
      </c>
    </row>
    <row r="1592" spans="9:11" x14ac:dyDescent="0.25">
      <c r="I1592" s="6">
        <v>60000</v>
      </c>
      <c r="J1592" t="s">
        <v>8220</v>
      </c>
      <c r="K1592" t="s">
        <v>8359</v>
      </c>
    </row>
    <row r="1593" spans="9:11" x14ac:dyDescent="0.25">
      <c r="I1593" s="6">
        <v>14000</v>
      </c>
      <c r="J1593" t="s">
        <v>8220</v>
      </c>
      <c r="K1593" t="s">
        <v>8359</v>
      </c>
    </row>
    <row r="1594" spans="9:11" x14ac:dyDescent="0.25">
      <c r="I1594" s="6">
        <v>25</v>
      </c>
      <c r="J1594" t="s">
        <v>8220</v>
      </c>
      <c r="K1594" t="s">
        <v>8359</v>
      </c>
    </row>
    <row r="1595" spans="9:11" x14ac:dyDescent="0.25">
      <c r="I1595" s="6">
        <v>22000</v>
      </c>
      <c r="J1595" t="s">
        <v>8220</v>
      </c>
      <c r="K1595" t="s">
        <v>8359</v>
      </c>
    </row>
    <row r="1596" spans="9:11" x14ac:dyDescent="0.25">
      <c r="I1596" s="6">
        <v>1000</v>
      </c>
      <c r="J1596" t="s">
        <v>8220</v>
      </c>
      <c r="K1596" t="s">
        <v>8359</v>
      </c>
    </row>
    <row r="1597" spans="9:11" x14ac:dyDescent="0.25">
      <c r="I1597" s="6">
        <v>100000</v>
      </c>
      <c r="J1597" t="s">
        <v>8220</v>
      </c>
      <c r="K1597" t="s">
        <v>8359</v>
      </c>
    </row>
    <row r="1598" spans="9:11" x14ac:dyDescent="0.25">
      <c r="I1598" s="6">
        <v>3250</v>
      </c>
      <c r="J1598" t="s">
        <v>8220</v>
      </c>
      <c r="K1598" t="s">
        <v>8359</v>
      </c>
    </row>
    <row r="1599" spans="9:11" x14ac:dyDescent="0.25">
      <c r="I1599" s="6">
        <v>15000</v>
      </c>
      <c r="J1599" t="s">
        <v>8220</v>
      </c>
      <c r="K1599" t="s">
        <v>8359</v>
      </c>
    </row>
    <row r="1600" spans="9:11" x14ac:dyDescent="0.25">
      <c r="I1600" s="6">
        <v>800</v>
      </c>
      <c r="J1600" t="s">
        <v>8220</v>
      </c>
      <c r="K1600" t="s">
        <v>8359</v>
      </c>
    </row>
    <row r="1601" spans="9:11" x14ac:dyDescent="0.25">
      <c r="I1601" s="6">
        <v>500</v>
      </c>
      <c r="J1601" t="s">
        <v>8220</v>
      </c>
      <c r="K1601" t="s">
        <v>8359</v>
      </c>
    </row>
    <row r="1602" spans="9:11" x14ac:dyDescent="0.25">
      <c r="I1602" s="6">
        <v>5000</v>
      </c>
      <c r="J1602" t="s">
        <v>8220</v>
      </c>
      <c r="K1602" t="s">
        <v>8359</v>
      </c>
    </row>
    <row r="1603" spans="9:11" x14ac:dyDescent="0.25">
      <c r="I1603" s="6">
        <v>2500</v>
      </c>
      <c r="J1603" t="s">
        <v>8218</v>
      </c>
      <c r="K1603" t="s">
        <v>8340</v>
      </c>
    </row>
    <row r="1604" spans="9:11" x14ac:dyDescent="0.25">
      <c r="I1604" s="6">
        <v>1500</v>
      </c>
      <c r="J1604" t="s">
        <v>8218</v>
      </c>
      <c r="K1604" t="s">
        <v>8340</v>
      </c>
    </row>
    <row r="1605" spans="9:11" x14ac:dyDescent="0.25">
      <c r="I1605" s="6">
        <v>2000</v>
      </c>
      <c r="J1605" t="s">
        <v>8218</v>
      </c>
      <c r="K1605" t="s">
        <v>8340</v>
      </c>
    </row>
    <row r="1606" spans="9:11" x14ac:dyDescent="0.25">
      <c r="I1606" s="6">
        <v>2800</v>
      </c>
      <c r="J1606" t="s">
        <v>8218</v>
      </c>
      <c r="K1606" t="s">
        <v>8340</v>
      </c>
    </row>
    <row r="1607" spans="9:11" x14ac:dyDescent="0.25">
      <c r="I1607" s="6">
        <v>6000</v>
      </c>
      <c r="J1607" t="s">
        <v>8218</v>
      </c>
      <c r="K1607" t="s">
        <v>8340</v>
      </c>
    </row>
    <row r="1608" spans="9:11" x14ac:dyDescent="0.25">
      <c r="I1608" s="6">
        <v>8000</v>
      </c>
      <c r="J1608" t="s">
        <v>8218</v>
      </c>
      <c r="K1608" t="s">
        <v>8340</v>
      </c>
    </row>
    <row r="1609" spans="9:11" x14ac:dyDescent="0.25">
      <c r="I1609" s="6">
        <v>10000</v>
      </c>
      <c r="J1609" t="s">
        <v>8218</v>
      </c>
      <c r="K1609" t="s">
        <v>8340</v>
      </c>
    </row>
    <row r="1610" spans="9:11" x14ac:dyDescent="0.25">
      <c r="I1610" s="6">
        <v>1200</v>
      </c>
      <c r="J1610" t="s">
        <v>8218</v>
      </c>
      <c r="K1610" t="s">
        <v>8340</v>
      </c>
    </row>
    <row r="1611" spans="9:11" x14ac:dyDescent="0.25">
      <c r="I1611" s="6">
        <v>1500</v>
      </c>
      <c r="J1611" t="s">
        <v>8218</v>
      </c>
      <c r="K1611" t="s">
        <v>8340</v>
      </c>
    </row>
    <row r="1612" spans="9:11" x14ac:dyDescent="0.25">
      <c r="I1612" s="6">
        <v>2000</v>
      </c>
      <c r="J1612" t="s">
        <v>8218</v>
      </c>
      <c r="K1612" t="s">
        <v>8340</v>
      </c>
    </row>
    <row r="1613" spans="9:11" x14ac:dyDescent="0.25">
      <c r="I1613" s="6">
        <v>800</v>
      </c>
      <c r="J1613" t="s">
        <v>8218</v>
      </c>
      <c r="K1613" t="s">
        <v>8340</v>
      </c>
    </row>
    <row r="1614" spans="9:11" x14ac:dyDescent="0.25">
      <c r="I1614" s="6">
        <v>500</v>
      </c>
      <c r="J1614" t="s">
        <v>8218</v>
      </c>
      <c r="K1614" t="s">
        <v>8340</v>
      </c>
    </row>
    <row r="1615" spans="9:11" x14ac:dyDescent="0.25">
      <c r="I1615" s="6">
        <v>1000</v>
      </c>
      <c r="J1615" t="s">
        <v>8218</v>
      </c>
      <c r="K1615" t="s">
        <v>8340</v>
      </c>
    </row>
    <row r="1616" spans="9:11" x14ac:dyDescent="0.25">
      <c r="I1616" s="6">
        <v>5000</v>
      </c>
      <c r="J1616" t="s">
        <v>8218</v>
      </c>
      <c r="K1616" t="s">
        <v>8340</v>
      </c>
    </row>
    <row r="1617" spans="9:11" x14ac:dyDescent="0.25">
      <c r="I1617" s="6">
        <v>8000</v>
      </c>
      <c r="J1617" t="s">
        <v>8218</v>
      </c>
      <c r="K1617" t="s">
        <v>8340</v>
      </c>
    </row>
    <row r="1618" spans="9:11" x14ac:dyDescent="0.25">
      <c r="I1618" s="6">
        <v>10000</v>
      </c>
      <c r="J1618" t="s">
        <v>8218</v>
      </c>
      <c r="K1618" t="s">
        <v>8340</v>
      </c>
    </row>
    <row r="1619" spans="9:11" x14ac:dyDescent="0.25">
      <c r="I1619" s="6">
        <v>7000</v>
      </c>
      <c r="J1619" t="s">
        <v>8218</v>
      </c>
      <c r="K1619" t="s">
        <v>8340</v>
      </c>
    </row>
    <row r="1620" spans="9:11" x14ac:dyDescent="0.25">
      <c r="I1620" s="6">
        <v>1500</v>
      </c>
      <c r="J1620" t="s">
        <v>8218</v>
      </c>
      <c r="K1620" t="s">
        <v>8340</v>
      </c>
    </row>
    <row r="1621" spans="9:11" x14ac:dyDescent="0.25">
      <c r="I1621" s="6">
        <v>1500</v>
      </c>
      <c r="J1621" t="s">
        <v>8218</v>
      </c>
      <c r="K1621" t="s">
        <v>8340</v>
      </c>
    </row>
    <row r="1622" spans="9:11" x14ac:dyDescent="0.25">
      <c r="I1622" s="6">
        <v>1000</v>
      </c>
      <c r="J1622" t="s">
        <v>8218</v>
      </c>
      <c r="K1622" t="s">
        <v>8340</v>
      </c>
    </row>
    <row r="1623" spans="9:11" x14ac:dyDescent="0.25">
      <c r="I1623" s="6">
        <v>5000</v>
      </c>
      <c r="J1623" t="s">
        <v>8218</v>
      </c>
      <c r="K1623" t="s">
        <v>8340</v>
      </c>
    </row>
    <row r="1624" spans="9:11" x14ac:dyDescent="0.25">
      <c r="I1624" s="6">
        <v>6900</v>
      </c>
      <c r="J1624" t="s">
        <v>8218</v>
      </c>
      <c r="K1624" t="s">
        <v>8340</v>
      </c>
    </row>
    <row r="1625" spans="9:11" x14ac:dyDescent="0.25">
      <c r="I1625" s="6">
        <v>750</v>
      </c>
      <c r="J1625" t="s">
        <v>8218</v>
      </c>
      <c r="K1625" t="s">
        <v>8340</v>
      </c>
    </row>
    <row r="1626" spans="9:11" x14ac:dyDescent="0.25">
      <c r="I1626" s="6">
        <v>1000</v>
      </c>
      <c r="J1626" t="s">
        <v>8218</v>
      </c>
      <c r="K1626" t="s">
        <v>8340</v>
      </c>
    </row>
    <row r="1627" spans="9:11" x14ac:dyDescent="0.25">
      <c r="I1627" s="6">
        <v>7500</v>
      </c>
      <c r="J1627" t="s">
        <v>8218</v>
      </c>
      <c r="K1627" t="s">
        <v>8340</v>
      </c>
    </row>
    <row r="1628" spans="9:11" x14ac:dyDescent="0.25">
      <c r="I1628" s="6">
        <v>8000</v>
      </c>
      <c r="J1628" t="s">
        <v>8218</v>
      </c>
      <c r="K1628" t="s">
        <v>8340</v>
      </c>
    </row>
    <row r="1629" spans="9:11" x14ac:dyDescent="0.25">
      <c r="I1629" s="6">
        <v>2000</v>
      </c>
      <c r="J1629" t="s">
        <v>8218</v>
      </c>
      <c r="K1629" t="s">
        <v>8340</v>
      </c>
    </row>
    <row r="1630" spans="9:11" x14ac:dyDescent="0.25">
      <c r="I1630" s="6">
        <v>4000</v>
      </c>
      <c r="J1630" t="s">
        <v>8218</v>
      </c>
      <c r="K1630" t="s">
        <v>8340</v>
      </c>
    </row>
    <row r="1631" spans="9:11" x14ac:dyDescent="0.25">
      <c r="I1631" s="6">
        <v>6000</v>
      </c>
      <c r="J1631" t="s">
        <v>8218</v>
      </c>
      <c r="K1631" t="s">
        <v>8340</v>
      </c>
    </row>
    <row r="1632" spans="9:11" x14ac:dyDescent="0.25">
      <c r="I1632" s="6">
        <v>4000</v>
      </c>
      <c r="J1632" t="s">
        <v>8218</v>
      </c>
      <c r="K1632" t="s">
        <v>8340</v>
      </c>
    </row>
    <row r="1633" spans="9:11" x14ac:dyDescent="0.25">
      <c r="I1633" s="6">
        <v>10000</v>
      </c>
      <c r="J1633" t="s">
        <v>8218</v>
      </c>
      <c r="K1633" t="s">
        <v>8340</v>
      </c>
    </row>
    <row r="1634" spans="9:11" x14ac:dyDescent="0.25">
      <c r="I1634" s="6">
        <v>4000</v>
      </c>
      <c r="J1634" t="s">
        <v>8218</v>
      </c>
      <c r="K1634" t="s">
        <v>8340</v>
      </c>
    </row>
    <row r="1635" spans="9:11" x14ac:dyDescent="0.25">
      <c r="I1635" s="6">
        <v>10000</v>
      </c>
      <c r="J1635" t="s">
        <v>8218</v>
      </c>
      <c r="K1635" t="s">
        <v>8340</v>
      </c>
    </row>
    <row r="1636" spans="9:11" x14ac:dyDescent="0.25">
      <c r="I1636" s="6">
        <v>2000</v>
      </c>
      <c r="J1636" t="s">
        <v>8218</v>
      </c>
      <c r="K1636" t="s">
        <v>8340</v>
      </c>
    </row>
    <row r="1637" spans="9:11" x14ac:dyDescent="0.25">
      <c r="I1637" s="6">
        <v>2000</v>
      </c>
      <c r="J1637" t="s">
        <v>8218</v>
      </c>
      <c r="K1637" t="s">
        <v>8340</v>
      </c>
    </row>
    <row r="1638" spans="9:11" x14ac:dyDescent="0.25">
      <c r="I1638" s="6">
        <v>4500</v>
      </c>
      <c r="J1638" t="s">
        <v>8218</v>
      </c>
      <c r="K1638" t="s">
        <v>8340</v>
      </c>
    </row>
    <row r="1639" spans="9:11" x14ac:dyDescent="0.25">
      <c r="I1639" s="6">
        <v>500</v>
      </c>
      <c r="J1639" t="s">
        <v>8218</v>
      </c>
      <c r="K1639" t="s">
        <v>8340</v>
      </c>
    </row>
    <row r="1640" spans="9:11" x14ac:dyDescent="0.25">
      <c r="I1640" s="6">
        <v>1000</v>
      </c>
      <c r="J1640" t="s">
        <v>8218</v>
      </c>
      <c r="K1640" t="s">
        <v>8340</v>
      </c>
    </row>
    <row r="1641" spans="9:11" x14ac:dyDescent="0.25">
      <c r="I1641" s="6">
        <v>1800</v>
      </c>
      <c r="J1641" t="s">
        <v>8218</v>
      </c>
      <c r="K1641" t="s">
        <v>8340</v>
      </c>
    </row>
    <row r="1642" spans="9:11" x14ac:dyDescent="0.25">
      <c r="I1642" s="6">
        <v>400</v>
      </c>
      <c r="J1642" t="s">
        <v>8218</v>
      </c>
      <c r="K1642" t="s">
        <v>8340</v>
      </c>
    </row>
    <row r="1643" spans="9:11" x14ac:dyDescent="0.25">
      <c r="I1643" s="6">
        <v>2500</v>
      </c>
      <c r="J1643" t="s">
        <v>8218</v>
      </c>
      <c r="K1643" t="s">
        <v>8360</v>
      </c>
    </row>
    <row r="1644" spans="9:11" x14ac:dyDescent="0.25">
      <c r="I1644" s="6">
        <v>1200</v>
      </c>
      <c r="J1644" t="s">
        <v>8218</v>
      </c>
      <c r="K1644" t="s">
        <v>8360</v>
      </c>
    </row>
    <row r="1645" spans="9:11" x14ac:dyDescent="0.25">
      <c r="I1645" s="6">
        <v>5000</v>
      </c>
      <c r="J1645" t="s">
        <v>8218</v>
      </c>
      <c r="K1645" t="s">
        <v>8360</v>
      </c>
    </row>
    <row r="1646" spans="9:11" x14ac:dyDescent="0.25">
      <c r="I1646" s="6">
        <v>10000</v>
      </c>
      <c r="J1646" t="s">
        <v>8218</v>
      </c>
      <c r="K1646" t="s">
        <v>8360</v>
      </c>
    </row>
    <row r="1647" spans="9:11" x14ac:dyDescent="0.25">
      <c r="I1647" s="6">
        <v>5000</v>
      </c>
      <c r="J1647" t="s">
        <v>8218</v>
      </c>
      <c r="K1647" t="s">
        <v>8360</v>
      </c>
    </row>
    <row r="1648" spans="9:11" x14ac:dyDescent="0.25">
      <c r="I1648" s="6">
        <v>2000</v>
      </c>
      <c r="J1648" t="s">
        <v>8218</v>
      </c>
      <c r="K1648" t="s">
        <v>8360</v>
      </c>
    </row>
    <row r="1649" spans="9:11" x14ac:dyDescent="0.25">
      <c r="I1649" s="6">
        <v>5000</v>
      </c>
      <c r="J1649" t="s">
        <v>8218</v>
      </c>
      <c r="K1649" t="s">
        <v>8360</v>
      </c>
    </row>
    <row r="1650" spans="9:11" x14ac:dyDescent="0.25">
      <c r="I1650" s="6">
        <v>2300</v>
      </c>
      <c r="J1650" t="s">
        <v>8218</v>
      </c>
      <c r="K1650" t="s">
        <v>8360</v>
      </c>
    </row>
    <row r="1651" spans="9:11" x14ac:dyDescent="0.25">
      <c r="I1651" s="6">
        <v>3800</v>
      </c>
      <c r="J1651" t="s">
        <v>8218</v>
      </c>
      <c r="K1651" t="s">
        <v>8360</v>
      </c>
    </row>
    <row r="1652" spans="9:11" x14ac:dyDescent="0.25">
      <c r="I1652" s="6">
        <v>2000</v>
      </c>
      <c r="J1652" t="s">
        <v>8218</v>
      </c>
      <c r="K1652" t="s">
        <v>8360</v>
      </c>
    </row>
    <row r="1653" spans="9:11" x14ac:dyDescent="0.25">
      <c r="I1653" s="6">
        <v>2000</v>
      </c>
      <c r="J1653" t="s">
        <v>8218</v>
      </c>
      <c r="K1653" t="s">
        <v>8360</v>
      </c>
    </row>
    <row r="1654" spans="9:11" x14ac:dyDescent="0.25">
      <c r="I1654" s="6">
        <v>4500</v>
      </c>
      <c r="J1654" t="s">
        <v>8218</v>
      </c>
      <c r="K1654" t="s">
        <v>8360</v>
      </c>
    </row>
    <row r="1655" spans="9:11" x14ac:dyDescent="0.25">
      <c r="I1655" s="6">
        <v>5000</v>
      </c>
      <c r="J1655" t="s">
        <v>8218</v>
      </c>
      <c r="K1655" t="s">
        <v>8360</v>
      </c>
    </row>
    <row r="1656" spans="9:11" x14ac:dyDescent="0.25">
      <c r="I1656" s="6">
        <v>1100</v>
      </c>
      <c r="J1656" t="s">
        <v>8218</v>
      </c>
      <c r="K1656" t="s">
        <v>8360</v>
      </c>
    </row>
    <row r="1657" spans="9:11" x14ac:dyDescent="0.25">
      <c r="I1657" s="6">
        <v>1500</v>
      </c>
      <c r="J1657" t="s">
        <v>8218</v>
      </c>
      <c r="K1657" t="s">
        <v>8360</v>
      </c>
    </row>
    <row r="1658" spans="9:11" x14ac:dyDescent="0.25">
      <c r="I1658" s="6">
        <v>7500</v>
      </c>
      <c r="J1658" t="s">
        <v>8218</v>
      </c>
      <c r="K1658" t="s">
        <v>8360</v>
      </c>
    </row>
    <row r="1659" spans="9:11" x14ac:dyDescent="0.25">
      <c r="I1659" s="6">
        <v>25000</v>
      </c>
      <c r="J1659" t="s">
        <v>8218</v>
      </c>
      <c r="K1659" t="s">
        <v>8360</v>
      </c>
    </row>
    <row r="1660" spans="9:11" x14ac:dyDescent="0.25">
      <c r="I1660" s="6">
        <v>6000</v>
      </c>
      <c r="J1660" t="s">
        <v>8218</v>
      </c>
      <c r="K1660" t="s">
        <v>8360</v>
      </c>
    </row>
    <row r="1661" spans="9:11" x14ac:dyDescent="0.25">
      <c r="I1661" s="6">
        <v>500</v>
      </c>
      <c r="J1661" t="s">
        <v>8218</v>
      </c>
      <c r="K1661" t="s">
        <v>8360</v>
      </c>
    </row>
    <row r="1662" spans="9:11" x14ac:dyDescent="0.25">
      <c r="I1662" s="6">
        <v>80</v>
      </c>
      <c r="J1662" t="s">
        <v>8218</v>
      </c>
      <c r="K1662" t="s">
        <v>8360</v>
      </c>
    </row>
    <row r="1663" spans="9:11" x14ac:dyDescent="0.25">
      <c r="I1663" s="6">
        <v>7900</v>
      </c>
      <c r="J1663" t="s">
        <v>8218</v>
      </c>
      <c r="K1663" t="s">
        <v>8360</v>
      </c>
    </row>
    <row r="1664" spans="9:11" x14ac:dyDescent="0.25">
      <c r="I1664" s="6">
        <v>8000</v>
      </c>
      <c r="J1664" t="s">
        <v>8218</v>
      </c>
      <c r="K1664" t="s">
        <v>8360</v>
      </c>
    </row>
    <row r="1665" spans="9:11" x14ac:dyDescent="0.25">
      <c r="I1665" s="6">
        <v>1000</v>
      </c>
      <c r="J1665" t="s">
        <v>8218</v>
      </c>
      <c r="K1665" t="s">
        <v>8360</v>
      </c>
    </row>
    <row r="1666" spans="9:11" x14ac:dyDescent="0.25">
      <c r="I1666" s="6">
        <v>2500</v>
      </c>
      <c r="J1666" t="s">
        <v>8218</v>
      </c>
      <c r="K1666" t="s">
        <v>8360</v>
      </c>
    </row>
    <row r="1667" spans="9:11" x14ac:dyDescent="0.25">
      <c r="I1667" s="6">
        <v>3500</v>
      </c>
      <c r="J1667" t="s">
        <v>8218</v>
      </c>
      <c r="K1667" t="s">
        <v>8360</v>
      </c>
    </row>
    <row r="1668" spans="9:11" x14ac:dyDescent="0.25">
      <c r="I1668" s="6">
        <v>2500</v>
      </c>
      <c r="J1668" t="s">
        <v>8218</v>
      </c>
      <c r="K1668" t="s">
        <v>8360</v>
      </c>
    </row>
    <row r="1669" spans="9:11" x14ac:dyDescent="0.25">
      <c r="I1669" s="6">
        <v>3400</v>
      </c>
      <c r="J1669" t="s">
        <v>8218</v>
      </c>
      <c r="K1669" t="s">
        <v>8360</v>
      </c>
    </row>
    <row r="1670" spans="9:11" x14ac:dyDescent="0.25">
      <c r="I1670" s="6">
        <v>8000</v>
      </c>
      <c r="J1670" t="s">
        <v>8218</v>
      </c>
      <c r="K1670" t="s">
        <v>8360</v>
      </c>
    </row>
    <row r="1671" spans="9:11" x14ac:dyDescent="0.25">
      <c r="I1671" s="6">
        <v>2000</v>
      </c>
      <c r="J1671" t="s">
        <v>8218</v>
      </c>
      <c r="K1671" t="s">
        <v>8360</v>
      </c>
    </row>
    <row r="1672" spans="9:11" x14ac:dyDescent="0.25">
      <c r="I1672" s="6">
        <v>1000</v>
      </c>
      <c r="J1672" t="s">
        <v>8218</v>
      </c>
      <c r="K1672" t="s">
        <v>8360</v>
      </c>
    </row>
    <row r="1673" spans="9:11" x14ac:dyDescent="0.25">
      <c r="I1673" s="6">
        <v>2000</v>
      </c>
      <c r="J1673" t="s">
        <v>8218</v>
      </c>
      <c r="K1673" t="s">
        <v>8360</v>
      </c>
    </row>
    <row r="1674" spans="9:11" x14ac:dyDescent="0.25">
      <c r="I1674" s="6">
        <v>1700</v>
      </c>
      <c r="J1674" t="s">
        <v>8218</v>
      </c>
      <c r="K1674" t="s">
        <v>8360</v>
      </c>
    </row>
    <row r="1675" spans="9:11" x14ac:dyDescent="0.25">
      <c r="I1675" s="6">
        <v>2100</v>
      </c>
      <c r="J1675" t="s">
        <v>8218</v>
      </c>
      <c r="K1675" t="s">
        <v>8360</v>
      </c>
    </row>
    <row r="1676" spans="9:11" x14ac:dyDescent="0.25">
      <c r="I1676" s="6">
        <v>5000</v>
      </c>
      <c r="J1676" t="s">
        <v>8218</v>
      </c>
      <c r="K1676" t="s">
        <v>8360</v>
      </c>
    </row>
    <row r="1677" spans="9:11" x14ac:dyDescent="0.25">
      <c r="I1677" s="6">
        <v>1000</v>
      </c>
      <c r="J1677" t="s">
        <v>8218</v>
      </c>
      <c r="K1677" t="s">
        <v>8360</v>
      </c>
    </row>
    <row r="1678" spans="9:11" x14ac:dyDescent="0.25">
      <c r="I1678" s="6">
        <v>3000</v>
      </c>
      <c r="J1678" t="s">
        <v>8218</v>
      </c>
      <c r="K1678" t="s">
        <v>8360</v>
      </c>
    </row>
    <row r="1679" spans="9:11" x14ac:dyDescent="0.25">
      <c r="I1679" s="6">
        <v>6000</v>
      </c>
      <c r="J1679" t="s">
        <v>8218</v>
      </c>
      <c r="K1679" t="s">
        <v>8360</v>
      </c>
    </row>
    <row r="1680" spans="9:11" x14ac:dyDescent="0.25">
      <c r="I1680" s="6">
        <v>1500</v>
      </c>
      <c r="J1680" t="s">
        <v>8218</v>
      </c>
      <c r="K1680" t="s">
        <v>8360</v>
      </c>
    </row>
    <row r="1681" spans="9:11" x14ac:dyDescent="0.25">
      <c r="I1681" s="6">
        <v>2000</v>
      </c>
      <c r="J1681" t="s">
        <v>8218</v>
      </c>
      <c r="K1681" t="s">
        <v>8360</v>
      </c>
    </row>
    <row r="1682" spans="9:11" x14ac:dyDescent="0.25">
      <c r="I1682" s="6">
        <v>1000</v>
      </c>
      <c r="J1682" t="s">
        <v>8218</v>
      </c>
      <c r="K1682" t="s">
        <v>8360</v>
      </c>
    </row>
    <row r="1683" spans="9:11" x14ac:dyDescent="0.25">
      <c r="I1683" s="6">
        <v>65000</v>
      </c>
      <c r="J1683" t="s">
        <v>8221</v>
      </c>
      <c r="K1683" t="s">
        <v>8361</v>
      </c>
    </row>
    <row r="1684" spans="9:11" x14ac:dyDescent="0.25">
      <c r="I1684" s="6">
        <v>6000</v>
      </c>
      <c r="J1684" t="s">
        <v>8221</v>
      </c>
      <c r="K1684" t="s">
        <v>8361</v>
      </c>
    </row>
    <row r="1685" spans="9:11" x14ac:dyDescent="0.25">
      <c r="I1685" s="6">
        <v>3500</v>
      </c>
      <c r="J1685" t="s">
        <v>8221</v>
      </c>
      <c r="K1685" t="s">
        <v>8361</v>
      </c>
    </row>
    <row r="1686" spans="9:11" x14ac:dyDescent="0.25">
      <c r="I1686" s="6">
        <v>8000</v>
      </c>
      <c r="J1686" t="s">
        <v>8221</v>
      </c>
      <c r="K1686" t="s">
        <v>8361</v>
      </c>
    </row>
    <row r="1687" spans="9:11" x14ac:dyDescent="0.25">
      <c r="I1687" s="6">
        <v>350</v>
      </c>
      <c r="J1687" t="s">
        <v>8221</v>
      </c>
      <c r="K1687" t="s">
        <v>8361</v>
      </c>
    </row>
    <row r="1688" spans="9:11" x14ac:dyDescent="0.25">
      <c r="I1688" s="6">
        <v>5000</v>
      </c>
      <c r="J1688" t="s">
        <v>8221</v>
      </c>
      <c r="K1688" t="s">
        <v>8361</v>
      </c>
    </row>
    <row r="1689" spans="9:11" x14ac:dyDescent="0.25">
      <c r="I1689" s="6">
        <v>10000</v>
      </c>
      <c r="J1689" t="s">
        <v>8221</v>
      </c>
      <c r="K1689" t="s">
        <v>8361</v>
      </c>
    </row>
    <row r="1690" spans="9:11" x14ac:dyDescent="0.25">
      <c r="I1690" s="6">
        <v>4000</v>
      </c>
      <c r="J1690" t="s">
        <v>8221</v>
      </c>
      <c r="K1690" t="s">
        <v>8361</v>
      </c>
    </row>
    <row r="1691" spans="9:11" x14ac:dyDescent="0.25">
      <c r="I1691" s="6">
        <v>2400</v>
      </c>
      <c r="J1691" t="s">
        <v>8221</v>
      </c>
      <c r="K1691" t="s">
        <v>8361</v>
      </c>
    </row>
    <row r="1692" spans="9:11" x14ac:dyDescent="0.25">
      <c r="I1692" s="6">
        <v>2500</v>
      </c>
      <c r="J1692" t="s">
        <v>8221</v>
      </c>
      <c r="K1692" t="s">
        <v>8361</v>
      </c>
    </row>
    <row r="1693" spans="9:11" x14ac:dyDescent="0.25">
      <c r="I1693" s="6">
        <v>30000</v>
      </c>
      <c r="J1693" t="s">
        <v>8221</v>
      </c>
      <c r="K1693" t="s">
        <v>8361</v>
      </c>
    </row>
    <row r="1694" spans="9:11" x14ac:dyDescent="0.25">
      <c r="I1694" s="6">
        <v>5000</v>
      </c>
      <c r="J1694" t="s">
        <v>8221</v>
      </c>
      <c r="K1694" t="s">
        <v>8361</v>
      </c>
    </row>
    <row r="1695" spans="9:11" x14ac:dyDescent="0.25">
      <c r="I1695" s="6">
        <v>3000</v>
      </c>
      <c r="J1695" t="s">
        <v>8221</v>
      </c>
      <c r="K1695" t="s">
        <v>8361</v>
      </c>
    </row>
    <row r="1696" spans="9:11" x14ac:dyDescent="0.25">
      <c r="I1696" s="6">
        <v>10000</v>
      </c>
      <c r="J1696" t="s">
        <v>8221</v>
      </c>
      <c r="K1696" t="s">
        <v>8361</v>
      </c>
    </row>
    <row r="1697" spans="9:11" x14ac:dyDescent="0.25">
      <c r="I1697" s="6">
        <v>12000</v>
      </c>
      <c r="J1697" t="s">
        <v>8221</v>
      </c>
      <c r="K1697" t="s">
        <v>8361</v>
      </c>
    </row>
    <row r="1698" spans="9:11" x14ac:dyDescent="0.25">
      <c r="I1698" s="6">
        <v>300000</v>
      </c>
      <c r="J1698" t="s">
        <v>8221</v>
      </c>
      <c r="K1698" t="s">
        <v>8361</v>
      </c>
    </row>
    <row r="1699" spans="9:11" x14ac:dyDescent="0.25">
      <c r="I1699" s="6">
        <v>12500</v>
      </c>
      <c r="J1699" t="s">
        <v>8221</v>
      </c>
      <c r="K1699" t="s">
        <v>8361</v>
      </c>
    </row>
    <row r="1700" spans="9:11" x14ac:dyDescent="0.25">
      <c r="I1700" s="6">
        <v>125000</v>
      </c>
      <c r="J1700" t="s">
        <v>8221</v>
      </c>
      <c r="K1700" t="s">
        <v>8361</v>
      </c>
    </row>
    <row r="1701" spans="9:11" x14ac:dyDescent="0.25">
      <c r="I1701" s="6">
        <v>5105</v>
      </c>
      <c r="J1701" t="s">
        <v>8221</v>
      </c>
      <c r="K1701" t="s">
        <v>8361</v>
      </c>
    </row>
    <row r="1702" spans="9:11" x14ac:dyDescent="0.25">
      <c r="I1702" s="6">
        <v>20000</v>
      </c>
      <c r="J1702" t="s">
        <v>8221</v>
      </c>
      <c r="K1702" t="s">
        <v>8361</v>
      </c>
    </row>
    <row r="1703" spans="9:11" x14ac:dyDescent="0.25">
      <c r="I1703" s="6">
        <v>5050</v>
      </c>
      <c r="J1703" t="s">
        <v>8220</v>
      </c>
      <c r="K1703" t="s">
        <v>8361</v>
      </c>
    </row>
    <row r="1704" spans="9:11" x14ac:dyDescent="0.25">
      <c r="I1704" s="6">
        <v>16500</v>
      </c>
      <c r="J1704" t="s">
        <v>8220</v>
      </c>
      <c r="K1704" t="s">
        <v>8361</v>
      </c>
    </row>
    <row r="1705" spans="9:11" x14ac:dyDescent="0.25">
      <c r="I1705" s="6">
        <v>5000</v>
      </c>
      <c r="J1705" t="s">
        <v>8220</v>
      </c>
      <c r="K1705" t="s">
        <v>8361</v>
      </c>
    </row>
    <row r="1706" spans="9:11" x14ac:dyDescent="0.25">
      <c r="I1706" s="6">
        <v>2000</v>
      </c>
      <c r="J1706" t="s">
        <v>8220</v>
      </c>
      <c r="K1706" t="s">
        <v>8361</v>
      </c>
    </row>
    <row r="1707" spans="9:11" x14ac:dyDescent="0.25">
      <c r="I1707" s="6">
        <v>2000</v>
      </c>
      <c r="J1707" t="s">
        <v>8220</v>
      </c>
      <c r="K1707" t="s">
        <v>8361</v>
      </c>
    </row>
    <row r="1708" spans="9:11" x14ac:dyDescent="0.25">
      <c r="I1708" s="6">
        <v>5500</v>
      </c>
      <c r="J1708" t="s">
        <v>8220</v>
      </c>
      <c r="K1708" t="s">
        <v>8361</v>
      </c>
    </row>
    <row r="1709" spans="9:11" x14ac:dyDescent="0.25">
      <c r="I1709" s="6">
        <v>5000</v>
      </c>
      <c r="J1709" t="s">
        <v>8220</v>
      </c>
      <c r="K1709" t="s">
        <v>8361</v>
      </c>
    </row>
    <row r="1710" spans="9:11" x14ac:dyDescent="0.25">
      <c r="I1710" s="6">
        <v>7000</v>
      </c>
      <c r="J1710" t="s">
        <v>8220</v>
      </c>
      <c r="K1710" t="s">
        <v>8361</v>
      </c>
    </row>
    <row r="1711" spans="9:11" x14ac:dyDescent="0.25">
      <c r="I1711" s="6">
        <v>1750</v>
      </c>
      <c r="J1711" t="s">
        <v>8220</v>
      </c>
      <c r="K1711" t="s">
        <v>8361</v>
      </c>
    </row>
    <row r="1712" spans="9:11" x14ac:dyDescent="0.25">
      <c r="I1712" s="6">
        <v>5000</v>
      </c>
      <c r="J1712" t="s">
        <v>8220</v>
      </c>
      <c r="K1712" t="s">
        <v>8361</v>
      </c>
    </row>
    <row r="1713" spans="9:11" x14ac:dyDescent="0.25">
      <c r="I1713" s="6">
        <v>10000</v>
      </c>
      <c r="J1713" t="s">
        <v>8220</v>
      </c>
      <c r="K1713" t="s">
        <v>8361</v>
      </c>
    </row>
    <row r="1714" spans="9:11" x14ac:dyDescent="0.25">
      <c r="I1714" s="6">
        <v>5000</v>
      </c>
      <c r="J1714" t="s">
        <v>8220</v>
      </c>
      <c r="K1714" t="s">
        <v>8361</v>
      </c>
    </row>
    <row r="1715" spans="9:11" x14ac:dyDescent="0.25">
      <c r="I1715" s="6">
        <v>3000</v>
      </c>
      <c r="J1715" t="s">
        <v>8220</v>
      </c>
      <c r="K1715" t="s">
        <v>8361</v>
      </c>
    </row>
    <row r="1716" spans="9:11" x14ac:dyDescent="0.25">
      <c r="I1716" s="6">
        <v>25000</v>
      </c>
      <c r="J1716" t="s">
        <v>8220</v>
      </c>
      <c r="K1716" t="s">
        <v>8361</v>
      </c>
    </row>
    <row r="1717" spans="9:11" x14ac:dyDescent="0.25">
      <c r="I1717" s="6">
        <v>5000</v>
      </c>
      <c r="J1717" t="s">
        <v>8220</v>
      </c>
      <c r="K1717" t="s">
        <v>8361</v>
      </c>
    </row>
    <row r="1718" spans="9:11" x14ac:dyDescent="0.25">
      <c r="I1718" s="6">
        <v>2000</v>
      </c>
      <c r="J1718" t="s">
        <v>8220</v>
      </c>
      <c r="K1718" t="s">
        <v>8361</v>
      </c>
    </row>
    <row r="1719" spans="9:11" x14ac:dyDescent="0.25">
      <c r="I1719" s="6">
        <v>3265</v>
      </c>
      <c r="J1719" t="s">
        <v>8220</v>
      </c>
      <c r="K1719" t="s">
        <v>8361</v>
      </c>
    </row>
    <row r="1720" spans="9:11" x14ac:dyDescent="0.25">
      <c r="I1720" s="6">
        <v>35000</v>
      </c>
      <c r="J1720" t="s">
        <v>8220</v>
      </c>
      <c r="K1720" t="s">
        <v>8361</v>
      </c>
    </row>
    <row r="1721" spans="9:11" x14ac:dyDescent="0.25">
      <c r="I1721" s="6">
        <v>4000</v>
      </c>
      <c r="J1721" t="s">
        <v>8220</v>
      </c>
      <c r="K1721" t="s">
        <v>8361</v>
      </c>
    </row>
    <row r="1722" spans="9:11" x14ac:dyDescent="0.25">
      <c r="I1722" s="6">
        <v>4000</v>
      </c>
      <c r="J1722" t="s">
        <v>8220</v>
      </c>
      <c r="K1722" t="s">
        <v>8361</v>
      </c>
    </row>
    <row r="1723" spans="9:11" x14ac:dyDescent="0.25">
      <c r="I1723" s="6">
        <v>5000</v>
      </c>
      <c r="J1723" t="s">
        <v>8220</v>
      </c>
      <c r="K1723" t="s">
        <v>8361</v>
      </c>
    </row>
    <row r="1724" spans="9:11" x14ac:dyDescent="0.25">
      <c r="I1724" s="6">
        <v>2880</v>
      </c>
      <c r="J1724" t="s">
        <v>8220</v>
      </c>
      <c r="K1724" t="s">
        <v>8361</v>
      </c>
    </row>
    <row r="1725" spans="9:11" x14ac:dyDescent="0.25">
      <c r="I1725" s="6">
        <v>10000</v>
      </c>
      <c r="J1725" t="s">
        <v>8220</v>
      </c>
      <c r="K1725" t="s">
        <v>8361</v>
      </c>
    </row>
    <row r="1726" spans="9:11" x14ac:dyDescent="0.25">
      <c r="I1726" s="6">
        <v>6000</v>
      </c>
      <c r="J1726" t="s">
        <v>8220</v>
      </c>
      <c r="K1726" t="s">
        <v>8361</v>
      </c>
    </row>
    <row r="1727" spans="9:11" x14ac:dyDescent="0.25">
      <c r="I1727" s="6">
        <v>5500</v>
      </c>
      <c r="J1727" t="s">
        <v>8220</v>
      </c>
      <c r="K1727" t="s">
        <v>8361</v>
      </c>
    </row>
    <row r="1728" spans="9:11" x14ac:dyDescent="0.25">
      <c r="I1728" s="6">
        <v>6500</v>
      </c>
      <c r="J1728" t="s">
        <v>8220</v>
      </c>
      <c r="K1728" t="s">
        <v>8361</v>
      </c>
    </row>
    <row r="1729" spans="9:11" x14ac:dyDescent="0.25">
      <c r="I1729" s="6">
        <v>3000</v>
      </c>
      <c r="J1729" t="s">
        <v>8220</v>
      </c>
      <c r="K1729" t="s">
        <v>8361</v>
      </c>
    </row>
    <row r="1730" spans="9:11" x14ac:dyDescent="0.25">
      <c r="I1730" s="6">
        <v>1250</v>
      </c>
      <c r="J1730" t="s">
        <v>8220</v>
      </c>
      <c r="K1730" t="s">
        <v>8361</v>
      </c>
    </row>
    <row r="1731" spans="9:11" x14ac:dyDescent="0.25">
      <c r="I1731" s="6">
        <v>10000</v>
      </c>
      <c r="J1731" t="s">
        <v>8220</v>
      </c>
      <c r="K1731" t="s">
        <v>8361</v>
      </c>
    </row>
    <row r="1732" spans="9:11" x14ac:dyDescent="0.25">
      <c r="I1732" s="6">
        <v>3000</v>
      </c>
      <c r="J1732" t="s">
        <v>8220</v>
      </c>
      <c r="K1732" t="s">
        <v>8361</v>
      </c>
    </row>
    <row r="1733" spans="9:11" x14ac:dyDescent="0.25">
      <c r="I1733" s="6">
        <v>1000</v>
      </c>
      <c r="J1733" t="s">
        <v>8220</v>
      </c>
      <c r="K1733" t="s">
        <v>8361</v>
      </c>
    </row>
    <row r="1734" spans="9:11" x14ac:dyDescent="0.25">
      <c r="I1734" s="6">
        <v>4000</v>
      </c>
      <c r="J1734" t="s">
        <v>8220</v>
      </c>
      <c r="K1734" t="s">
        <v>8361</v>
      </c>
    </row>
    <row r="1735" spans="9:11" x14ac:dyDescent="0.25">
      <c r="I1735" s="6">
        <v>10000</v>
      </c>
      <c r="J1735" t="s">
        <v>8220</v>
      </c>
      <c r="K1735" t="s">
        <v>8361</v>
      </c>
    </row>
    <row r="1736" spans="9:11" x14ac:dyDescent="0.25">
      <c r="I1736" s="6">
        <v>4500</v>
      </c>
      <c r="J1736" t="s">
        <v>8220</v>
      </c>
      <c r="K1736" t="s">
        <v>8361</v>
      </c>
    </row>
    <row r="1737" spans="9:11" x14ac:dyDescent="0.25">
      <c r="I1737" s="6">
        <v>1000</v>
      </c>
      <c r="J1737" t="s">
        <v>8220</v>
      </c>
      <c r="K1737" t="s">
        <v>8361</v>
      </c>
    </row>
    <row r="1738" spans="9:11" x14ac:dyDescent="0.25">
      <c r="I1738" s="6">
        <v>3000</v>
      </c>
      <c r="J1738" t="s">
        <v>8220</v>
      </c>
      <c r="K1738" t="s">
        <v>8361</v>
      </c>
    </row>
    <row r="1739" spans="9:11" x14ac:dyDescent="0.25">
      <c r="I1739" s="6">
        <v>4000</v>
      </c>
      <c r="J1739" t="s">
        <v>8220</v>
      </c>
      <c r="K1739" t="s">
        <v>8361</v>
      </c>
    </row>
    <row r="1740" spans="9:11" x14ac:dyDescent="0.25">
      <c r="I1740" s="6">
        <v>5000</v>
      </c>
      <c r="J1740" t="s">
        <v>8220</v>
      </c>
      <c r="K1740" t="s">
        <v>8361</v>
      </c>
    </row>
    <row r="1741" spans="9:11" x14ac:dyDescent="0.25">
      <c r="I1741" s="6">
        <v>1000</v>
      </c>
      <c r="J1741" t="s">
        <v>8220</v>
      </c>
      <c r="K1741" t="s">
        <v>8361</v>
      </c>
    </row>
    <row r="1742" spans="9:11" x14ac:dyDescent="0.25">
      <c r="I1742" s="6">
        <v>3000</v>
      </c>
      <c r="J1742" t="s">
        <v>8220</v>
      </c>
      <c r="K1742" t="s">
        <v>8361</v>
      </c>
    </row>
    <row r="1743" spans="9:11" x14ac:dyDescent="0.25">
      <c r="I1743" s="6">
        <v>1200</v>
      </c>
      <c r="J1743" t="s">
        <v>8218</v>
      </c>
      <c r="K1743" t="s">
        <v>8353</v>
      </c>
    </row>
    <row r="1744" spans="9:11" x14ac:dyDescent="0.25">
      <c r="I1744" s="6">
        <v>2000</v>
      </c>
      <c r="J1744" t="s">
        <v>8218</v>
      </c>
      <c r="K1744" t="s">
        <v>8353</v>
      </c>
    </row>
    <row r="1745" spans="9:11" x14ac:dyDescent="0.25">
      <c r="I1745" s="6">
        <v>6000</v>
      </c>
      <c r="J1745" t="s">
        <v>8218</v>
      </c>
      <c r="K1745" t="s">
        <v>8353</v>
      </c>
    </row>
    <row r="1746" spans="9:11" x14ac:dyDescent="0.25">
      <c r="I1746" s="6">
        <v>5500</v>
      </c>
      <c r="J1746" t="s">
        <v>8218</v>
      </c>
      <c r="K1746" t="s">
        <v>8353</v>
      </c>
    </row>
    <row r="1747" spans="9:11" x14ac:dyDescent="0.25">
      <c r="I1747" s="6">
        <v>7000</v>
      </c>
      <c r="J1747" t="s">
        <v>8218</v>
      </c>
      <c r="K1747" t="s">
        <v>8353</v>
      </c>
    </row>
    <row r="1748" spans="9:11" x14ac:dyDescent="0.25">
      <c r="I1748" s="6">
        <v>15000</v>
      </c>
      <c r="J1748" t="s">
        <v>8218</v>
      </c>
      <c r="K1748" t="s">
        <v>8353</v>
      </c>
    </row>
    <row r="1749" spans="9:11" x14ac:dyDescent="0.25">
      <c r="I1749" s="6">
        <v>9000</v>
      </c>
      <c r="J1749" t="s">
        <v>8218</v>
      </c>
      <c r="K1749" t="s">
        <v>8353</v>
      </c>
    </row>
    <row r="1750" spans="9:11" x14ac:dyDescent="0.25">
      <c r="I1750" s="6">
        <v>50000</v>
      </c>
      <c r="J1750" t="s">
        <v>8218</v>
      </c>
      <c r="K1750" t="s">
        <v>8353</v>
      </c>
    </row>
    <row r="1751" spans="9:11" x14ac:dyDescent="0.25">
      <c r="I1751" s="6">
        <v>10050</v>
      </c>
      <c r="J1751" t="s">
        <v>8218</v>
      </c>
      <c r="K1751" t="s">
        <v>8353</v>
      </c>
    </row>
    <row r="1752" spans="9:11" x14ac:dyDescent="0.25">
      <c r="I1752" s="6">
        <v>5000</v>
      </c>
      <c r="J1752" t="s">
        <v>8218</v>
      </c>
      <c r="K1752" t="s">
        <v>8353</v>
      </c>
    </row>
    <row r="1753" spans="9:11" x14ac:dyDescent="0.25">
      <c r="I1753" s="6">
        <v>10000</v>
      </c>
      <c r="J1753" t="s">
        <v>8218</v>
      </c>
      <c r="K1753" t="s">
        <v>8353</v>
      </c>
    </row>
    <row r="1754" spans="9:11" x14ac:dyDescent="0.25">
      <c r="I1754" s="6">
        <v>1200</v>
      </c>
      <c r="J1754" t="s">
        <v>8218</v>
      </c>
      <c r="K1754" t="s">
        <v>8353</v>
      </c>
    </row>
    <row r="1755" spans="9:11" x14ac:dyDescent="0.25">
      <c r="I1755" s="6">
        <v>15000</v>
      </c>
      <c r="J1755" t="s">
        <v>8218</v>
      </c>
      <c r="K1755" t="s">
        <v>8353</v>
      </c>
    </row>
    <row r="1756" spans="9:11" x14ac:dyDescent="0.25">
      <c r="I1756" s="6">
        <v>8500</v>
      </c>
      <c r="J1756" t="s">
        <v>8218</v>
      </c>
      <c r="K1756" t="s">
        <v>8353</v>
      </c>
    </row>
    <row r="1757" spans="9:11" x14ac:dyDescent="0.25">
      <c r="I1757" s="6">
        <v>25</v>
      </c>
      <c r="J1757" t="s">
        <v>8218</v>
      </c>
      <c r="K1757" t="s">
        <v>8353</v>
      </c>
    </row>
    <row r="1758" spans="9:11" x14ac:dyDescent="0.25">
      <c r="I1758" s="6">
        <v>5500</v>
      </c>
      <c r="J1758" t="s">
        <v>8218</v>
      </c>
      <c r="K1758" t="s">
        <v>8353</v>
      </c>
    </row>
    <row r="1759" spans="9:11" x14ac:dyDescent="0.25">
      <c r="I1759" s="6">
        <v>5000</v>
      </c>
      <c r="J1759" t="s">
        <v>8218</v>
      </c>
      <c r="K1759" t="s">
        <v>8353</v>
      </c>
    </row>
    <row r="1760" spans="9:11" x14ac:dyDescent="0.25">
      <c r="I1760" s="6">
        <v>1000</v>
      </c>
      <c r="J1760" t="s">
        <v>8218</v>
      </c>
      <c r="K1760" t="s">
        <v>8353</v>
      </c>
    </row>
    <row r="1761" spans="9:11" x14ac:dyDescent="0.25">
      <c r="I1761" s="6">
        <v>5000</v>
      </c>
      <c r="J1761" t="s">
        <v>8218</v>
      </c>
      <c r="K1761" t="s">
        <v>8353</v>
      </c>
    </row>
    <row r="1762" spans="9:11" x14ac:dyDescent="0.25">
      <c r="I1762" s="6">
        <v>5000</v>
      </c>
      <c r="J1762" t="s">
        <v>8218</v>
      </c>
      <c r="K1762" t="s">
        <v>8353</v>
      </c>
    </row>
    <row r="1763" spans="9:11" x14ac:dyDescent="0.25">
      <c r="I1763" s="6">
        <v>100</v>
      </c>
      <c r="J1763" t="s">
        <v>8218</v>
      </c>
      <c r="K1763" t="s">
        <v>8353</v>
      </c>
    </row>
    <row r="1764" spans="9:11" x14ac:dyDescent="0.25">
      <c r="I1764" s="6">
        <v>100</v>
      </c>
      <c r="J1764" t="s">
        <v>8218</v>
      </c>
      <c r="K1764" t="s">
        <v>8353</v>
      </c>
    </row>
    <row r="1765" spans="9:11" x14ac:dyDescent="0.25">
      <c r="I1765" s="6">
        <v>12000</v>
      </c>
      <c r="J1765" t="s">
        <v>8218</v>
      </c>
      <c r="K1765" t="s">
        <v>8353</v>
      </c>
    </row>
    <row r="1766" spans="9:11" x14ac:dyDescent="0.25">
      <c r="I1766" s="6">
        <v>11000</v>
      </c>
      <c r="J1766" t="s">
        <v>8220</v>
      </c>
      <c r="K1766" t="s">
        <v>8353</v>
      </c>
    </row>
    <row r="1767" spans="9:11" x14ac:dyDescent="0.25">
      <c r="I1767" s="6">
        <v>12500</v>
      </c>
      <c r="J1767" t="s">
        <v>8220</v>
      </c>
      <c r="K1767" t="s">
        <v>8353</v>
      </c>
    </row>
    <row r="1768" spans="9:11" x14ac:dyDescent="0.25">
      <c r="I1768" s="6">
        <v>1500</v>
      </c>
      <c r="J1768" t="s">
        <v>8220</v>
      </c>
      <c r="K1768" t="s">
        <v>8353</v>
      </c>
    </row>
    <row r="1769" spans="9:11" x14ac:dyDescent="0.25">
      <c r="I1769" s="6">
        <v>5000</v>
      </c>
      <c r="J1769" t="s">
        <v>8220</v>
      </c>
      <c r="K1769" t="s">
        <v>8353</v>
      </c>
    </row>
    <row r="1770" spans="9:11" x14ac:dyDescent="0.25">
      <c r="I1770" s="6">
        <v>5000</v>
      </c>
      <c r="J1770" t="s">
        <v>8220</v>
      </c>
      <c r="K1770" t="s">
        <v>8353</v>
      </c>
    </row>
    <row r="1771" spans="9:11" x14ac:dyDescent="0.25">
      <c r="I1771" s="6">
        <v>40000</v>
      </c>
      <c r="J1771" t="s">
        <v>8220</v>
      </c>
      <c r="K1771" t="s">
        <v>8353</v>
      </c>
    </row>
    <row r="1772" spans="9:11" x14ac:dyDescent="0.25">
      <c r="I1772" s="6">
        <v>24500</v>
      </c>
      <c r="J1772" t="s">
        <v>8220</v>
      </c>
      <c r="K1772" t="s">
        <v>8353</v>
      </c>
    </row>
    <row r="1773" spans="9:11" x14ac:dyDescent="0.25">
      <c r="I1773" s="6">
        <v>4200</v>
      </c>
      <c r="J1773" t="s">
        <v>8220</v>
      </c>
      <c r="K1773" t="s">
        <v>8353</v>
      </c>
    </row>
    <row r="1774" spans="9:11" x14ac:dyDescent="0.25">
      <c r="I1774" s="6">
        <v>5500</v>
      </c>
      <c r="J1774" t="s">
        <v>8220</v>
      </c>
      <c r="K1774" t="s">
        <v>8353</v>
      </c>
    </row>
    <row r="1775" spans="9:11" x14ac:dyDescent="0.25">
      <c r="I1775" s="6">
        <v>30000</v>
      </c>
      <c r="J1775" t="s">
        <v>8220</v>
      </c>
      <c r="K1775" t="s">
        <v>8353</v>
      </c>
    </row>
    <row r="1776" spans="9:11" x14ac:dyDescent="0.25">
      <c r="I1776" s="6">
        <v>2500</v>
      </c>
      <c r="J1776" t="s">
        <v>8220</v>
      </c>
      <c r="K1776" t="s">
        <v>8353</v>
      </c>
    </row>
    <row r="1777" spans="9:11" x14ac:dyDescent="0.25">
      <c r="I1777" s="6">
        <v>32500</v>
      </c>
      <c r="J1777" t="s">
        <v>8220</v>
      </c>
      <c r="K1777" t="s">
        <v>8353</v>
      </c>
    </row>
    <row r="1778" spans="9:11" x14ac:dyDescent="0.25">
      <c r="I1778" s="6">
        <v>5000</v>
      </c>
      <c r="J1778" t="s">
        <v>8220</v>
      </c>
      <c r="K1778" t="s">
        <v>8353</v>
      </c>
    </row>
    <row r="1779" spans="9:11" x14ac:dyDescent="0.25">
      <c r="I1779" s="6">
        <v>4800</v>
      </c>
      <c r="J1779" t="s">
        <v>8220</v>
      </c>
      <c r="K1779" t="s">
        <v>8353</v>
      </c>
    </row>
    <row r="1780" spans="9:11" x14ac:dyDescent="0.25">
      <c r="I1780" s="6">
        <v>50000</v>
      </c>
      <c r="J1780" t="s">
        <v>8220</v>
      </c>
      <c r="K1780" t="s">
        <v>8353</v>
      </c>
    </row>
    <row r="1781" spans="9:11" x14ac:dyDescent="0.25">
      <c r="I1781" s="6">
        <v>11000</v>
      </c>
      <c r="J1781" t="s">
        <v>8220</v>
      </c>
      <c r="K1781" t="s">
        <v>8353</v>
      </c>
    </row>
    <row r="1782" spans="9:11" x14ac:dyDescent="0.25">
      <c r="I1782" s="6">
        <v>30000</v>
      </c>
      <c r="J1782" t="s">
        <v>8220</v>
      </c>
      <c r="K1782" t="s">
        <v>8353</v>
      </c>
    </row>
    <row r="1783" spans="9:11" x14ac:dyDescent="0.25">
      <c r="I1783" s="6">
        <v>5500</v>
      </c>
      <c r="J1783" t="s">
        <v>8220</v>
      </c>
      <c r="K1783" t="s">
        <v>8353</v>
      </c>
    </row>
    <row r="1784" spans="9:11" x14ac:dyDescent="0.25">
      <c r="I1784" s="6">
        <v>35000</v>
      </c>
      <c r="J1784" t="s">
        <v>8220</v>
      </c>
      <c r="K1784" t="s">
        <v>8353</v>
      </c>
    </row>
    <row r="1785" spans="9:11" x14ac:dyDescent="0.25">
      <c r="I1785" s="6">
        <v>40000</v>
      </c>
      <c r="J1785" t="s">
        <v>8220</v>
      </c>
      <c r="K1785" t="s">
        <v>8353</v>
      </c>
    </row>
    <row r="1786" spans="9:11" x14ac:dyDescent="0.25">
      <c r="I1786" s="6">
        <v>5000</v>
      </c>
      <c r="J1786" t="s">
        <v>8220</v>
      </c>
      <c r="K1786" t="s">
        <v>8353</v>
      </c>
    </row>
    <row r="1787" spans="9:11" x14ac:dyDescent="0.25">
      <c r="I1787" s="6">
        <v>24000</v>
      </c>
      <c r="J1787" t="s">
        <v>8220</v>
      </c>
      <c r="K1787" t="s">
        <v>8353</v>
      </c>
    </row>
    <row r="1788" spans="9:11" x14ac:dyDescent="0.25">
      <c r="I1788" s="6">
        <v>1900</v>
      </c>
      <c r="J1788" t="s">
        <v>8220</v>
      </c>
      <c r="K1788" t="s">
        <v>8353</v>
      </c>
    </row>
    <row r="1789" spans="9:11" x14ac:dyDescent="0.25">
      <c r="I1789" s="6">
        <v>10000</v>
      </c>
      <c r="J1789" t="s">
        <v>8220</v>
      </c>
      <c r="K1789" t="s">
        <v>8353</v>
      </c>
    </row>
    <row r="1790" spans="9:11" x14ac:dyDescent="0.25">
      <c r="I1790" s="6">
        <v>5500</v>
      </c>
      <c r="J1790" t="s">
        <v>8220</v>
      </c>
      <c r="K1790" t="s">
        <v>8353</v>
      </c>
    </row>
    <row r="1791" spans="9:11" x14ac:dyDescent="0.25">
      <c r="I1791" s="6">
        <v>8000</v>
      </c>
      <c r="J1791" t="s">
        <v>8220</v>
      </c>
      <c r="K1791" t="s">
        <v>8353</v>
      </c>
    </row>
    <row r="1792" spans="9:11" x14ac:dyDescent="0.25">
      <c r="I1792" s="6">
        <v>33000</v>
      </c>
      <c r="J1792" t="s">
        <v>8220</v>
      </c>
      <c r="K1792" t="s">
        <v>8353</v>
      </c>
    </row>
    <row r="1793" spans="9:11" x14ac:dyDescent="0.25">
      <c r="I1793" s="6">
        <v>3000</v>
      </c>
      <c r="J1793" t="s">
        <v>8220</v>
      </c>
      <c r="K1793" t="s">
        <v>8353</v>
      </c>
    </row>
    <row r="1794" spans="9:11" x14ac:dyDescent="0.25">
      <c r="I1794" s="6">
        <v>25000</v>
      </c>
      <c r="J1794" t="s">
        <v>8220</v>
      </c>
      <c r="K1794" t="s">
        <v>8353</v>
      </c>
    </row>
    <row r="1795" spans="9:11" x14ac:dyDescent="0.25">
      <c r="I1795" s="6">
        <v>3000</v>
      </c>
      <c r="J1795" t="s">
        <v>8220</v>
      </c>
      <c r="K1795" t="s">
        <v>8353</v>
      </c>
    </row>
    <row r="1796" spans="9:11" x14ac:dyDescent="0.25">
      <c r="I1796" s="6">
        <v>9000</v>
      </c>
      <c r="J1796" t="s">
        <v>8220</v>
      </c>
      <c r="K1796" t="s">
        <v>8353</v>
      </c>
    </row>
    <row r="1797" spans="9:11" x14ac:dyDescent="0.25">
      <c r="I1797" s="6">
        <v>28000</v>
      </c>
      <c r="J1797" t="s">
        <v>8220</v>
      </c>
      <c r="K1797" t="s">
        <v>8353</v>
      </c>
    </row>
    <row r="1798" spans="9:11" x14ac:dyDescent="0.25">
      <c r="I1798" s="6">
        <v>19000</v>
      </c>
      <c r="J1798" t="s">
        <v>8220</v>
      </c>
      <c r="K1798" t="s">
        <v>8353</v>
      </c>
    </row>
    <row r="1799" spans="9:11" x14ac:dyDescent="0.25">
      <c r="I1799" s="6">
        <v>10000</v>
      </c>
      <c r="J1799" t="s">
        <v>8220</v>
      </c>
      <c r="K1799" t="s">
        <v>8353</v>
      </c>
    </row>
    <row r="1800" spans="9:11" x14ac:dyDescent="0.25">
      <c r="I1800" s="6">
        <v>16000</v>
      </c>
      <c r="J1800" t="s">
        <v>8220</v>
      </c>
      <c r="K1800" t="s">
        <v>8353</v>
      </c>
    </row>
    <row r="1801" spans="9:11" x14ac:dyDescent="0.25">
      <c r="I1801" s="6">
        <v>4000</v>
      </c>
      <c r="J1801" t="s">
        <v>8220</v>
      </c>
      <c r="K1801" t="s">
        <v>8353</v>
      </c>
    </row>
    <row r="1802" spans="9:11" x14ac:dyDescent="0.25">
      <c r="I1802" s="6">
        <v>46260</v>
      </c>
      <c r="J1802" t="s">
        <v>8220</v>
      </c>
      <c r="K1802" t="s">
        <v>8353</v>
      </c>
    </row>
    <row r="1803" spans="9:11" x14ac:dyDescent="0.25">
      <c r="I1803" s="6">
        <v>17000</v>
      </c>
      <c r="J1803" t="s">
        <v>8220</v>
      </c>
      <c r="K1803" t="s">
        <v>8353</v>
      </c>
    </row>
    <row r="1804" spans="9:11" x14ac:dyDescent="0.25">
      <c r="I1804" s="6">
        <v>3500</v>
      </c>
      <c r="J1804" t="s">
        <v>8220</v>
      </c>
      <c r="K1804" t="s">
        <v>8353</v>
      </c>
    </row>
    <row r="1805" spans="9:11" x14ac:dyDescent="0.25">
      <c r="I1805" s="6">
        <v>17500</v>
      </c>
      <c r="J1805" t="s">
        <v>8220</v>
      </c>
      <c r="K1805" t="s">
        <v>8353</v>
      </c>
    </row>
    <row r="1806" spans="9:11" x14ac:dyDescent="0.25">
      <c r="I1806" s="6">
        <v>15500</v>
      </c>
      <c r="J1806" t="s">
        <v>8220</v>
      </c>
      <c r="K1806" t="s">
        <v>8353</v>
      </c>
    </row>
    <row r="1807" spans="9:11" x14ac:dyDescent="0.25">
      <c r="I1807" s="6">
        <v>22500</v>
      </c>
      <c r="J1807" t="s">
        <v>8220</v>
      </c>
      <c r="K1807" t="s">
        <v>8353</v>
      </c>
    </row>
    <row r="1808" spans="9:11" x14ac:dyDescent="0.25">
      <c r="I1808" s="6">
        <v>20000</v>
      </c>
      <c r="J1808" t="s">
        <v>8220</v>
      </c>
      <c r="K1808" t="s">
        <v>8353</v>
      </c>
    </row>
    <row r="1809" spans="9:11" x14ac:dyDescent="0.25">
      <c r="I1809" s="6">
        <v>5000</v>
      </c>
      <c r="J1809" t="s">
        <v>8220</v>
      </c>
      <c r="K1809" t="s">
        <v>8353</v>
      </c>
    </row>
    <row r="1810" spans="9:11" x14ac:dyDescent="0.25">
      <c r="I1810" s="6">
        <v>28000</v>
      </c>
      <c r="J1810" t="s">
        <v>8220</v>
      </c>
      <c r="K1810" t="s">
        <v>8353</v>
      </c>
    </row>
    <row r="1811" spans="9:11" x14ac:dyDescent="0.25">
      <c r="I1811" s="6">
        <v>3500</v>
      </c>
      <c r="J1811" t="s">
        <v>8220</v>
      </c>
      <c r="K1811" t="s">
        <v>8353</v>
      </c>
    </row>
    <row r="1812" spans="9:11" x14ac:dyDescent="0.25">
      <c r="I1812" s="6">
        <v>450</v>
      </c>
      <c r="J1812" t="s">
        <v>8220</v>
      </c>
      <c r="K1812" t="s">
        <v>8353</v>
      </c>
    </row>
    <row r="1813" spans="9:11" x14ac:dyDescent="0.25">
      <c r="I1813" s="6">
        <v>54000</v>
      </c>
      <c r="J1813" t="s">
        <v>8220</v>
      </c>
      <c r="K1813" t="s">
        <v>8353</v>
      </c>
    </row>
    <row r="1814" spans="9:11" x14ac:dyDescent="0.25">
      <c r="I1814" s="6">
        <v>6500</v>
      </c>
      <c r="J1814" t="s">
        <v>8220</v>
      </c>
      <c r="K1814" t="s">
        <v>8353</v>
      </c>
    </row>
    <row r="1815" spans="9:11" x14ac:dyDescent="0.25">
      <c r="I1815" s="6">
        <v>8750</v>
      </c>
      <c r="J1815" t="s">
        <v>8220</v>
      </c>
      <c r="K1815" t="s">
        <v>8353</v>
      </c>
    </row>
    <row r="1816" spans="9:11" x14ac:dyDescent="0.25">
      <c r="I1816" s="6">
        <v>12000</v>
      </c>
      <c r="J1816" t="s">
        <v>8220</v>
      </c>
      <c r="K1816" t="s">
        <v>8353</v>
      </c>
    </row>
    <row r="1817" spans="9:11" x14ac:dyDescent="0.25">
      <c r="I1817" s="6">
        <v>3000</v>
      </c>
      <c r="J1817" t="s">
        <v>8220</v>
      </c>
      <c r="K1817" t="s">
        <v>8353</v>
      </c>
    </row>
    <row r="1818" spans="9:11" x14ac:dyDescent="0.25">
      <c r="I1818" s="6">
        <v>25000</v>
      </c>
      <c r="J1818" t="s">
        <v>8220</v>
      </c>
      <c r="K1818" t="s">
        <v>8353</v>
      </c>
    </row>
    <row r="1819" spans="9:11" x14ac:dyDescent="0.25">
      <c r="I1819" s="6">
        <v>18000</v>
      </c>
      <c r="J1819" t="s">
        <v>8220</v>
      </c>
      <c r="K1819" t="s">
        <v>8353</v>
      </c>
    </row>
    <row r="1820" spans="9:11" x14ac:dyDescent="0.25">
      <c r="I1820" s="6">
        <v>15000</v>
      </c>
      <c r="J1820" t="s">
        <v>8220</v>
      </c>
      <c r="K1820" t="s">
        <v>8353</v>
      </c>
    </row>
    <row r="1821" spans="9:11" x14ac:dyDescent="0.25">
      <c r="I1821" s="6">
        <v>1200</v>
      </c>
      <c r="J1821" t="s">
        <v>8220</v>
      </c>
      <c r="K1821" t="s">
        <v>8353</v>
      </c>
    </row>
    <row r="1822" spans="9:11" x14ac:dyDescent="0.25">
      <c r="I1822" s="6">
        <v>26000</v>
      </c>
      <c r="J1822" t="s">
        <v>8220</v>
      </c>
      <c r="K1822" t="s">
        <v>8353</v>
      </c>
    </row>
    <row r="1823" spans="9:11" x14ac:dyDescent="0.25">
      <c r="I1823" s="6">
        <v>2500</v>
      </c>
      <c r="J1823" t="s">
        <v>8218</v>
      </c>
      <c r="K1823" t="s">
        <v>8340</v>
      </c>
    </row>
    <row r="1824" spans="9:11" x14ac:dyDescent="0.25">
      <c r="I1824" s="6">
        <v>300</v>
      </c>
      <c r="J1824" t="s">
        <v>8218</v>
      </c>
      <c r="K1824" t="s">
        <v>8340</v>
      </c>
    </row>
    <row r="1825" spans="9:11" x14ac:dyDescent="0.25">
      <c r="I1825" s="6">
        <v>700</v>
      </c>
      <c r="J1825" t="s">
        <v>8218</v>
      </c>
      <c r="K1825" t="s">
        <v>8340</v>
      </c>
    </row>
    <row r="1826" spans="9:11" x14ac:dyDescent="0.25">
      <c r="I1826" s="6">
        <v>3000</v>
      </c>
      <c r="J1826" t="s">
        <v>8218</v>
      </c>
      <c r="K1826" t="s">
        <v>8340</v>
      </c>
    </row>
    <row r="1827" spans="9:11" x14ac:dyDescent="0.25">
      <c r="I1827" s="6">
        <v>2000</v>
      </c>
      <c r="J1827" t="s">
        <v>8218</v>
      </c>
      <c r="K1827" t="s">
        <v>8340</v>
      </c>
    </row>
    <row r="1828" spans="9:11" x14ac:dyDescent="0.25">
      <c r="I1828" s="6">
        <v>2000</v>
      </c>
      <c r="J1828" t="s">
        <v>8218</v>
      </c>
      <c r="K1828" t="s">
        <v>8340</v>
      </c>
    </row>
    <row r="1829" spans="9:11" x14ac:dyDescent="0.25">
      <c r="I1829" s="6">
        <v>8000</v>
      </c>
      <c r="J1829" t="s">
        <v>8218</v>
      </c>
      <c r="K1829" t="s">
        <v>8340</v>
      </c>
    </row>
    <row r="1830" spans="9:11" x14ac:dyDescent="0.25">
      <c r="I1830" s="6">
        <v>20000</v>
      </c>
      <c r="J1830" t="s">
        <v>8218</v>
      </c>
      <c r="K1830" t="s">
        <v>8340</v>
      </c>
    </row>
    <row r="1831" spans="9:11" x14ac:dyDescent="0.25">
      <c r="I1831" s="6">
        <v>1500</v>
      </c>
      <c r="J1831" t="s">
        <v>8218</v>
      </c>
      <c r="K1831" t="s">
        <v>8340</v>
      </c>
    </row>
    <row r="1832" spans="9:11" x14ac:dyDescent="0.25">
      <c r="I1832" s="6">
        <v>15000</v>
      </c>
      <c r="J1832" t="s">
        <v>8218</v>
      </c>
      <c r="K1832" t="s">
        <v>8340</v>
      </c>
    </row>
    <row r="1833" spans="9:11" x14ac:dyDescent="0.25">
      <c r="I1833" s="6">
        <v>1000</v>
      </c>
      <c r="J1833" t="s">
        <v>8218</v>
      </c>
      <c r="K1833" t="s">
        <v>8340</v>
      </c>
    </row>
    <row r="1834" spans="9:11" x14ac:dyDescent="0.25">
      <c r="I1834" s="6">
        <v>350</v>
      </c>
      <c r="J1834" t="s">
        <v>8218</v>
      </c>
      <c r="K1834" t="s">
        <v>8340</v>
      </c>
    </row>
    <row r="1835" spans="9:11" x14ac:dyDescent="0.25">
      <c r="I1835" s="6">
        <v>400</v>
      </c>
      <c r="J1835" t="s">
        <v>8218</v>
      </c>
      <c r="K1835" t="s">
        <v>8340</v>
      </c>
    </row>
    <row r="1836" spans="9:11" x14ac:dyDescent="0.25">
      <c r="I1836" s="6">
        <v>10000</v>
      </c>
      <c r="J1836" t="s">
        <v>8218</v>
      </c>
      <c r="K1836" t="s">
        <v>8340</v>
      </c>
    </row>
    <row r="1837" spans="9:11" x14ac:dyDescent="0.25">
      <c r="I1837" s="6">
        <v>500</v>
      </c>
      <c r="J1837" t="s">
        <v>8218</v>
      </c>
      <c r="K1837" t="s">
        <v>8340</v>
      </c>
    </row>
    <row r="1838" spans="9:11" x14ac:dyDescent="0.25">
      <c r="I1838" s="6">
        <v>5000</v>
      </c>
      <c r="J1838" t="s">
        <v>8218</v>
      </c>
      <c r="K1838" t="s">
        <v>8340</v>
      </c>
    </row>
    <row r="1839" spans="9:11" x14ac:dyDescent="0.25">
      <c r="I1839" s="6">
        <v>600</v>
      </c>
      <c r="J1839" t="s">
        <v>8218</v>
      </c>
      <c r="K1839" t="s">
        <v>8340</v>
      </c>
    </row>
    <row r="1840" spans="9:11" x14ac:dyDescent="0.25">
      <c r="I1840" s="6">
        <v>1000</v>
      </c>
      <c r="J1840" t="s">
        <v>8218</v>
      </c>
      <c r="K1840" t="s">
        <v>8340</v>
      </c>
    </row>
    <row r="1841" spans="9:11" x14ac:dyDescent="0.25">
      <c r="I1841" s="6">
        <v>1000</v>
      </c>
      <c r="J1841" t="s">
        <v>8218</v>
      </c>
      <c r="K1841" t="s">
        <v>8340</v>
      </c>
    </row>
    <row r="1842" spans="9:11" x14ac:dyDescent="0.25">
      <c r="I1842" s="6">
        <v>900</v>
      </c>
      <c r="J1842" t="s">
        <v>8218</v>
      </c>
      <c r="K1842" t="s">
        <v>8340</v>
      </c>
    </row>
    <row r="1843" spans="9:11" x14ac:dyDescent="0.25">
      <c r="I1843" s="6">
        <v>2000</v>
      </c>
      <c r="J1843" t="s">
        <v>8218</v>
      </c>
      <c r="K1843" t="s">
        <v>8340</v>
      </c>
    </row>
    <row r="1844" spans="9:11" x14ac:dyDescent="0.25">
      <c r="I1844" s="6">
        <v>2000</v>
      </c>
      <c r="J1844" t="s">
        <v>8218</v>
      </c>
      <c r="K1844" t="s">
        <v>8340</v>
      </c>
    </row>
    <row r="1845" spans="9:11" x14ac:dyDescent="0.25">
      <c r="I1845" s="6">
        <v>10000</v>
      </c>
      <c r="J1845" t="s">
        <v>8218</v>
      </c>
      <c r="K1845" t="s">
        <v>8340</v>
      </c>
    </row>
    <row r="1846" spans="9:11" x14ac:dyDescent="0.25">
      <c r="I1846" s="6">
        <v>1500</v>
      </c>
      <c r="J1846" t="s">
        <v>8218</v>
      </c>
      <c r="K1846" t="s">
        <v>8340</v>
      </c>
    </row>
    <row r="1847" spans="9:11" x14ac:dyDescent="0.25">
      <c r="I1847" s="6">
        <v>1000</v>
      </c>
      <c r="J1847" t="s">
        <v>8218</v>
      </c>
      <c r="K1847" t="s">
        <v>8340</v>
      </c>
    </row>
    <row r="1848" spans="9:11" x14ac:dyDescent="0.25">
      <c r="I1848" s="6">
        <v>15000</v>
      </c>
      <c r="J1848" t="s">
        <v>8218</v>
      </c>
      <c r="K1848" t="s">
        <v>8340</v>
      </c>
    </row>
    <row r="1849" spans="9:11" x14ac:dyDescent="0.25">
      <c r="I1849" s="6">
        <v>2500</v>
      </c>
      <c r="J1849" t="s">
        <v>8218</v>
      </c>
      <c r="K1849" t="s">
        <v>8340</v>
      </c>
    </row>
    <row r="1850" spans="9:11" x14ac:dyDescent="0.25">
      <c r="I1850" s="6">
        <v>3000</v>
      </c>
      <c r="J1850" t="s">
        <v>8218</v>
      </c>
      <c r="K1850" t="s">
        <v>8340</v>
      </c>
    </row>
    <row r="1851" spans="9:11" x14ac:dyDescent="0.25">
      <c r="I1851" s="6">
        <v>300</v>
      </c>
      <c r="J1851" t="s">
        <v>8218</v>
      </c>
      <c r="K1851" t="s">
        <v>8340</v>
      </c>
    </row>
    <row r="1852" spans="9:11" x14ac:dyDescent="0.25">
      <c r="I1852" s="6">
        <v>9000</v>
      </c>
      <c r="J1852" t="s">
        <v>8218</v>
      </c>
      <c r="K1852" t="s">
        <v>8340</v>
      </c>
    </row>
    <row r="1853" spans="9:11" x14ac:dyDescent="0.25">
      <c r="I1853" s="6">
        <v>1300</v>
      </c>
      <c r="J1853" t="s">
        <v>8218</v>
      </c>
      <c r="K1853" t="s">
        <v>8340</v>
      </c>
    </row>
    <row r="1854" spans="9:11" x14ac:dyDescent="0.25">
      <c r="I1854" s="6">
        <v>15000</v>
      </c>
      <c r="J1854" t="s">
        <v>8218</v>
      </c>
      <c r="K1854" t="s">
        <v>8340</v>
      </c>
    </row>
    <row r="1855" spans="9:11" x14ac:dyDescent="0.25">
      <c r="I1855" s="6">
        <v>800</v>
      </c>
      <c r="J1855" t="s">
        <v>8218</v>
      </c>
      <c r="K1855" t="s">
        <v>8340</v>
      </c>
    </row>
    <row r="1856" spans="9:11" x14ac:dyDescent="0.25">
      <c r="I1856" s="6">
        <v>15000</v>
      </c>
      <c r="J1856" t="s">
        <v>8218</v>
      </c>
      <c r="K1856" t="s">
        <v>8340</v>
      </c>
    </row>
    <row r="1857" spans="9:11" x14ac:dyDescent="0.25">
      <c r="I1857" s="6">
        <v>8750</v>
      </c>
      <c r="J1857" t="s">
        <v>8218</v>
      </c>
      <c r="K1857" t="s">
        <v>8340</v>
      </c>
    </row>
    <row r="1858" spans="9:11" x14ac:dyDescent="0.25">
      <c r="I1858" s="6">
        <v>2000</v>
      </c>
      <c r="J1858" t="s">
        <v>8218</v>
      </c>
      <c r="K1858" t="s">
        <v>8340</v>
      </c>
    </row>
    <row r="1859" spans="9:11" x14ac:dyDescent="0.25">
      <c r="I1859" s="6">
        <v>3000</v>
      </c>
      <c r="J1859" t="s">
        <v>8218</v>
      </c>
      <c r="K1859" t="s">
        <v>8340</v>
      </c>
    </row>
    <row r="1860" spans="9:11" x14ac:dyDescent="0.25">
      <c r="I1860" s="6">
        <v>5555.55</v>
      </c>
      <c r="J1860" t="s">
        <v>8218</v>
      </c>
      <c r="K1860" t="s">
        <v>8340</v>
      </c>
    </row>
    <row r="1861" spans="9:11" x14ac:dyDescent="0.25">
      <c r="I1861" s="6">
        <v>3000</v>
      </c>
      <c r="J1861" t="s">
        <v>8218</v>
      </c>
      <c r="K1861" t="s">
        <v>8340</v>
      </c>
    </row>
    <row r="1862" spans="9:11" x14ac:dyDescent="0.25">
      <c r="I1862" s="6">
        <v>750</v>
      </c>
      <c r="J1862" t="s">
        <v>8218</v>
      </c>
      <c r="K1862" t="s">
        <v>8340</v>
      </c>
    </row>
    <row r="1863" spans="9:11" x14ac:dyDescent="0.25">
      <c r="I1863" s="6">
        <v>250000</v>
      </c>
      <c r="J1863" t="s">
        <v>8220</v>
      </c>
      <c r="K1863" t="s">
        <v>8349</v>
      </c>
    </row>
    <row r="1864" spans="9:11" x14ac:dyDescent="0.25">
      <c r="I1864" s="6">
        <v>18000</v>
      </c>
      <c r="J1864" t="s">
        <v>8220</v>
      </c>
      <c r="K1864" t="s">
        <v>8349</v>
      </c>
    </row>
    <row r="1865" spans="9:11" x14ac:dyDescent="0.25">
      <c r="I1865" s="6">
        <v>2500</v>
      </c>
      <c r="J1865" t="s">
        <v>8220</v>
      </c>
      <c r="K1865" t="s">
        <v>8349</v>
      </c>
    </row>
    <row r="1866" spans="9:11" x14ac:dyDescent="0.25">
      <c r="I1866" s="6">
        <v>6500</v>
      </c>
      <c r="J1866" t="s">
        <v>8220</v>
      </c>
      <c r="K1866" t="s">
        <v>8349</v>
      </c>
    </row>
    <row r="1867" spans="9:11" x14ac:dyDescent="0.25">
      <c r="I1867" s="6">
        <v>110000</v>
      </c>
      <c r="J1867" t="s">
        <v>8220</v>
      </c>
      <c r="K1867" t="s">
        <v>8349</v>
      </c>
    </row>
    <row r="1868" spans="9:11" x14ac:dyDescent="0.25">
      <c r="I1868" s="6">
        <v>25000</v>
      </c>
      <c r="J1868" t="s">
        <v>8220</v>
      </c>
      <c r="K1868" t="s">
        <v>8349</v>
      </c>
    </row>
    <row r="1869" spans="9:11" x14ac:dyDescent="0.25">
      <c r="I1869" s="6">
        <v>20000</v>
      </c>
      <c r="J1869" t="s">
        <v>8220</v>
      </c>
      <c r="K1869" t="s">
        <v>8349</v>
      </c>
    </row>
    <row r="1870" spans="9:11" x14ac:dyDescent="0.25">
      <c r="I1870" s="6">
        <v>25000</v>
      </c>
      <c r="J1870" t="s">
        <v>8220</v>
      </c>
      <c r="K1870" t="s">
        <v>8349</v>
      </c>
    </row>
    <row r="1871" spans="9:11" x14ac:dyDescent="0.25">
      <c r="I1871" s="6">
        <v>10000</v>
      </c>
      <c r="J1871" t="s">
        <v>8220</v>
      </c>
      <c r="K1871" t="s">
        <v>8349</v>
      </c>
    </row>
    <row r="1872" spans="9:11" x14ac:dyDescent="0.25">
      <c r="I1872" s="6">
        <v>3500</v>
      </c>
      <c r="J1872" t="s">
        <v>8220</v>
      </c>
      <c r="K1872" t="s">
        <v>8349</v>
      </c>
    </row>
    <row r="1873" spans="9:11" x14ac:dyDescent="0.25">
      <c r="I1873" s="6">
        <v>6500</v>
      </c>
      <c r="J1873" t="s">
        <v>8220</v>
      </c>
      <c r="K1873" t="s">
        <v>8349</v>
      </c>
    </row>
    <row r="1874" spans="9:11" x14ac:dyDescent="0.25">
      <c r="I1874" s="6">
        <v>20000</v>
      </c>
      <c r="J1874" t="s">
        <v>8220</v>
      </c>
      <c r="K1874" t="s">
        <v>8349</v>
      </c>
    </row>
    <row r="1875" spans="9:11" x14ac:dyDescent="0.25">
      <c r="I1875" s="6">
        <v>8000</v>
      </c>
      <c r="J1875" t="s">
        <v>8220</v>
      </c>
      <c r="K1875" t="s">
        <v>8349</v>
      </c>
    </row>
    <row r="1876" spans="9:11" x14ac:dyDescent="0.25">
      <c r="I1876" s="6">
        <v>160000</v>
      </c>
      <c r="J1876" t="s">
        <v>8220</v>
      </c>
      <c r="K1876" t="s">
        <v>8349</v>
      </c>
    </row>
    <row r="1877" spans="9:11" x14ac:dyDescent="0.25">
      <c r="I1877" s="6">
        <v>10000</v>
      </c>
      <c r="J1877" t="s">
        <v>8220</v>
      </c>
      <c r="K1877" t="s">
        <v>8349</v>
      </c>
    </row>
    <row r="1878" spans="9:11" x14ac:dyDescent="0.25">
      <c r="I1878" s="6">
        <v>280</v>
      </c>
      <c r="J1878" t="s">
        <v>8220</v>
      </c>
      <c r="K1878" t="s">
        <v>8349</v>
      </c>
    </row>
    <row r="1879" spans="9:11" x14ac:dyDescent="0.25">
      <c r="I1879" s="6">
        <v>60</v>
      </c>
      <c r="J1879" t="s">
        <v>8220</v>
      </c>
      <c r="K1879" t="s">
        <v>8349</v>
      </c>
    </row>
    <row r="1880" spans="9:11" x14ac:dyDescent="0.25">
      <c r="I1880" s="6">
        <v>8000</v>
      </c>
      <c r="J1880" t="s">
        <v>8220</v>
      </c>
      <c r="K1880" t="s">
        <v>8349</v>
      </c>
    </row>
    <row r="1881" spans="9:11" x14ac:dyDescent="0.25">
      <c r="I1881" s="6">
        <v>5000</v>
      </c>
      <c r="J1881" t="s">
        <v>8220</v>
      </c>
      <c r="K1881" t="s">
        <v>8349</v>
      </c>
    </row>
    <row r="1882" spans="9:11" x14ac:dyDescent="0.25">
      <c r="I1882" s="6">
        <v>5000</v>
      </c>
      <c r="J1882" t="s">
        <v>8220</v>
      </c>
      <c r="K1882" t="s">
        <v>8349</v>
      </c>
    </row>
    <row r="1883" spans="9:11" x14ac:dyDescent="0.25">
      <c r="I1883" s="6">
        <v>2000</v>
      </c>
      <c r="J1883" t="s">
        <v>8218</v>
      </c>
      <c r="K1883" t="s">
        <v>8343</v>
      </c>
    </row>
    <row r="1884" spans="9:11" x14ac:dyDescent="0.25">
      <c r="I1884" s="6">
        <v>3350</v>
      </c>
      <c r="J1884" t="s">
        <v>8218</v>
      </c>
      <c r="K1884" t="s">
        <v>8343</v>
      </c>
    </row>
    <row r="1885" spans="9:11" x14ac:dyDescent="0.25">
      <c r="I1885" s="6">
        <v>999</v>
      </c>
      <c r="J1885" t="s">
        <v>8218</v>
      </c>
      <c r="K1885" t="s">
        <v>8343</v>
      </c>
    </row>
    <row r="1886" spans="9:11" x14ac:dyDescent="0.25">
      <c r="I1886" s="6">
        <v>1000</v>
      </c>
      <c r="J1886" t="s">
        <v>8218</v>
      </c>
      <c r="K1886" t="s">
        <v>8343</v>
      </c>
    </row>
    <row r="1887" spans="9:11" x14ac:dyDescent="0.25">
      <c r="I1887" s="6">
        <v>4575</v>
      </c>
      <c r="J1887" t="s">
        <v>8218</v>
      </c>
      <c r="K1887" t="s">
        <v>8343</v>
      </c>
    </row>
    <row r="1888" spans="9:11" x14ac:dyDescent="0.25">
      <c r="I1888" s="6">
        <v>1200</v>
      </c>
      <c r="J1888" t="s">
        <v>8218</v>
      </c>
      <c r="K1888" t="s">
        <v>8343</v>
      </c>
    </row>
    <row r="1889" spans="9:11" x14ac:dyDescent="0.25">
      <c r="I1889" s="6">
        <v>3000</v>
      </c>
      <c r="J1889" t="s">
        <v>8218</v>
      </c>
      <c r="K1889" t="s">
        <v>8343</v>
      </c>
    </row>
    <row r="1890" spans="9:11" x14ac:dyDescent="0.25">
      <c r="I1890" s="6">
        <v>2500</v>
      </c>
      <c r="J1890" t="s">
        <v>8218</v>
      </c>
      <c r="K1890" t="s">
        <v>8343</v>
      </c>
    </row>
    <row r="1891" spans="9:11" x14ac:dyDescent="0.25">
      <c r="I1891" s="6">
        <v>2000</v>
      </c>
      <c r="J1891" t="s">
        <v>8218</v>
      </c>
      <c r="K1891" t="s">
        <v>8343</v>
      </c>
    </row>
    <row r="1892" spans="9:11" x14ac:dyDescent="0.25">
      <c r="I1892" s="6">
        <v>12000</v>
      </c>
      <c r="J1892" t="s">
        <v>8218</v>
      </c>
      <c r="K1892" t="s">
        <v>8343</v>
      </c>
    </row>
    <row r="1893" spans="9:11" x14ac:dyDescent="0.25">
      <c r="I1893" s="6">
        <v>10000</v>
      </c>
      <c r="J1893" t="s">
        <v>8218</v>
      </c>
      <c r="K1893" t="s">
        <v>8343</v>
      </c>
    </row>
    <row r="1894" spans="9:11" x14ac:dyDescent="0.25">
      <c r="I1894" s="6">
        <v>500</v>
      </c>
      <c r="J1894" t="s">
        <v>8218</v>
      </c>
      <c r="K1894" t="s">
        <v>8343</v>
      </c>
    </row>
    <row r="1895" spans="9:11" x14ac:dyDescent="0.25">
      <c r="I1895" s="6">
        <v>2500</v>
      </c>
      <c r="J1895" t="s">
        <v>8218</v>
      </c>
      <c r="K1895" t="s">
        <v>8343</v>
      </c>
    </row>
    <row r="1896" spans="9:11" x14ac:dyDescent="0.25">
      <c r="I1896" s="6">
        <v>1000</v>
      </c>
      <c r="J1896" t="s">
        <v>8218</v>
      </c>
      <c r="K1896" t="s">
        <v>8343</v>
      </c>
    </row>
    <row r="1897" spans="9:11" x14ac:dyDescent="0.25">
      <c r="I1897" s="6">
        <v>9072</v>
      </c>
      <c r="J1897" t="s">
        <v>8218</v>
      </c>
      <c r="K1897" t="s">
        <v>8343</v>
      </c>
    </row>
    <row r="1898" spans="9:11" x14ac:dyDescent="0.25">
      <c r="I1898" s="6">
        <v>451</v>
      </c>
      <c r="J1898" t="s">
        <v>8218</v>
      </c>
      <c r="K1898" t="s">
        <v>8343</v>
      </c>
    </row>
    <row r="1899" spans="9:11" x14ac:dyDescent="0.25">
      <c r="I1899" s="6">
        <v>6350</v>
      </c>
      <c r="J1899" t="s">
        <v>8218</v>
      </c>
      <c r="K1899" t="s">
        <v>8343</v>
      </c>
    </row>
    <row r="1900" spans="9:11" x14ac:dyDescent="0.25">
      <c r="I1900" s="6">
        <v>1000</v>
      </c>
      <c r="J1900" t="s">
        <v>8218</v>
      </c>
      <c r="K1900" t="s">
        <v>8343</v>
      </c>
    </row>
    <row r="1901" spans="9:11" x14ac:dyDescent="0.25">
      <c r="I1901" s="6">
        <v>900</v>
      </c>
      <c r="J1901" t="s">
        <v>8218</v>
      </c>
      <c r="K1901" t="s">
        <v>8343</v>
      </c>
    </row>
    <row r="1902" spans="9:11" x14ac:dyDescent="0.25">
      <c r="I1902" s="6">
        <v>2500</v>
      </c>
      <c r="J1902" t="s">
        <v>8218</v>
      </c>
      <c r="K1902" t="s">
        <v>8343</v>
      </c>
    </row>
    <row r="1903" spans="9:11" x14ac:dyDescent="0.25">
      <c r="I1903" s="6">
        <v>99000</v>
      </c>
      <c r="J1903" t="s">
        <v>8220</v>
      </c>
      <c r="K1903" t="s">
        <v>8362</v>
      </c>
    </row>
    <row r="1904" spans="9:11" x14ac:dyDescent="0.25">
      <c r="I1904" s="6">
        <v>1000</v>
      </c>
      <c r="J1904" t="s">
        <v>8220</v>
      </c>
      <c r="K1904" t="s">
        <v>8362</v>
      </c>
    </row>
    <row r="1905" spans="9:11" x14ac:dyDescent="0.25">
      <c r="I1905" s="6">
        <v>3000</v>
      </c>
      <c r="J1905" t="s">
        <v>8220</v>
      </c>
      <c r="K1905" t="s">
        <v>8362</v>
      </c>
    </row>
    <row r="1906" spans="9:11" x14ac:dyDescent="0.25">
      <c r="I1906" s="6">
        <v>50000</v>
      </c>
      <c r="J1906" t="s">
        <v>8220</v>
      </c>
      <c r="K1906" t="s">
        <v>8362</v>
      </c>
    </row>
    <row r="1907" spans="9:11" x14ac:dyDescent="0.25">
      <c r="I1907" s="6">
        <v>25000</v>
      </c>
      <c r="J1907" t="s">
        <v>8220</v>
      </c>
      <c r="K1907" t="s">
        <v>8362</v>
      </c>
    </row>
    <row r="1908" spans="9:11" x14ac:dyDescent="0.25">
      <c r="I1908" s="6">
        <v>50000</v>
      </c>
      <c r="J1908" t="s">
        <v>8220</v>
      </c>
      <c r="K1908" t="s">
        <v>8362</v>
      </c>
    </row>
    <row r="1909" spans="9:11" x14ac:dyDescent="0.25">
      <c r="I1909" s="6">
        <v>30000</v>
      </c>
      <c r="J1909" t="s">
        <v>8220</v>
      </c>
      <c r="K1909" t="s">
        <v>8362</v>
      </c>
    </row>
    <row r="1910" spans="9:11" x14ac:dyDescent="0.25">
      <c r="I1910" s="6">
        <v>25000</v>
      </c>
      <c r="J1910" t="s">
        <v>8220</v>
      </c>
      <c r="K1910" t="s">
        <v>8362</v>
      </c>
    </row>
    <row r="1911" spans="9:11" x14ac:dyDescent="0.25">
      <c r="I1911" s="6">
        <v>35000</v>
      </c>
      <c r="J1911" t="s">
        <v>8220</v>
      </c>
      <c r="K1911" t="s">
        <v>8362</v>
      </c>
    </row>
    <row r="1912" spans="9:11" x14ac:dyDescent="0.25">
      <c r="I1912" s="6">
        <v>85000</v>
      </c>
      <c r="J1912" t="s">
        <v>8220</v>
      </c>
      <c r="K1912" t="s">
        <v>8362</v>
      </c>
    </row>
    <row r="1913" spans="9:11" x14ac:dyDescent="0.25">
      <c r="I1913" s="6">
        <v>42500</v>
      </c>
      <c r="J1913" t="s">
        <v>8220</v>
      </c>
      <c r="K1913" t="s">
        <v>8362</v>
      </c>
    </row>
    <row r="1914" spans="9:11" x14ac:dyDescent="0.25">
      <c r="I1914" s="6">
        <v>5000</v>
      </c>
      <c r="J1914" t="s">
        <v>8220</v>
      </c>
      <c r="K1914" t="s">
        <v>8362</v>
      </c>
    </row>
    <row r="1915" spans="9:11" x14ac:dyDescent="0.25">
      <c r="I1915" s="6">
        <v>48000</v>
      </c>
      <c r="J1915" t="s">
        <v>8220</v>
      </c>
      <c r="K1915" t="s">
        <v>8362</v>
      </c>
    </row>
    <row r="1916" spans="9:11" x14ac:dyDescent="0.25">
      <c r="I1916" s="6">
        <v>666</v>
      </c>
      <c r="J1916" t="s">
        <v>8220</v>
      </c>
      <c r="K1916" t="s">
        <v>8362</v>
      </c>
    </row>
    <row r="1917" spans="9:11" x14ac:dyDescent="0.25">
      <c r="I1917" s="6">
        <v>500</v>
      </c>
      <c r="J1917" t="s">
        <v>8220</v>
      </c>
      <c r="K1917" t="s">
        <v>8362</v>
      </c>
    </row>
    <row r="1918" spans="9:11" x14ac:dyDescent="0.25">
      <c r="I1918" s="6">
        <v>20000</v>
      </c>
      <c r="J1918" t="s">
        <v>8220</v>
      </c>
      <c r="K1918" t="s">
        <v>8362</v>
      </c>
    </row>
    <row r="1919" spans="9:11" x14ac:dyDescent="0.25">
      <c r="I1919" s="6">
        <v>390000</v>
      </c>
      <c r="J1919" t="s">
        <v>8220</v>
      </c>
      <c r="K1919" t="s">
        <v>8362</v>
      </c>
    </row>
    <row r="1920" spans="9:11" x14ac:dyDescent="0.25">
      <c r="I1920" s="6">
        <v>25000</v>
      </c>
      <c r="J1920" t="s">
        <v>8220</v>
      </c>
      <c r="K1920" t="s">
        <v>8362</v>
      </c>
    </row>
    <row r="1921" spans="9:11" x14ac:dyDescent="0.25">
      <c r="I1921" s="6">
        <v>500</v>
      </c>
      <c r="J1921" t="s">
        <v>8220</v>
      </c>
      <c r="K1921" t="s">
        <v>8362</v>
      </c>
    </row>
    <row r="1922" spans="9:11" x14ac:dyDescent="0.25">
      <c r="I1922" s="6">
        <v>10000</v>
      </c>
      <c r="J1922" t="s">
        <v>8220</v>
      </c>
      <c r="K1922" t="s">
        <v>8362</v>
      </c>
    </row>
    <row r="1923" spans="9:11" x14ac:dyDescent="0.25">
      <c r="I1923" s="6">
        <v>1500</v>
      </c>
      <c r="J1923" t="s">
        <v>8218</v>
      </c>
      <c r="K1923" t="s">
        <v>8343</v>
      </c>
    </row>
    <row r="1924" spans="9:11" x14ac:dyDescent="0.25">
      <c r="I1924" s="6">
        <v>2000</v>
      </c>
      <c r="J1924" t="s">
        <v>8218</v>
      </c>
      <c r="K1924" t="s">
        <v>8343</v>
      </c>
    </row>
    <row r="1925" spans="9:11" x14ac:dyDescent="0.25">
      <c r="I1925" s="6">
        <v>125</v>
      </c>
      <c r="J1925" t="s">
        <v>8218</v>
      </c>
      <c r="K1925" t="s">
        <v>8343</v>
      </c>
    </row>
    <row r="1926" spans="9:11" x14ac:dyDescent="0.25">
      <c r="I1926" s="6">
        <v>3000</v>
      </c>
      <c r="J1926" t="s">
        <v>8218</v>
      </c>
      <c r="K1926" t="s">
        <v>8343</v>
      </c>
    </row>
    <row r="1927" spans="9:11" x14ac:dyDescent="0.25">
      <c r="I1927" s="6">
        <v>1500</v>
      </c>
      <c r="J1927" t="s">
        <v>8218</v>
      </c>
      <c r="K1927" t="s">
        <v>8343</v>
      </c>
    </row>
    <row r="1928" spans="9:11" x14ac:dyDescent="0.25">
      <c r="I1928" s="6">
        <v>1500</v>
      </c>
      <c r="J1928" t="s">
        <v>8218</v>
      </c>
      <c r="K1928" t="s">
        <v>8343</v>
      </c>
    </row>
    <row r="1929" spans="9:11" x14ac:dyDescent="0.25">
      <c r="I1929" s="6">
        <v>600</v>
      </c>
      <c r="J1929" t="s">
        <v>8218</v>
      </c>
      <c r="K1929" t="s">
        <v>8343</v>
      </c>
    </row>
    <row r="1930" spans="9:11" x14ac:dyDescent="0.25">
      <c r="I1930" s="6">
        <v>2550</v>
      </c>
      <c r="J1930" t="s">
        <v>8218</v>
      </c>
      <c r="K1930" t="s">
        <v>8343</v>
      </c>
    </row>
    <row r="1931" spans="9:11" x14ac:dyDescent="0.25">
      <c r="I1931" s="6">
        <v>3200</v>
      </c>
      <c r="J1931" t="s">
        <v>8218</v>
      </c>
      <c r="K1931" t="s">
        <v>8343</v>
      </c>
    </row>
    <row r="1932" spans="9:11" x14ac:dyDescent="0.25">
      <c r="I1932" s="6">
        <v>1000</v>
      </c>
      <c r="J1932" t="s">
        <v>8218</v>
      </c>
      <c r="K1932" t="s">
        <v>8343</v>
      </c>
    </row>
    <row r="1933" spans="9:11" x14ac:dyDescent="0.25">
      <c r="I1933" s="6">
        <v>2000</v>
      </c>
      <c r="J1933" t="s">
        <v>8218</v>
      </c>
      <c r="K1933" t="s">
        <v>8343</v>
      </c>
    </row>
    <row r="1934" spans="9:11" x14ac:dyDescent="0.25">
      <c r="I1934" s="6">
        <v>5250</v>
      </c>
      <c r="J1934" t="s">
        <v>8218</v>
      </c>
      <c r="K1934" t="s">
        <v>8343</v>
      </c>
    </row>
    <row r="1935" spans="9:11" x14ac:dyDescent="0.25">
      <c r="I1935" s="6">
        <v>6000</v>
      </c>
      <c r="J1935" t="s">
        <v>8218</v>
      </c>
      <c r="K1935" t="s">
        <v>8343</v>
      </c>
    </row>
    <row r="1936" spans="9:11" x14ac:dyDescent="0.25">
      <c r="I1936" s="6">
        <v>5000</v>
      </c>
      <c r="J1936" t="s">
        <v>8218</v>
      </c>
      <c r="K1936" t="s">
        <v>8343</v>
      </c>
    </row>
    <row r="1937" spans="9:11" x14ac:dyDescent="0.25">
      <c r="I1937" s="6">
        <v>2500</v>
      </c>
      <c r="J1937" t="s">
        <v>8218</v>
      </c>
      <c r="K1937" t="s">
        <v>8343</v>
      </c>
    </row>
    <row r="1938" spans="9:11" x14ac:dyDescent="0.25">
      <c r="I1938" s="6">
        <v>7500</v>
      </c>
      <c r="J1938" t="s">
        <v>8218</v>
      </c>
      <c r="K1938" t="s">
        <v>8343</v>
      </c>
    </row>
    <row r="1939" spans="9:11" x14ac:dyDescent="0.25">
      <c r="I1939" s="6">
        <v>600</v>
      </c>
      <c r="J1939" t="s">
        <v>8218</v>
      </c>
      <c r="K1939" t="s">
        <v>8343</v>
      </c>
    </row>
    <row r="1940" spans="9:11" x14ac:dyDescent="0.25">
      <c r="I1940" s="6">
        <v>15000</v>
      </c>
      <c r="J1940" t="s">
        <v>8218</v>
      </c>
      <c r="K1940" t="s">
        <v>8343</v>
      </c>
    </row>
    <row r="1941" spans="9:11" x14ac:dyDescent="0.25">
      <c r="I1941" s="6">
        <v>10000</v>
      </c>
      <c r="J1941" t="s">
        <v>8218</v>
      </c>
      <c r="K1941" t="s">
        <v>8343</v>
      </c>
    </row>
    <row r="1942" spans="9:11" x14ac:dyDescent="0.25">
      <c r="I1942" s="6">
        <v>650</v>
      </c>
      <c r="J1942" t="s">
        <v>8218</v>
      </c>
      <c r="K1942" t="s">
        <v>8343</v>
      </c>
    </row>
    <row r="1943" spans="9:11" x14ac:dyDescent="0.25">
      <c r="I1943" s="6">
        <v>250000</v>
      </c>
      <c r="J1943" t="s">
        <v>8218</v>
      </c>
      <c r="K1943" t="s">
        <v>8363</v>
      </c>
    </row>
    <row r="1944" spans="9:11" x14ac:dyDescent="0.25">
      <c r="I1944" s="6">
        <v>6000</v>
      </c>
      <c r="J1944" t="s">
        <v>8218</v>
      </c>
      <c r="K1944" t="s">
        <v>8363</v>
      </c>
    </row>
    <row r="1945" spans="9:11" x14ac:dyDescent="0.25">
      <c r="I1945" s="6">
        <v>10000</v>
      </c>
      <c r="J1945" t="s">
        <v>8218</v>
      </c>
      <c r="K1945" t="s">
        <v>8363</v>
      </c>
    </row>
    <row r="1946" spans="9:11" x14ac:dyDescent="0.25">
      <c r="I1946" s="6">
        <v>40000</v>
      </c>
      <c r="J1946" t="s">
        <v>8218</v>
      </c>
      <c r="K1946" t="s">
        <v>8363</v>
      </c>
    </row>
    <row r="1947" spans="9:11" x14ac:dyDescent="0.25">
      <c r="I1947" s="6">
        <v>100000</v>
      </c>
      <c r="J1947" t="s">
        <v>8218</v>
      </c>
      <c r="K1947" t="s">
        <v>8363</v>
      </c>
    </row>
    <row r="1948" spans="9:11" x14ac:dyDescent="0.25">
      <c r="I1948" s="6">
        <v>7500</v>
      </c>
      <c r="J1948" t="s">
        <v>8218</v>
      </c>
      <c r="K1948" t="s">
        <v>8363</v>
      </c>
    </row>
    <row r="1949" spans="9:11" x14ac:dyDescent="0.25">
      <c r="I1949" s="6">
        <v>800</v>
      </c>
      <c r="J1949" t="s">
        <v>8218</v>
      </c>
      <c r="K1949" t="s">
        <v>8363</v>
      </c>
    </row>
    <row r="1950" spans="9:11" x14ac:dyDescent="0.25">
      <c r="I1950" s="6">
        <v>100000</v>
      </c>
      <c r="J1950" t="s">
        <v>8218</v>
      </c>
      <c r="K1950" t="s">
        <v>8363</v>
      </c>
    </row>
    <row r="1951" spans="9:11" x14ac:dyDescent="0.25">
      <c r="I1951" s="6">
        <v>50000</v>
      </c>
      <c r="J1951" t="s">
        <v>8218</v>
      </c>
      <c r="K1951" t="s">
        <v>8363</v>
      </c>
    </row>
    <row r="1952" spans="9:11" x14ac:dyDescent="0.25">
      <c r="I1952" s="6">
        <v>48000</v>
      </c>
      <c r="J1952" t="s">
        <v>8218</v>
      </c>
      <c r="K1952" t="s">
        <v>8363</v>
      </c>
    </row>
    <row r="1953" spans="9:11" x14ac:dyDescent="0.25">
      <c r="I1953" s="6">
        <v>50000</v>
      </c>
      <c r="J1953" t="s">
        <v>8218</v>
      </c>
      <c r="K1953" t="s">
        <v>8363</v>
      </c>
    </row>
    <row r="1954" spans="9:11" x14ac:dyDescent="0.25">
      <c r="I1954" s="6">
        <v>35000</v>
      </c>
      <c r="J1954" t="s">
        <v>8218</v>
      </c>
      <c r="K1954" t="s">
        <v>8363</v>
      </c>
    </row>
    <row r="1955" spans="9:11" x14ac:dyDescent="0.25">
      <c r="I1955" s="6">
        <v>15000</v>
      </c>
      <c r="J1955" t="s">
        <v>8218</v>
      </c>
      <c r="K1955" t="s">
        <v>8363</v>
      </c>
    </row>
    <row r="1956" spans="9:11" x14ac:dyDescent="0.25">
      <c r="I1956" s="6">
        <v>50000</v>
      </c>
      <c r="J1956" t="s">
        <v>8218</v>
      </c>
      <c r="K1956" t="s">
        <v>8363</v>
      </c>
    </row>
    <row r="1957" spans="9:11" x14ac:dyDescent="0.25">
      <c r="I1957" s="6">
        <v>42000</v>
      </c>
      <c r="J1957" t="s">
        <v>8218</v>
      </c>
      <c r="K1957" t="s">
        <v>8363</v>
      </c>
    </row>
    <row r="1958" spans="9:11" x14ac:dyDescent="0.25">
      <c r="I1958" s="6">
        <v>60000</v>
      </c>
      <c r="J1958" t="s">
        <v>8218</v>
      </c>
      <c r="K1958" t="s">
        <v>8363</v>
      </c>
    </row>
    <row r="1959" spans="9:11" x14ac:dyDescent="0.25">
      <c r="I1959" s="6">
        <v>30000</v>
      </c>
      <c r="J1959" t="s">
        <v>8218</v>
      </c>
      <c r="K1959" t="s">
        <v>8363</v>
      </c>
    </row>
    <row r="1960" spans="9:11" x14ac:dyDescent="0.25">
      <c r="I1960" s="6">
        <v>7000</v>
      </c>
      <c r="J1960" t="s">
        <v>8218</v>
      </c>
      <c r="K1960" t="s">
        <v>8363</v>
      </c>
    </row>
    <row r="1961" spans="9:11" x14ac:dyDescent="0.25">
      <c r="I1961" s="6">
        <v>10000</v>
      </c>
      <c r="J1961" t="s">
        <v>8218</v>
      </c>
      <c r="K1961" t="s">
        <v>8363</v>
      </c>
    </row>
    <row r="1962" spans="9:11" x14ac:dyDescent="0.25">
      <c r="I1962" s="6">
        <v>70000</v>
      </c>
      <c r="J1962" t="s">
        <v>8218</v>
      </c>
      <c r="K1962" t="s">
        <v>8363</v>
      </c>
    </row>
    <row r="1963" spans="9:11" x14ac:dyDescent="0.25">
      <c r="I1963" s="6">
        <v>10000</v>
      </c>
      <c r="J1963" t="s">
        <v>8218</v>
      </c>
      <c r="K1963" t="s">
        <v>8363</v>
      </c>
    </row>
    <row r="1964" spans="9:11" x14ac:dyDescent="0.25">
      <c r="I1964" s="6">
        <v>10000</v>
      </c>
      <c r="J1964" t="s">
        <v>8218</v>
      </c>
      <c r="K1964" t="s">
        <v>8363</v>
      </c>
    </row>
    <row r="1965" spans="9:11" x14ac:dyDescent="0.25">
      <c r="I1965" s="6">
        <v>19000</v>
      </c>
      <c r="J1965" t="s">
        <v>8218</v>
      </c>
      <c r="K1965" t="s">
        <v>8363</v>
      </c>
    </row>
    <row r="1966" spans="9:11" x14ac:dyDescent="0.25">
      <c r="I1966" s="6">
        <v>89200</v>
      </c>
      <c r="J1966" t="s">
        <v>8218</v>
      </c>
      <c r="K1966" t="s">
        <v>8363</v>
      </c>
    </row>
    <row r="1967" spans="9:11" x14ac:dyDescent="0.25">
      <c r="I1967" s="6">
        <v>5000</v>
      </c>
      <c r="J1967" t="s">
        <v>8218</v>
      </c>
      <c r="K1967" t="s">
        <v>8363</v>
      </c>
    </row>
    <row r="1968" spans="9:11" x14ac:dyDescent="0.25">
      <c r="I1968" s="6">
        <v>100000</v>
      </c>
      <c r="J1968" t="s">
        <v>8218</v>
      </c>
      <c r="K1968" t="s">
        <v>8363</v>
      </c>
    </row>
    <row r="1969" spans="9:11" x14ac:dyDescent="0.25">
      <c r="I1969" s="6">
        <v>20000</v>
      </c>
      <c r="J1969" t="s">
        <v>8218</v>
      </c>
      <c r="K1969" t="s">
        <v>8363</v>
      </c>
    </row>
    <row r="1970" spans="9:11" x14ac:dyDescent="0.25">
      <c r="I1970" s="6">
        <v>50000</v>
      </c>
      <c r="J1970" t="s">
        <v>8218</v>
      </c>
      <c r="K1970" t="s">
        <v>8363</v>
      </c>
    </row>
    <row r="1971" spans="9:11" x14ac:dyDescent="0.25">
      <c r="I1971" s="6">
        <v>20000</v>
      </c>
      <c r="J1971" t="s">
        <v>8218</v>
      </c>
      <c r="K1971" t="s">
        <v>8363</v>
      </c>
    </row>
    <row r="1972" spans="9:11" x14ac:dyDescent="0.25">
      <c r="I1972" s="6">
        <v>5000</v>
      </c>
      <c r="J1972" t="s">
        <v>8218</v>
      </c>
      <c r="K1972" t="s">
        <v>8363</v>
      </c>
    </row>
    <row r="1973" spans="9:11" x14ac:dyDescent="0.25">
      <c r="I1973" s="6">
        <v>400000</v>
      </c>
      <c r="J1973" t="s">
        <v>8218</v>
      </c>
      <c r="K1973" t="s">
        <v>8363</v>
      </c>
    </row>
    <row r="1974" spans="9:11" x14ac:dyDescent="0.25">
      <c r="I1974" s="6">
        <v>2500</v>
      </c>
      <c r="J1974" t="s">
        <v>8218</v>
      </c>
      <c r="K1974" t="s">
        <v>8363</v>
      </c>
    </row>
    <row r="1975" spans="9:11" x14ac:dyDescent="0.25">
      <c r="I1975" s="6">
        <v>198000</v>
      </c>
      <c r="J1975" t="s">
        <v>8218</v>
      </c>
      <c r="K1975" t="s">
        <v>8363</v>
      </c>
    </row>
    <row r="1976" spans="9:11" x14ac:dyDescent="0.25">
      <c r="I1976" s="6">
        <v>20000</v>
      </c>
      <c r="J1976" t="s">
        <v>8218</v>
      </c>
      <c r="K1976" t="s">
        <v>8363</v>
      </c>
    </row>
    <row r="1977" spans="9:11" x14ac:dyDescent="0.25">
      <c r="I1977" s="6">
        <v>16000</v>
      </c>
      <c r="J1977" t="s">
        <v>8218</v>
      </c>
      <c r="K1977" t="s">
        <v>8363</v>
      </c>
    </row>
    <row r="1978" spans="9:11" x14ac:dyDescent="0.25">
      <c r="I1978" s="6">
        <v>4000</v>
      </c>
      <c r="J1978" t="s">
        <v>8218</v>
      </c>
      <c r="K1978" t="s">
        <v>8363</v>
      </c>
    </row>
    <row r="1979" spans="9:11" x14ac:dyDescent="0.25">
      <c r="I1979" s="6">
        <v>50000</v>
      </c>
      <c r="J1979" t="s">
        <v>8218</v>
      </c>
      <c r="K1979" t="s">
        <v>8363</v>
      </c>
    </row>
    <row r="1980" spans="9:11" x14ac:dyDescent="0.25">
      <c r="I1980" s="6">
        <v>50000</v>
      </c>
      <c r="J1980" t="s">
        <v>8218</v>
      </c>
      <c r="K1980" t="s">
        <v>8363</v>
      </c>
    </row>
    <row r="1981" spans="9:11" x14ac:dyDescent="0.25">
      <c r="I1981" s="6">
        <v>200000</v>
      </c>
      <c r="J1981" t="s">
        <v>8218</v>
      </c>
      <c r="K1981" t="s">
        <v>8363</v>
      </c>
    </row>
    <row r="1982" spans="9:11" x14ac:dyDescent="0.25">
      <c r="I1982" s="6">
        <v>50000</v>
      </c>
      <c r="J1982" t="s">
        <v>8218</v>
      </c>
      <c r="K1982" t="s">
        <v>8363</v>
      </c>
    </row>
    <row r="1983" spans="9:11" x14ac:dyDescent="0.25">
      <c r="I1983" s="6">
        <v>7500</v>
      </c>
      <c r="J1983" t="s">
        <v>8220</v>
      </c>
      <c r="K1983" t="s">
        <v>8364</v>
      </c>
    </row>
    <row r="1984" spans="9:11" x14ac:dyDescent="0.25">
      <c r="I1984" s="6">
        <v>180000</v>
      </c>
      <c r="J1984" t="s">
        <v>8220</v>
      </c>
      <c r="K1984" t="s">
        <v>8364</v>
      </c>
    </row>
    <row r="1985" spans="9:11" x14ac:dyDescent="0.25">
      <c r="I1985" s="6">
        <v>33000</v>
      </c>
      <c r="J1985" t="s">
        <v>8220</v>
      </c>
      <c r="K1985" t="s">
        <v>8364</v>
      </c>
    </row>
    <row r="1986" spans="9:11" x14ac:dyDescent="0.25">
      <c r="I1986" s="6">
        <v>15000</v>
      </c>
      <c r="J1986" t="s">
        <v>8220</v>
      </c>
      <c r="K1986" t="s">
        <v>8364</v>
      </c>
    </row>
    <row r="1987" spans="9:11" x14ac:dyDescent="0.25">
      <c r="I1987" s="6">
        <v>1600</v>
      </c>
      <c r="J1987" t="s">
        <v>8220</v>
      </c>
      <c r="K1987" t="s">
        <v>8364</v>
      </c>
    </row>
    <row r="1988" spans="9:11" x14ac:dyDescent="0.25">
      <c r="I1988" s="6">
        <v>2000</v>
      </c>
      <c r="J1988" t="s">
        <v>8220</v>
      </c>
      <c r="K1988" t="s">
        <v>8364</v>
      </c>
    </row>
    <row r="1989" spans="9:11" x14ac:dyDescent="0.25">
      <c r="I1989" s="6">
        <v>5500</v>
      </c>
      <c r="J1989" t="s">
        <v>8220</v>
      </c>
      <c r="K1989" t="s">
        <v>8364</v>
      </c>
    </row>
    <row r="1990" spans="9:11" x14ac:dyDescent="0.25">
      <c r="I1990" s="6">
        <v>6000</v>
      </c>
      <c r="J1990" t="s">
        <v>8220</v>
      </c>
      <c r="K1990" t="s">
        <v>8364</v>
      </c>
    </row>
    <row r="1991" spans="9:11" x14ac:dyDescent="0.25">
      <c r="I1991" s="6">
        <v>5000</v>
      </c>
      <c r="J1991" t="s">
        <v>8220</v>
      </c>
      <c r="K1991" t="s">
        <v>8364</v>
      </c>
    </row>
    <row r="1992" spans="9:11" x14ac:dyDescent="0.25">
      <c r="I1992" s="6">
        <v>3000</v>
      </c>
      <c r="J1992" t="s">
        <v>8220</v>
      </c>
      <c r="K1992" t="s">
        <v>8364</v>
      </c>
    </row>
    <row r="1993" spans="9:11" x14ac:dyDescent="0.25">
      <c r="I1993" s="6">
        <v>2000</v>
      </c>
      <c r="J1993" t="s">
        <v>8220</v>
      </c>
      <c r="K1993" t="s">
        <v>8364</v>
      </c>
    </row>
    <row r="1994" spans="9:11" x14ac:dyDescent="0.25">
      <c r="I1994" s="6">
        <v>1500</v>
      </c>
      <c r="J1994" t="s">
        <v>8220</v>
      </c>
      <c r="K1994" t="s">
        <v>8364</v>
      </c>
    </row>
    <row r="1995" spans="9:11" x14ac:dyDescent="0.25">
      <c r="I1995" s="6">
        <v>2000</v>
      </c>
      <c r="J1995" t="s">
        <v>8220</v>
      </c>
      <c r="K1995" t="s">
        <v>8364</v>
      </c>
    </row>
    <row r="1996" spans="9:11" x14ac:dyDescent="0.25">
      <c r="I1996" s="6">
        <v>3200</v>
      </c>
      <c r="J1996" t="s">
        <v>8220</v>
      </c>
      <c r="K1996" t="s">
        <v>8364</v>
      </c>
    </row>
    <row r="1997" spans="9:11" x14ac:dyDescent="0.25">
      <c r="I1997" s="6">
        <v>1000</v>
      </c>
      <c r="J1997" t="s">
        <v>8220</v>
      </c>
      <c r="K1997" t="s">
        <v>8364</v>
      </c>
    </row>
    <row r="1998" spans="9:11" x14ac:dyDescent="0.25">
      <c r="I1998" s="6">
        <v>133800</v>
      </c>
      <c r="J1998" t="s">
        <v>8220</v>
      </c>
      <c r="K1998" t="s">
        <v>8364</v>
      </c>
    </row>
    <row r="1999" spans="9:11" x14ac:dyDescent="0.25">
      <c r="I1999" s="6">
        <v>6500</v>
      </c>
      <c r="J1999" t="s">
        <v>8220</v>
      </c>
      <c r="K1999" t="s">
        <v>8364</v>
      </c>
    </row>
    <row r="2000" spans="9:11" x14ac:dyDescent="0.25">
      <c r="I2000" s="6">
        <v>2500</v>
      </c>
      <c r="J2000" t="s">
        <v>8220</v>
      </c>
      <c r="K2000" t="s">
        <v>8364</v>
      </c>
    </row>
    <row r="2001" spans="9:11" x14ac:dyDescent="0.25">
      <c r="I2001" s="6">
        <v>31000</v>
      </c>
      <c r="J2001" t="s">
        <v>8220</v>
      </c>
      <c r="K2001" t="s">
        <v>8364</v>
      </c>
    </row>
    <row r="2002" spans="9:11" x14ac:dyDescent="0.25">
      <c r="I2002" s="6">
        <v>5000</v>
      </c>
      <c r="J2002" t="s">
        <v>8220</v>
      </c>
      <c r="K2002" t="s">
        <v>8364</v>
      </c>
    </row>
    <row r="2003" spans="9:11" x14ac:dyDescent="0.25">
      <c r="I2003" s="6">
        <v>55000</v>
      </c>
      <c r="J2003" t="s">
        <v>8218</v>
      </c>
      <c r="K2003" t="s">
        <v>8363</v>
      </c>
    </row>
    <row r="2004" spans="9:11" x14ac:dyDescent="0.25">
      <c r="I2004" s="6">
        <v>50000</v>
      </c>
      <c r="J2004" t="s">
        <v>8218</v>
      </c>
      <c r="K2004" t="s">
        <v>8363</v>
      </c>
    </row>
    <row r="2005" spans="9:11" x14ac:dyDescent="0.25">
      <c r="I2005" s="6">
        <v>500</v>
      </c>
      <c r="J2005" t="s">
        <v>8218</v>
      </c>
      <c r="K2005" t="s">
        <v>8363</v>
      </c>
    </row>
    <row r="2006" spans="9:11" x14ac:dyDescent="0.25">
      <c r="I2006" s="6">
        <v>50000</v>
      </c>
      <c r="J2006" t="s">
        <v>8218</v>
      </c>
      <c r="K2006" t="s">
        <v>8363</v>
      </c>
    </row>
    <row r="2007" spans="9:11" x14ac:dyDescent="0.25">
      <c r="I2007" s="6">
        <v>30000</v>
      </c>
      <c r="J2007" t="s">
        <v>8218</v>
      </c>
      <c r="K2007" t="s">
        <v>8363</v>
      </c>
    </row>
    <row r="2008" spans="9:11" x14ac:dyDescent="0.25">
      <c r="I2008" s="6">
        <v>50000</v>
      </c>
      <c r="J2008" t="s">
        <v>8218</v>
      </c>
      <c r="K2008" t="s">
        <v>8363</v>
      </c>
    </row>
    <row r="2009" spans="9:11" x14ac:dyDescent="0.25">
      <c r="I2009" s="6">
        <v>10000</v>
      </c>
      <c r="J2009" t="s">
        <v>8218</v>
      </c>
      <c r="K2009" t="s">
        <v>8363</v>
      </c>
    </row>
    <row r="2010" spans="9:11" x14ac:dyDescent="0.25">
      <c r="I2010" s="6">
        <v>1570.79</v>
      </c>
      <c r="J2010" t="s">
        <v>8218</v>
      </c>
      <c r="K2010" t="s">
        <v>8363</v>
      </c>
    </row>
    <row r="2011" spans="9:11" x14ac:dyDescent="0.25">
      <c r="I2011" s="6">
        <v>50000</v>
      </c>
      <c r="J2011" t="s">
        <v>8218</v>
      </c>
      <c r="K2011" t="s">
        <v>8363</v>
      </c>
    </row>
    <row r="2012" spans="9:11" x14ac:dyDescent="0.25">
      <c r="I2012" s="6">
        <v>30000</v>
      </c>
      <c r="J2012" t="s">
        <v>8218</v>
      </c>
      <c r="K2012" t="s">
        <v>8363</v>
      </c>
    </row>
    <row r="2013" spans="9:11" x14ac:dyDescent="0.25">
      <c r="I2013" s="6">
        <v>50000</v>
      </c>
      <c r="J2013" t="s">
        <v>8218</v>
      </c>
      <c r="K2013" t="s">
        <v>8363</v>
      </c>
    </row>
    <row r="2014" spans="9:11" x14ac:dyDescent="0.25">
      <c r="I2014" s="6">
        <v>5000</v>
      </c>
      <c r="J2014" t="s">
        <v>8218</v>
      </c>
      <c r="K2014" t="s">
        <v>8363</v>
      </c>
    </row>
    <row r="2015" spans="9:11" x14ac:dyDescent="0.25">
      <c r="I2015" s="6">
        <v>160000</v>
      </c>
      <c r="J2015" t="s">
        <v>8218</v>
      </c>
      <c r="K2015" t="s">
        <v>8363</v>
      </c>
    </row>
    <row r="2016" spans="9:11" x14ac:dyDescent="0.25">
      <c r="I2016" s="6">
        <v>30000</v>
      </c>
      <c r="J2016" t="s">
        <v>8218</v>
      </c>
      <c r="K2016" t="s">
        <v>8363</v>
      </c>
    </row>
    <row r="2017" spans="9:11" x14ac:dyDescent="0.25">
      <c r="I2017" s="6">
        <v>7200</v>
      </c>
      <c r="J2017" t="s">
        <v>8218</v>
      </c>
      <c r="K2017" t="s">
        <v>8363</v>
      </c>
    </row>
    <row r="2018" spans="9:11" x14ac:dyDescent="0.25">
      <c r="I2018" s="6">
        <v>10000</v>
      </c>
      <c r="J2018" t="s">
        <v>8218</v>
      </c>
      <c r="K2018" t="s">
        <v>8363</v>
      </c>
    </row>
    <row r="2019" spans="9:11" x14ac:dyDescent="0.25">
      <c r="I2019" s="6">
        <v>25000</v>
      </c>
      <c r="J2019" t="s">
        <v>8218</v>
      </c>
      <c r="K2019" t="s">
        <v>8363</v>
      </c>
    </row>
    <row r="2020" spans="9:11" x14ac:dyDescent="0.25">
      <c r="I2020" s="6">
        <v>65000</v>
      </c>
      <c r="J2020" t="s">
        <v>8218</v>
      </c>
      <c r="K2020" t="s">
        <v>8363</v>
      </c>
    </row>
    <row r="2021" spans="9:11" x14ac:dyDescent="0.25">
      <c r="I2021" s="6">
        <v>40000</v>
      </c>
      <c r="J2021" t="s">
        <v>8218</v>
      </c>
      <c r="K2021" t="s">
        <v>8363</v>
      </c>
    </row>
    <row r="2022" spans="9:11" x14ac:dyDescent="0.25">
      <c r="I2022" s="6">
        <v>1500</v>
      </c>
      <c r="J2022" t="s">
        <v>8218</v>
      </c>
      <c r="K2022" t="s">
        <v>8363</v>
      </c>
    </row>
    <row r="2023" spans="9:11" x14ac:dyDescent="0.25">
      <c r="I2023" s="6">
        <v>5000</v>
      </c>
      <c r="J2023" t="s">
        <v>8218</v>
      </c>
      <c r="K2023" t="s">
        <v>8363</v>
      </c>
    </row>
    <row r="2024" spans="9:11" x14ac:dyDescent="0.25">
      <c r="I2024" s="6">
        <v>100000</v>
      </c>
      <c r="J2024" t="s">
        <v>8218</v>
      </c>
      <c r="K2024" t="s">
        <v>8363</v>
      </c>
    </row>
    <row r="2025" spans="9:11" x14ac:dyDescent="0.25">
      <c r="I2025" s="6">
        <v>100000</v>
      </c>
      <c r="J2025" t="s">
        <v>8218</v>
      </c>
      <c r="K2025" t="s">
        <v>8363</v>
      </c>
    </row>
    <row r="2026" spans="9:11" x14ac:dyDescent="0.25">
      <c r="I2026" s="6">
        <v>4000</v>
      </c>
      <c r="J2026" t="s">
        <v>8218</v>
      </c>
      <c r="K2026" t="s">
        <v>8363</v>
      </c>
    </row>
    <row r="2027" spans="9:11" x14ac:dyDescent="0.25">
      <c r="I2027" s="6">
        <v>80000</v>
      </c>
      <c r="J2027" t="s">
        <v>8218</v>
      </c>
      <c r="K2027" t="s">
        <v>8363</v>
      </c>
    </row>
    <row r="2028" spans="9:11" x14ac:dyDescent="0.25">
      <c r="I2028" s="6">
        <v>25000</v>
      </c>
      <c r="J2028" t="s">
        <v>8218</v>
      </c>
      <c r="K2028" t="s">
        <v>8363</v>
      </c>
    </row>
    <row r="2029" spans="9:11" x14ac:dyDescent="0.25">
      <c r="I2029" s="6">
        <v>100000</v>
      </c>
      <c r="J2029" t="s">
        <v>8218</v>
      </c>
      <c r="K2029" t="s">
        <v>8363</v>
      </c>
    </row>
    <row r="2030" spans="9:11" x14ac:dyDescent="0.25">
      <c r="I2030" s="6">
        <v>3000</v>
      </c>
      <c r="J2030" t="s">
        <v>8218</v>
      </c>
      <c r="K2030" t="s">
        <v>8363</v>
      </c>
    </row>
    <row r="2031" spans="9:11" x14ac:dyDescent="0.25">
      <c r="I2031" s="6">
        <v>2500</v>
      </c>
      <c r="J2031" t="s">
        <v>8218</v>
      </c>
      <c r="K2031" t="s">
        <v>8363</v>
      </c>
    </row>
    <row r="2032" spans="9:11" x14ac:dyDescent="0.25">
      <c r="I2032" s="6">
        <v>32768</v>
      </c>
      <c r="J2032" t="s">
        <v>8218</v>
      </c>
      <c r="K2032" t="s">
        <v>8363</v>
      </c>
    </row>
    <row r="2033" spans="9:11" x14ac:dyDescent="0.25">
      <c r="I2033" s="6">
        <v>50000</v>
      </c>
      <c r="J2033" t="s">
        <v>8218</v>
      </c>
      <c r="K2033" t="s">
        <v>8363</v>
      </c>
    </row>
    <row r="2034" spans="9:11" x14ac:dyDescent="0.25">
      <c r="I2034" s="6">
        <v>25000</v>
      </c>
      <c r="J2034" t="s">
        <v>8218</v>
      </c>
      <c r="K2034" t="s">
        <v>8363</v>
      </c>
    </row>
    <row r="2035" spans="9:11" x14ac:dyDescent="0.25">
      <c r="I2035" s="6">
        <v>25000</v>
      </c>
      <c r="J2035" t="s">
        <v>8218</v>
      </c>
      <c r="K2035" t="s">
        <v>8363</v>
      </c>
    </row>
    <row r="2036" spans="9:11" x14ac:dyDescent="0.25">
      <c r="I2036" s="6">
        <v>78000</v>
      </c>
      <c r="J2036" t="s">
        <v>8218</v>
      </c>
      <c r="K2036" t="s">
        <v>8363</v>
      </c>
    </row>
    <row r="2037" spans="9:11" x14ac:dyDescent="0.25">
      <c r="I2037" s="6">
        <v>80000</v>
      </c>
      <c r="J2037" t="s">
        <v>8218</v>
      </c>
      <c r="K2037" t="s">
        <v>8363</v>
      </c>
    </row>
    <row r="2038" spans="9:11" x14ac:dyDescent="0.25">
      <c r="I2038" s="6">
        <v>30000</v>
      </c>
      <c r="J2038" t="s">
        <v>8218</v>
      </c>
      <c r="K2038" t="s">
        <v>8363</v>
      </c>
    </row>
    <row r="2039" spans="9:11" x14ac:dyDescent="0.25">
      <c r="I2039" s="6">
        <v>10000</v>
      </c>
      <c r="J2039" t="s">
        <v>8218</v>
      </c>
      <c r="K2039" t="s">
        <v>8363</v>
      </c>
    </row>
    <row r="2040" spans="9:11" x14ac:dyDescent="0.25">
      <c r="I2040" s="6">
        <v>8000</v>
      </c>
      <c r="J2040" t="s">
        <v>8218</v>
      </c>
      <c r="K2040" t="s">
        <v>8363</v>
      </c>
    </row>
    <row r="2041" spans="9:11" x14ac:dyDescent="0.25">
      <c r="I2041" s="6">
        <v>125000</v>
      </c>
      <c r="J2041" t="s">
        <v>8218</v>
      </c>
      <c r="K2041" t="s">
        <v>8363</v>
      </c>
    </row>
    <row r="2042" spans="9:11" x14ac:dyDescent="0.25">
      <c r="I2042" s="6">
        <v>3000</v>
      </c>
      <c r="J2042" t="s">
        <v>8218</v>
      </c>
      <c r="K2042" t="s">
        <v>8363</v>
      </c>
    </row>
    <row r="2043" spans="9:11" x14ac:dyDescent="0.25">
      <c r="I2043" s="6">
        <v>9500</v>
      </c>
      <c r="J2043" t="s">
        <v>8218</v>
      </c>
      <c r="K2043" t="s">
        <v>8363</v>
      </c>
    </row>
    <row r="2044" spans="9:11" x14ac:dyDescent="0.25">
      <c r="I2044" s="6">
        <v>10000</v>
      </c>
      <c r="J2044" t="s">
        <v>8218</v>
      </c>
      <c r="K2044" t="s">
        <v>8363</v>
      </c>
    </row>
    <row r="2045" spans="9:11" x14ac:dyDescent="0.25">
      <c r="I2045" s="6">
        <v>1385</v>
      </c>
      <c r="J2045" t="s">
        <v>8218</v>
      </c>
      <c r="K2045" t="s">
        <v>8363</v>
      </c>
    </row>
    <row r="2046" spans="9:11" x14ac:dyDescent="0.25">
      <c r="I2046" s="6">
        <v>15000</v>
      </c>
      <c r="J2046" t="s">
        <v>8218</v>
      </c>
      <c r="K2046" t="s">
        <v>8363</v>
      </c>
    </row>
    <row r="2047" spans="9:11" x14ac:dyDescent="0.25">
      <c r="I2047" s="6">
        <v>4900</v>
      </c>
      <c r="J2047" t="s">
        <v>8218</v>
      </c>
      <c r="K2047" t="s">
        <v>8363</v>
      </c>
    </row>
    <row r="2048" spans="9:11" x14ac:dyDescent="0.25">
      <c r="I2048" s="6">
        <v>10000</v>
      </c>
      <c r="J2048" t="s">
        <v>8218</v>
      </c>
      <c r="K2048" t="s">
        <v>8363</v>
      </c>
    </row>
    <row r="2049" spans="9:11" x14ac:dyDescent="0.25">
      <c r="I2049" s="6">
        <v>98000</v>
      </c>
      <c r="J2049" t="s">
        <v>8218</v>
      </c>
      <c r="K2049" t="s">
        <v>8363</v>
      </c>
    </row>
    <row r="2050" spans="9:11" x14ac:dyDescent="0.25">
      <c r="I2050" s="6">
        <v>85000</v>
      </c>
      <c r="J2050" t="s">
        <v>8218</v>
      </c>
      <c r="K2050" t="s">
        <v>8363</v>
      </c>
    </row>
    <row r="2051" spans="9:11" x14ac:dyDescent="0.25">
      <c r="I2051" s="6">
        <v>50000</v>
      </c>
      <c r="J2051" t="s">
        <v>8218</v>
      </c>
      <c r="K2051" t="s">
        <v>8363</v>
      </c>
    </row>
    <row r="2052" spans="9:11" x14ac:dyDescent="0.25">
      <c r="I2052" s="6">
        <v>10000</v>
      </c>
      <c r="J2052" t="s">
        <v>8218</v>
      </c>
      <c r="K2052" t="s">
        <v>8363</v>
      </c>
    </row>
    <row r="2053" spans="9:11" x14ac:dyDescent="0.25">
      <c r="I2053" s="6">
        <v>8000</v>
      </c>
      <c r="J2053" t="s">
        <v>8218</v>
      </c>
      <c r="K2053" t="s">
        <v>8363</v>
      </c>
    </row>
    <row r="2054" spans="9:11" x14ac:dyDescent="0.25">
      <c r="I2054" s="6">
        <v>50000</v>
      </c>
      <c r="J2054" t="s">
        <v>8218</v>
      </c>
      <c r="K2054" t="s">
        <v>8363</v>
      </c>
    </row>
    <row r="2055" spans="9:11" x14ac:dyDescent="0.25">
      <c r="I2055" s="6">
        <v>5000</v>
      </c>
      <c r="J2055" t="s">
        <v>8218</v>
      </c>
      <c r="K2055" t="s">
        <v>8363</v>
      </c>
    </row>
    <row r="2056" spans="9:11" x14ac:dyDescent="0.25">
      <c r="I2056" s="6">
        <v>35000</v>
      </c>
      <c r="J2056" t="s">
        <v>8218</v>
      </c>
      <c r="K2056" t="s">
        <v>8363</v>
      </c>
    </row>
    <row r="2057" spans="9:11" x14ac:dyDescent="0.25">
      <c r="I2057" s="6">
        <v>6000</v>
      </c>
      <c r="J2057" t="s">
        <v>8218</v>
      </c>
      <c r="K2057" t="s">
        <v>8363</v>
      </c>
    </row>
    <row r="2058" spans="9:11" x14ac:dyDescent="0.25">
      <c r="I2058" s="6">
        <v>50000</v>
      </c>
      <c r="J2058" t="s">
        <v>8218</v>
      </c>
      <c r="K2058" t="s">
        <v>8363</v>
      </c>
    </row>
    <row r="2059" spans="9:11" x14ac:dyDescent="0.25">
      <c r="I2059" s="6">
        <v>15000</v>
      </c>
      <c r="J2059" t="s">
        <v>8218</v>
      </c>
      <c r="K2059" t="s">
        <v>8363</v>
      </c>
    </row>
    <row r="2060" spans="9:11" x14ac:dyDescent="0.25">
      <c r="I2060" s="6">
        <v>2560</v>
      </c>
      <c r="J2060" t="s">
        <v>8218</v>
      </c>
      <c r="K2060" t="s">
        <v>8363</v>
      </c>
    </row>
    <row r="2061" spans="9:11" x14ac:dyDescent="0.25">
      <c r="I2061" s="6">
        <v>30000</v>
      </c>
      <c r="J2061" t="s">
        <v>8218</v>
      </c>
      <c r="K2061" t="s">
        <v>8363</v>
      </c>
    </row>
    <row r="2062" spans="9:11" x14ac:dyDescent="0.25">
      <c r="I2062" s="6">
        <v>25000</v>
      </c>
      <c r="J2062" t="s">
        <v>8218</v>
      </c>
      <c r="K2062" t="s">
        <v>8363</v>
      </c>
    </row>
    <row r="2063" spans="9:11" x14ac:dyDescent="0.25">
      <c r="I2063" s="6">
        <v>5000</v>
      </c>
      <c r="J2063" t="s">
        <v>8218</v>
      </c>
      <c r="K2063" t="s">
        <v>8363</v>
      </c>
    </row>
    <row r="2064" spans="9:11" x14ac:dyDescent="0.25">
      <c r="I2064" s="6">
        <v>100000</v>
      </c>
      <c r="J2064" t="s">
        <v>8218</v>
      </c>
      <c r="K2064" t="s">
        <v>8363</v>
      </c>
    </row>
    <row r="2065" spans="9:11" x14ac:dyDescent="0.25">
      <c r="I2065" s="6">
        <v>4000</v>
      </c>
      <c r="J2065" t="s">
        <v>8218</v>
      </c>
      <c r="K2065" t="s">
        <v>8363</v>
      </c>
    </row>
    <row r="2066" spans="9:11" x14ac:dyDescent="0.25">
      <c r="I2066" s="6">
        <v>261962</v>
      </c>
      <c r="J2066" t="s">
        <v>8218</v>
      </c>
      <c r="K2066" t="s">
        <v>8363</v>
      </c>
    </row>
    <row r="2067" spans="9:11" x14ac:dyDescent="0.25">
      <c r="I2067" s="6">
        <v>40000</v>
      </c>
      <c r="J2067" t="s">
        <v>8218</v>
      </c>
      <c r="K2067" t="s">
        <v>8363</v>
      </c>
    </row>
    <row r="2068" spans="9:11" x14ac:dyDescent="0.25">
      <c r="I2068" s="6">
        <v>2000</v>
      </c>
      <c r="J2068" t="s">
        <v>8218</v>
      </c>
      <c r="K2068" t="s">
        <v>8363</v>
      </c>
    </row>
    <row r="2069" spans="9:11" x14ac:dyDescent="0.25">
      <c r="I2069" s="6">
        <v>495</v>
      </c>
      <c r="J2069" t="s">
        <v>8218</v>
      </c>
      <c r="K2069" t="s">
        <v>8363</v>
      </c>
    </row>
    <row r="2070" spans="9:11" x14ac:dyDescent="0.25">
      <c r="I2070" s="6">
        <v>25000</v>
      </c>
      <c r="J2070" t="s">
        <v>8218</v>
      </c>
      <c r="K2070" t="s">
        <v>8363</v>
      </c>
    </row>
    <row r="2071" spans="9:11" x14ac:dyDescent="0.25">
      <c r="I2071" s="6">
        <v>50000</v>
      </c>
      <c r="J2071" t="s">
        <v>8218</v>
      </c>
      <c r="K2071" t="s">
        <v>8363</v>
      </c>
    </row>
    <row r="2072" spans="9:11" x14ac:dyDescent="0.25">
      <c r="I2072" s="6">
        <v>125000</v>
      </c>
      <c r="J2072" t="s">
        <v>8218</v>
      </c>
      <c r="K2072" t="s">
        <v>8363</v>
      </c>
    </row>
    <row r="2073" spans="9:11" x14ac:dyDescent="0.25">
      <c r="I2073" s="6">
        <v>20000</v>
      </c>
      <c r="J2073" t="s">
        <v>8218</v>
      </c>
      <c r="K2073" t="s">
        <v>8363</v>
      </c>
    </row>
    <row r="2074" spans="9:11" x14ac:dyDescent="0.25">
      <c r="I2074" s="6">
        <v>71500</v>
      </c>
      <c r="J2074" t="s">
        <v>8218</v>
      </c>
      <c r="K2074" t="s">
        <v>8363</v>
      </c>
    </row>
    <row r="2075" spans="9:11" x14ac:dyDescent="0.25">
      <c r="I2075" s="6">
        <v>100000</v>
      </c>
      <c r="J2075" t="s">
        <v>8218</v>
      </c>
      <c r="K2075" t="s">
        <v>8363</v>
      </c>
    </row>
    <row r="2076" spans="9:11" x14ac:dyDescent="0.25">
      <c r="I2076" s="6">
        <v>600</v>
      </c>
      <c r="J2076" t="s">
        <v>8218</v>
      </c>
      <c r="K2076" t="s">
        <v>8363</v>
      </c>
    </row>
    <row r="2077" spans="9:11" x14ac:dyDescent="0.25">
      <c r="I2077" s="6">
        <v>9999</v>
      </c>
      <c r="J2077" t="s">
        <v>8218</v>
      </c>
      <c r="K2077" t="s">
        <v>8363</v>
      </c>
    </row>
    <row r="2078" spans="9:11" x14ac:dyDescent="0.25">
      <c r="I2078" s="6">
        <v>179000</v>
      </c>
      <c r="J2078" t="s">
        <v>8218</v>
      </c>
      <c r="K2078" t="s">
        <v>8363</v>
      </c>
    </row>
    <row r="2079" spans="9:11" x14ac:dyDescent="0.25">
      <c r="I2079" s="6">
        <v>50000</v>
      </c>
      <c r="J2079" t="s">
        <v>8218</v>
      </c>
      <c r="K2079" t="s">
        <v>8363</v>
      </c>
    </row>
    <row r="2080" spans="9:11" x14ac:dyDescent="0.25">
      <c r="I2080" s="6">
        <v>20000</v>
      </c>
      <c r="J2080" t="s">
        <v>8218</v>
      </c>
      <c r="K2080" t="s">
        <v>8363</v>
      </c>
    </row>
    <row r="2081" spans="9:11" x14ac:dyDescent="0.25">
      <c r="I2081" s="6">
        <v>10000</v>
      </c>
      <c r="J2081" t="s">
        <v>8218</v>
      </c>
      <c r="K2081" t="s">
        <v>8363</v>
      </c>
    </row>
    <row r="2082" spans="9:11" x14ac:dyDescent="0.25">
      <c r="I2082" s="6">
        <v>1000</v>
      </c>
      <c r="J2082" t="s">
        <v>8218</v>
      </c>
      <c r="K2082" t="s">
        <v>8363</v>
      </c>
    </row>
    <row r="2083" spans="9:11" x14ac:dyDescent="0.25">
      <c r="I2083" s="6">
        <v>3500</v>
      </c>
      <c r="J2083" t="s">
        <v>8218</v>
      </c>
      <c r="K2083" t="s">
        <v>8343</v>
      </c>
    </row>
    <row r="2084" spans="9:11" x14ac:dyDescent="0.25">
      <c r="I2084" s="6">
        <v>1500</v>
      </c>
      <c r="J2084" t="s">
        <v>8218</v>
      </c>
      <c r="K2084" t="s">
        <v>8343</v>
      </c>
    </row>
    <row r="2085" spans="9:11" x14ac:dyDescent="0.25">
      <c r="I2085" s="6">
        <v>750</v>
      </c>
      <c r="J2085" t="s">
        <v>8218</v>
      </c>
      <c r="K2085" t="s">
        <v>8343</v>
      </c>
    </row>
    <row r="2086" spans="9:11" x14ac:dyDescent="0.25">
      <c r="I2086" s="6">
        <v>3000</v>
      </c>
      <c r="J2086" t="s">
        <v>8218</v>
      </c>
      <c r="K2086" t="s">
        <v>8343</v>
      </c>
    </row>
    <row r="2087" spans="9:11" x14ac:dyDescent="0.25">
      <c r="I2087" s="6">
        <v>6000</v>
      </c>
      <c r="J2087" t="s">
        <v>8218</v>
      </c>
      <c r="K2087" t="s">
        <v>8343</v>
      </c>
    </row>
    <row r="2088" spans="9:11" x14ac:dyDescent="0.25">
      <c r="I2088" s="6">
        <v>4000</v>
      </c>
      <c r="J2088" t="s">
        <v>8218</v>
      </c>
      <c r="K2088" t="s">
        <v>8343</v>
      </c>
    </row>
    <row r="2089" spans="9:11" x14ac:dyDescent="0.25">
      <c r="I2089" s="6">
        <v>1500</v>
      </c>
      <c r="J2089" t="s">
        <v>8218</v>
      </c>
      <c r="K2089" t="s">
        <v>8343</v>
      </c>
    </row>
    <row r="2090" spans="9:11" x14ac:dyDescent="0.25">
      <c r="I2090" s="6">
        <v>3000</v>
      </c>
      <c r="J2090" t="s">
        <v>8218</v>
      </c>
      <c r="K2090" t="s">
        <v>8343</v>
      </c>
    </row>
    <row r="2091" spans="9:11" x14ac:dyDescent="0.25">
      <c r="I2091" s="6">
        <v>2500</v>
      </c>
      <c r="J2091" t="s">
        <v>8218</v>
      </c>
      <c r="K2091" t="s">
        <v>8343</v>
      </c>
    </row>
    <row r="2092" spans="9:11" x14ac:dyDescent="0.25">
      <c r="I2092" s="6">
        <v>8000</v>
      </c>
      <c r="J2092" t="s">
        <v>8218</v>
      </c>
      <c r="K2092" t="s">
        <v>8343</v>
      </c>
    </row>
    <row r="2093" spans="9:11" x14ac:dyDescent="0.25">
      <c r="I2093" s="6">
        <v>18000</v>
      </c>
      <c r="J2093" t="s">
        <v>8218</v>
      </c>
      <c r="K2093" t="s">
        <v>8343</v>
      </c>
    </row>
    <row r="2094" spans="9:11" x14ac:dyDescent="0.25">
      <c r="I2094" s="6">
        <v>6000</v>
      </c>
      <c r="J2094" t="s">
        <v>8218</v>
      </c>
      <c r="K2094" t="s">
        <v>8343</v>
      </c>
    </row>
    <row r="2095" spans="9:11" x14ac:dyDescent="0.25">
      <c r="I2095" s="6">
        <v>1500</v>
      </c>
      <c r="J2095" t="s">
        <v>8218</v>
      </c>
      <c r="K2095" t="s">
        <v>8343</v>
      </c>
    </row>
    <row r="2096" spans="9:11" x14ac:dyDescent="0.25">
      <c r="I2096" s="6">
        <v>3500</v>
      </c>
      <c r="J2096" t="s">
        <v>8218</v>
      </c>
      <c r="K2096" t="s">
        <v>8343</v>
      </c>
    </row>
    <row r="2097" spans="9:11" x14ac:dyDescent="0.25">
      <c r="I2097" s="6">
        <v>2500</v>
      </c>
      <c r="J2097" t="s">
        <v>8218</v>
      </c>
      <c r="K2097" t="s">
        <v>8343</v>
      </c>
    </row>
    <row r="2098" spans="9:11" x14ac:dyDescent="0.25">
      <c r="I2098" s="6">
        <v>600</v>
      </c>
      <c r="J2098" t="s">
        <v>8218</v>
      </c>
      <c r="K2098" t="s">
        <v>8343</v>
      </c>
    </row>
    <row r="2099" spans="9:11" x14ac:dyDescent="0.25">
      <c r="I2099" s="6">
        <v>3000</v>
      </c>
      <c r="J2099" t="s">
        <v>8218</v>
      </c>
      <c r="K2099" t="s">
        <v>8343</v>
      </c>
    </row>
    <row r="2100" spans="9:11" x14ac:dyDescent="0.25">
      <c r="I2100" s="6">
        <v>6000</v>
      </c>
      <c r="J2100" t="s">
        <v>8218</v>
      </c>
      <c r="K2100" t="s">
        <v>8343</v>
      </c>
    </row>
    <row r="2101" spans="9:11" x14ac:dyDescent="0.25">
      <c r="I2101" s="6">
        <v>3000</v>
      </c>
      <c r="J2101" t="s">
        <v>8218</v>
      </c>
      <c r="K2101" t="s">
        <v>8343</v>
      </c>
    </row>
    <row r="2102" spans="9:11" x14ac:dyDescent="0.25">
      <c r="I2102" s="6">
        <v>600</v>
      </c>
      <c r="J2102" t="s">
        <v>8218</v>
      </c>
      <c r="K2102" t="s">
        <v>8343</v>
      </c>
    </row>
    <row r="2103" spans="9:11" x14ac:dyDescent="0.25">
      <c r="I2103" s="6">
        <v>2000</v>
      </c>
      <c r="J2103" t="s">
        <v>8218</v>
      </c>
      <c r="K2103" t="s">
        <v>8343</v>
      </c>
    </row>
    <row r="2104" spans="9:11" x14ac:dyDescent="0.25">
      <c r="I2104" s="6">
        <v>1000</v>
      </c>
      <c r="J2104" t="s">
        <v>8218</v>
      </c>
      <c r="K2104" t="s">
        <v>8343</v>
      </c>
    </row>
    <row r="2105" spans="9:11" x14ac:dyDescent="0.25">
      <c r="I2105" s="6">
        <v>7777</v>
      </c>
      <c r="J2105" t="s">
        <v>8218</v>
      </c>
      <c r="K2105" t="s">
        <v>8343</v>
      </c>
    </row>
    <row r="2106" spans="9:11" x14ac:dyDescent="0.25">
      <c r="I2106" s="6">
        <v>800</v>
      </c>
      <c r="J2106" t="s">
        <v>8218</v>
      </c>
      <c r="K2106" t="s">
        <v>8343</v>
      </c>
    </row>
    <row r="2107" spans="9:11" x14ac:dyDescent="0.25">
      <c r="I2107" s="6">
        <v>2000</v>
      </c>
      <c r="J2107" t="s">
        <v>8218</v>
      </c>
      <c r="K2107" t="s">
        <v>8343</v>
      </c>
    </row>
    <row r="2108" spans="9:11" x14ac:dyDescent="0.25">
      <c r="I2108" s="6">
        <v>2200</v>
      </c>
      <c r="J2108" t="s">
        <v>8218</v>
      </c>
      <c r="K2108" t="s">
        <v>8343</v>
      </c>
    </row>
    <row r="2109" spans="9:11" x14ac:dyDescent="0.25">
      <c r="I2109" s="6">
        <v>2000</v>
      </c>
      <c r="J2109" t="s">
        <v>8218</v>
      </c>
      <c r="K2109" t="s">
        <v>8343</v>
      </c>
    </row>
    <row r="2110" spans="9:11" x14ac:dyDescent="0.25">
      <c r="I2110" s="6">
        <v>16000</v>
      </c>
      <c r="J2110" t="s">
        <v>8218</v>
      </c>
      <c r="K2110" t="s">
        <v>8343</v>
      </c>
    </row>
    <row r="2111" spans="9:11" x14ac:dyDescent="0.25">
      <c r="I2111" s="6">
        <v>4000</v>
      </c>
      <c r="J2111" t="s">
        <v>8218</v>
      </c>
      <c r="K2111" t="s">
        <v>8343</v>
      </c>
    </row>
    <row r="2112" spans="9:11" x14ac:dyDescent="0.25">
      <c r="I2112" s="6">
        <v>2000</v>
      </c>
      <c r="J2112" t="s">
        <v>8218</v>
      </c>
      <c r="K2112" t="s">
        <v>8343</v>
      </c>
    </row>
    <row r="2113" spans="9:11" x14ac:dyDescent="0.25">
      <c r="I2113" s="6">
        <v>2000</v>
      </c>
      <c r="J2113" t="s">
        <v>8218</v>
      </c>
      <c r="K2113" t="s">
        <v>8343</v>
      </c>
    </row>
    <row r="2114" spans="9:11" x14ac:dyDescent="0.25">
      <c r="I2114" s="6">
        <v>300</v>
      </c>
      <c r="J2114" t="s">
        <v>8218</v>
      </c>
      <c r="K2114" t="s">
        <v>8343</v>
      </c>
    </row>
    <row r="2115" spans="9:11" x14ac:dyDescent="0.25">
      <c r="I2115" s="6">
        <v>7000</v>
      </c>
      <c r="J2115" t="s">
        <v>8218</v>
      </c>
      <c r="K2115" t="s">
        <v>8343</v>
      </c>
    </row>
    <row r="2116" spans="9:11" x14ac:dyDescent="0.25">
      <c r="I2116" s="6">
        <v>5000</v>
      </c>
      <c r="J2116" t="s">
        <v>8218</v>
      </c>
      <c r="K2116" t="s">
        <v>8343</v>
      </c>
    </row>
    <row r="2117" spans="9:11" x14ac:dyDescent="0.25">
      <c r="I2117" s="6">
        <v>1500</v>
      </c>
      <c r="J2117" t="s">
        <v>8218</v>
      </c>
      <c r="K2117" t="s">
        <v>8343</v>
      </c>
    </row>
    <row r="2118" spans="9:11" x14ac:dyDescent="0.25">
      <c r="I2118" s="6">
        <v>48000</v>
      </c>
      <c r="J2118" t="s">
        <v>8218</v>
      </c>
      <c r="K2118" t="s">
        <v>8343</v>
      </c>
    </row>
    <row r="2119" spans="9:11" x14ac:dyDescent="0.25">
      <c r="I2119" s="6">
        <v>1200</v>
      </c>
      <c r="J2119" t="s">
        <v>8218</v>
      </c>
      <c r="K2119" t="s">
        <v>8343</v>
      </c>
    </row>
    <row r="2120" spans="9:11" x14ac:dyDescent="0.25">
      <c r="I2120" s="6">
        <v>1000</v>
      </c>
      <c r="J2120" t="s">
        <v>8218</v>
      </c>
      <c r="K2120" t="s">
        <v>8343</v>
      </c>
    </row>
    <row r="2121" spans="9:11" x14ac:dyDescent="0.25">
      <c r="I2121" s="6">
        <v>2000</v>
      </c>
      <c r="J2121" t="s">
        <v>8218</v>
      </c>
      <c r="K2121" t="s">
        <v>8343</v>
      </c>
    </row>
    <row r="2122" spans="9:11" x14ac:dyDescent="0.25">
      <c r="I2122" s="6">
        <v>8000</v>
      </c>
      <c r="J2122" t="s">
        <v>8218</v>
      </c>
      <c r="K2122" t="s">
        <v>8343</v>
      </c>
    </row>
    <row r="2123" spans="9:11" x14ac:dyDescent="0.25">
      <c r="I2123" s="6">
        <v>50000</v>
      </c>
      <c r="J2123" t="s">
        <v>8220</v>
      </c>
      <c r="K2123" t="s">
        <v>8348</v>
      </c>
    </row>
    <row r="2124" spans="9:11" x14ac:dyDescent="0.25">
      <c r="I2124" s="6">
        <v>80000</v>
      </c>
      <c r="J2124" t="s">
        <v>8220</v>
      </c>
      <c r="K2124" t="s">
        <v>8348</v>
      </c>
    </row>
    <row r="2125" spans="9:11" x14ac:dyDescent="0.25">
      <c r="I2125" s="6">
        <v>500</v>
      </c>
      <c r="J2125" t="s">
        <v>8220</v>
      </c>
      <c r="K2125" t="s">
        <v>8348</v>
      </c>
    </row>
    <row r="2126" spans="9:11" x14ac:dyDescent="0.25">
      <c r="I2126" s="6">
        <v>1100</v>
      </c>
      <c r="J2126" t="s">
        <v>8220</v>
      </c>
      <c r="K2126" t="s">
        <v>8348</v>
      </c>
    </row>
    <row r="2127" spans="9:11" x14ac:dyDescent="0.25">
      <c r="I2127" s="6">
        <v>60000</v>
      </c>
      <c r="J2127" t="s">
        <v>8220</v>
      </c>
      <c r="K2127" t="s">
        <v>8348</v>
      </c>
    </row>
    <row r="2128" spans="9:11" x14ac:dyDescent="0.25">
      <c r="I2128" s="6">
        <v>20000</v>
      </c>
      <c r="J2128" t="s">
        <v>8220</v>
      </c>
      <c r="K2128" t="s">
        <v>8348</v>
      </c>
    </row>
    <row r="2129" spans="9:11" x14ac:dyDescent="0.25">
      <c r="I2129" s="6">
        <v>28000</v>
      </c>
      <c r="J2129" t="s">
        <v>8220</v>
      </c>
      <c r="K2129" t="s">
        <v>8348</v>
      </c>
    </row>
    <row r="2130" spans="9:11" x14ac:dyDescent="0.25">
      <c r="I2130" s="6">
        <v>15000</v>
      </c>
      <c r="J2130" t="s">
        <v>8220</v>
      </c>
      <c r="K2130" t="s">
        <v>8348</v>
      </c>
    </row>
    <row r="2131" spans="9:11" x14ac:dyDescent="0.25">
      <c r="I2131" s="6">
        <v>2000</v>
      </c>
      <c r="J2131" t="s">
        <v>8220</v>
      </c>
      <c r="K2131" t="s">
        <v>8348</v>
      </c>
    </row>
    <row r="2132" spans="9:11" x14ac:dyDescent="0.25">
      <c r="I2132" s="6">
        <v>42000</v>
      </c>
      <c r="J2132" t="s">
        <v>8220</v>
      </c>
      <c r="K2132" t="s">
        <v>8348</v>
      </c>
    </row>
    <row r="2133" spans="9:11" x14ac:dyDescent="0.25">
      <c r="I2133" s="6">
        <v>500</v>
      </c>
      <c r="J2133" t="s">
        <v>8220</v>
      </c>
      <c r="K2133" t="s">
        <v>8348</v>
      </c>
    </row>
    <row r="2134" spans="9:11" x14ac:dyDescent="0.25">
      <c r="I2134" s="6">
        <v>100000</v>
      </c>
      <c r="J2134" t="s">
        <v>8220</v>
      </c>
      <c r="K2134" t="s">
        <v>8348</v>
      </c>
    </row>
    <row r="2135" spans="9:11" x14ac:dyDescent="0.25">
      <c r="I2135" s="6">
        <v>1000</v>
      </c>
      <c r="J2135" t="s">
        <v>8220</v>
      </c>
      <c r="K2135" t="s">
        <v>8348</v>
      </c>
    </row>
    <row r="2136" spans="9:11" x14ac:dyDescent="0.25">
      <c r="I2136" s="6">
        <v>6000</v>
      </c>
      <c r="J2136" t="s">
        <v>8220</v>
      </c>
      <c r="K2136" t="s">
        <v>8348</v>
      </c>
    </row>
    <row r="2137" spans="9:11" x14ac:dyDescent="0.25">
      <c r="I2137" s="6">
        <v>5000</v>
      </c>
      <c r="J2137" t="s">
        <v>8220</v>
      </c>
      <c r="K2137" t="s">
        <v>8348</v>
      </c>
    </row>
    <row r="2138" spans="9:11" x14ac:dyDescent="0.25">
      <c r="I2138" s="6">
        <v>80000</v>
      </c>
      <c r="J2138" t="s">
        <v>8220</v>
      </c>
      <c r="K2138" t="s">
        <v>8348</v>
      </c>
    </row>
    <row r="2139" spans="9:11" x14ac:dyDescent="0.25">
      <c r="I2139" s="6">
        <v>50000</v>
      </c>
      <c r="J2139" t="s">
        <v>8220</v>
      </c>
      <c r="K2139" t="s">
        <v>8348</v>
      </c>
    </row>
    <row r="2140" spans="9:11" x14ac:dyDescent="0.25">
      <c r="I2140" s="6">
        <v>1000</v>
      </c>
      <c r="J2140" t="s">
        <v>8220</v>
      </c>
      <c r="K2140" t="s">
        <v>8348</v>
      </c>
    </row>
    <row r="2141" spans="9:11" x14ac:dyDescent="0.25">
      <c r="I2141" s="6">
        <v>30000</v>
      </c>
      <c r="J2141" t="s">
        <v>8220</v>
      </c>
      <c r="K2141" t="s">
        <v>8348</v>
      </c>
    </row>
    <row r="2142" spans="9:11" x14ac:dyDescent="0.25">
      <c r="I2142" s="6">
        <v>500000</v>
      </c>
      <c r="J2142" t="s">
        <v>8220</v>
      </c>
      <c r="K2142" t="s">
        <v>8348</v>
      </c>
    </row>
    <row r="2143" spans="9:11" x14ac:dyDescent="0.25">
      <c r="I2143" s="6">
        <v>15000</v>
      </c>
      <c r="J2143" t="s">
        <v>8220</v>
      </c>
      <c r="K2143" t="s">
        <v>8348</v>
      </c>
    </row>
    <row r="2144" spans="9:11" x14ac:dyDescent="0.25">
      <c r="I2144" s="6">
        <v>10500</v>
      </c>
      <c r="J2144" t="s">
        <v>8220</v>
      </c>
      <c r="K2144" t="s">
        <v>8348</v>
      </c>
    </row>
    <row r="2145" spans="9:11" x14ac:dyDescent="0.25">
      <c r="I2145" s="6">
        <v>2000</v>
      </c>
      <c r="J2145" t="s">
        <v>8220</v>
      </c>
      <c r="K2145" t="s">
        <v>8348</v>
      </c>
    </row>
    <row r="2146" spans="9:11" x14ac:dyDescent="0.25">
      <c r="I2146" s="6">
        <v>35500</v>
      </c>
      <c r="J2146" t="s">
        <v>8220</v>
      </c>
      <c r="K2146" t="s">
        <v>8348</v>
      </c>
    </row>
    <row r="2147" spans="9:11" x14ac:dyDescent="0.25">
      <c r="I2147" s="6">
        <v>15000</v>
      </c>
      <c r="J2147" t="s">
        <v>8220</v>
      </c>
      <c r="K2147" t="s">
        <v>8348</v>
      </c>
    </row>
    <row r="2148" spans="9:11" x14ac:dyDescent="0.25">
      <c r="I2148" s="6">
        <v>5000</v>
      </c>
      <c r="J2148" t="s">
        <v>8220</v>
      </c>
      <c r="K2148" t="s">
        <v>8348</v>
      </c>
    </row>
    <row r="2149" spans="9:11" x14ac:dyDescent="0.25">
      <c r="I2149" s="6">
        <v>390000</v>
      </c>
      <c r="J2149" t="s">
        <v>8220</v>
      </c>
      <c r="K2149" t="s">
        <v>8348</v>
      </c>
    </row>
    <row r="2150" spans="9:11" x14ac:dyDescent="0.25">
      <c r="I2150" s="6">
        <v>100</v>
      </c>
      <c r="J2150" t="s">
        <v>8220</v>
      </c>
      <c r="K2150" t="s">
        <v>8348</v>
      </c>
    </row>
    <row r="2151" spans="9:11" x14ac:dyDescent="0.25">
      <c r="I2151" s="6">
        <v>2000</v>
      </c>
      <c r="J2151" t="s">
        <v>8220</v>
      </c>
      <c r="K2151" t="s">
        <v>8348</v>
      </c>
    </row>
    <row r="2152" spans="9:11" x14ac:dyDescent="0.25">
      <c r="I2152" s="6">
        <v>50000</v>
      </c>
      <c r="J2152" t="s">
        <v>8220</v>
      </c>
      <c r="K2152" t="s">
        <v>8348</v>
      </c>
    </row>
    <row r="2153" spans="9:11" x14ac:dyDescent="0.25">
      <c r="I2153" s="6">
        <v>45000</v>
      </c>
      <c r="J2153" t="s">
        <v>8220</v>
      </c>
      <c r="K2153" t="s">
        <v>8348</v>
      </c>
    </row>
    <row r="2154" spans="9:11" x14ac:dyDescent="0.25">
      <c r="I2154" s="6">
        <v>30000</v>
      </c>
      <c r="J2154" t="s">
        <v>8220</v>
      </c>
      <c r="K2154" t="s">
        <v>8348</v>
      </c>
    </row>
    <row r="2155" spans="9:11" x14ac:dyDescent="0.25">
      <c r="I2155" s="6">
        <v>372625</v>
      </c>
      <c r="J2155" t="s">
        <v>8220</v>
      </c>
      <c r="K2155" t="s">
        <v>8348</v>
      </c>
    </row>
    <row r="2156" spans="9:11" x14ac:dyDescent="0.25">
      <c r="I2156" s="6">
        <v>250</v>
      </c>
      <c r="J2156" t="s">
        <v>8220</v>
      </c>
      <c r="K2156" t="s">
        <v>8348</v>
      </c>
    </row>
    <row r="2157" spans="9:11" x14ac:dyDescent="0.25">
      <c r="I2157" s="6">
        <v>5000</v>
      </c>
      <c r="J2157" t="s">
        <v>8220</v>
      </c>
      <c r="K2157" t="s">
        <v>8348</v>
      </c>
    </row>
    <row r="2158" spans="9:11" x14ac:dyDescent="0.25">
      <c r="I2158" s="6">
        <v>56000</v>
      </c>
      <c r="J2158" t="s">
        <v>8220</v>
      </c>
      <c r="K2158" t="s">
        <v>8348</v>
      </c>
    </row>
    <row r="2159" spans="9:11" x14ac:dyDescent="0.25">
      <c r="I2159" s="6">
        <v>75000</v>
      </c>
      <c r="J2159" t="s">
        <v>8220</v>
      </c>
      <c r="K2159" t="s">
        <v>8348</v>
      </c>
    </row>
    <row r="2160" spans="9:11" x14ac:dyDescent="0.25">
      <c r="I2160" s="6">
        <v>300000</v>
      </c>
      <c r="J2160" t="s">
        <v>8220</v>
      </c>
      <c r="K2160" t="s">
        <v>8348</v>
      </c>
    </row>
    <row r="2161" spans="9:11" x14ac:dyDescent="0.25">
      <c r="I2161" s="6">
        <v>3600</v>
      </c>
      <c r="J2161" t="s">
        <v>8220</v>
      </c>
      <c r="K2161" t="s">
        <v>8348</v>
      </c>
    </row>
    <row r="2162" spans="9:11" x14ac:dyDescent="0.25">
      <c r="I2162" s="6">
        <v>10000</v>
      </c>
      <c r="J2162" t="s">
        <v>8220</v>
      </c>
      <c r="K2162" t="s">
        <v>8348</v>
      </c>
    </row>
    <row r="2163" spans="9:11" x14ac:dyDescent="0.25">
      <c r="I2163" s="6">
        <v>400</v>
      </c>
      <c r="J2163" t="s">
        <v>8218</v>
      </c>
      <c r="K2163" t="s">
        <v>8340</v>
      </c>
    </row>
    <row r="2164" spans="9:11" x14ac:dyDescent="0.25">
      <c r="I2164" s="6">
        <v>4500</v>
      </c>
      <c r="J2164" t="s">
        <v>8218</v>
      </c>
      <c r="K2164" t="s">
        <v>8340</v>
      </c>
    </row>
    <row r="2165" spans="9:11" x14ac:dyDescent="0.25">
      <c r="I2165" s="6">
        <v>2500</v>
      </c>
      <c r="J2165" t="s">
        <v>8218</v>
      </c>
      <c r="K2165" t="s">
        <v>8340</v>
      </c>
    </row>
    <row r="2166" spans="9:11" x14ac:dyDescent="0.25">
      <c r="I2166" s="6">
        <v>5500</v>
      </c>
      <c r="J2166" t="s">
        <v>8218</v>
      </c>
      <c r="K2166" t="s">
        <v>8340</v>
      </c>
    </row>
    <row r="2167" spans="9:11" x14ac:dyDescent="0.25">
      <c r="I2167" s="6">
        <v>2500</v>
      </c>
      <c r="J2167" t="s">
        <v>8218</v>
      </c>
      <c r="K2167" t="s">
        <v>8340</v>
      </c>
    </row>
    <row r="2168" spans="9:11" x14ac:dyDescent="0.25">
      <c r="I2168" s="6">
        <v>2000</v>
      </c>
      <c r="J2168" t="s">
        <v>8218</v>
      </c>
      <c r="K2168" t="s">
        <v>8340</v>
      </c>
    </row>
    <row r="2169" spans="9:11" x14ac:dyDescent="0.25">
      <c r="I2169" s="6">
        <v>150</v>
      </c>
      <c r="J2169" t="s">
        <v>8218</v>
      </c>
      <c r="K2169" t="s">
        <v>8340</v>
      </c>
    </row>
    <row r="2170" spans="9:11" x14ac:dyDescent="0.25">
      <c r="I2170" s="6">
        <v>18000</v>
      </c>
      <c r="J2170" t="s">
        <v>8218</v>
      </c>
      <c r="K2170" t="s">
        <v>8340</v>
      </c>
    </row>
    <row r="2171" spans="9:11" x14ac:dyDescent="0.25">
      <c r="I2171" s="6">
        <v>153</v>
      </c>
      <c r="J2171" t="s">
        <v>8218</v>
      </c>
      <c r="K2171" t="s">
        <v>8340</v>
      </c>
    </row>
    <row r="2172" spans="9:11" x14ac:dyDescent="0.25">
      <c r="I2172" s="6">
        <v>350</v>
      </c>
      <c r="J2172" t="s">
        <v>8218</v>
      </c>
      <c r="K2172" t="s">
        <v>8340</v>
      </c>
    </row>
    <row r="2173" spans="9:11" x14ac:dyDescent="0.25">
      <c r="I2173" s="6">
        <v>4000</v>
      </c>
      <c r="J2173" t="s">
        <v>8218</v>
      </c>
      <c r="K2173" t="s">
        <v>8340</v>
      </c>
    </row>
    <row r="2174" spans="9:11" x14ac:dyDescent="0.25">
      <c r="I2174" s="6">
        <v>1000</v>
      </c>
      <c r="J2174" t="s">
        <v>8218</v>
      </c>
      <c r="K2174" t="s">
        <v>8340</v>
      </c>
    </row>
    <row r="2175" spans="9:11" x14ac:dyDescent="0.25">
      <c r="I2175" s="6">
        <v>4200</v>
      </c>
      <c r="J2175" t="s">
        <v>8218</v>
      </c>
      <c r="K2175" t="s">
        <v>8340</v>
      </c>
    </row>
    <row r="2176" spans="9:11" x14ac:dyDescent="0.25">
      <c r="I2176" s="6">
        <v>4000</v>
      </c>
      <c r="J2176" t="s">
        <v>8218</v>
      </c>
      <c r="K2176" t="s">
        <v>8340</v>
      </c>
    </row>
    <row r="2177" spans="9:11" x14ac:dyDescent="0.25">
      <c r="I2177" s="6">
        <v>700</v>
      </c>
      <c r="J2177" t="s">
        <v>8218</v>
      </c>
      <c r="K2177" t="s">
        <v>8340</v>
      </c>
    </row>
    <row r="2178" spans="9:11" x14ac:dyDescent="0.25">
      <c r="I2178" s="6">
        <v>5000</v>
      </c>
      <c r="J2178" t="s">
        <v>8218</v>
      </c>
      <c r="K2178" t="s">
        <v>8340</v>
      </c>
    </row>
    <row r="2179" spans="9:11" x14ac:dyDescent="0.25">
      <c r="I2179" s="6">
        <v>2500</v>
      </c>
      <c r="J2179" t="s">
        <v>8218</v>
      </c>
      <c r="K2179" t="s">
        <v>8340</v>
      </c>
    </row>
    <row r="2180" spans="9:11" x14ac:dyDescent="0.25">
      <c r="I2180" s="6">
        <v>25000</v>
      </c>
      <c r="J2180" t="s">
        <v>8218</v>
      </c>
      <c r="K2180" t="s">
        <v>8340</v>
      </c>
    </row>
    <row r="2181" spans="9:11" x14ac:dyDescent="0.25">
      <c r="I2181" s="6">
        <v>1000</v>
      </c>
      <c r="J2181" t="s">
        <v>8218</v>
      </c>
      <c r="K2181" t="s">
        <v>8340</v>
      </c>
    </row>
    <row r="2182" spans="9:11" x14ac:dyDescent="0.25">
      <c r="I2182" s="6">
        <v>5000</v>
      </c>
      <c r="J2182" t="s">
        <v>8218</v>
      </c>
      <c r="K2182" t="s">
        <v>8340</v>
      </c>
    </row>
    <row r="2183" spans="9:11" x14ac:dyDescent="0.25">
      <c r="I2183" s="6">
        <v>2000</v>
      </c>
      <c r="J2183" t="s">
        <v>8218</v>
      </c>
      <c r="K2183" t="s">
        <v>8365</v>
      </c>
    </row>
    <row r="2184" spans="9:11" x14ac:dyDescent="0.25">
      <c r="I2184" s="6">
        <v>3000</v>
      </c>
      <c r="J2184" t="s">
        <v>8218</v>
      </c>
      <c r="K2184" t="s">
        <v>8365</v>
      </c>
    </row>
    <row r="2185" spans="9:11" x14ac:dyDescent="0.25">
      <c r="I2185" s="6">
        <v>1800</v>
      </c>
      <c r="J2185" t="s">
        <v>8218</v>
      </c>
      <c r="K2185" t="s">
        <v>8365</v>
      </c>
    </row>
    <row r="2186" spans="9:11" x14ac:dyDescent="0.25">
      <c r="I2186" s="6">
        <v>10000</v>
      </c>
      <c r="J2186" t="s">
        <v>8218</v>
      </c>
      <c r="K2186" t="s">
        <v>8365</v>
      </c>
    </row>
    <row r="2187" spans="9:11" x14ac:dyDescent="0.25">
      <c r="I2187" s="6">
        <v>5000</v>
      </c>
      <c r="J2187" t="s">
        <v>8218</v>
      </c>
      <c r="K2187" t="s">
        <v>8365</v>
      </c>
    </row>
    <row r="2188" spans="9:11" x14ac:dyDescent="0.25">
      <c r="I2188" s="6">
        <v>20000</v>
      </c>
      <c r="J2188" t="s">
        <v>8218</v>
      </c>
      <c r="K2188" t="s">
        <v>8365</v>
      </c>
    </row>
    <row r="2189" spans="9:11" x14ac:dyDescent="0.25">
      <c r="I2189" s="6">
        <v>20000</v>
      </c>
      <c r="J2189" t="s">
        <v>8218</v>
      </c>
      <c r="K2189" t="s">
        <v>8365</v>
      </c>
    </row>
    <row r="2190" spans="9:11" x14ac:dyDescent="0.25">
      <c r="I2190" s="6">
        <v>5494</v>
      </c>
      <c r="J2190" t="s">
        <v>8218</v>
      </c>
      <c r="K2190" t="s">
        <v>8365</v>
      </c>
    </row>
    <row r="2191" spans="9:11" x14ac:dyDescent="0.25">
      <c r="I2191" s="6">
        <v>1200</v>
      </c>
      <c r="J2191" t="s">
        <v>8218</v>
      </c>
      <c r="K2191" t="s">
        <v>8365</v>
      </c>
    </row>
    <row r="2192" spans="9:11" x14ac:dyDescent="0.25">
      <c r="I2192" s="6">
        <v>19000</v>
      </c>
      <c r="J2192" t="s">
        <v>8218</v>
      </c>
      <c r="K2192" t="s">
        <v>8365</v>
      </c>
    </row>
    <row r="2193" spans="9:11" x14ac:dyDescent="0.25">
      <c r="I2193" s="6">
        <v>750</v>
      </c>
      <c r="J2193" t="s">
        <v>8218</v>
      </c>
      <c r="K2193" t="s">
        <v>8365</v>
      </c>
    </row>
    <row r="2194" spans="9:11" x14ac:dyDescent="0.25">
      <c r="I2194" s="6">
        <v>12000</v>
      </c>
      <c r="J2194" t="s">
        <v>8218</v>
      </c>
      <c r="K2194" t="s">
        <v>8365</v>
      </c>
    </row>
    <row r="2195" spans="9:11" x14ac:dyDescent="0.25">
      <c r="I2195" s="6">
        <v>15000</v>
      </c>
      <c r="J2195" t="s">
        <v>8218</v>
      </c>
      <c r="K2195" t="s">
        <v>8365</v>
      </c>
    </row>
    <row r="2196" spans="9:11" x14ac:dyDescent="0.25">
      <c r="I2196" s="6">
        <v>10000</v>
      </c>
      <c r="J2196" t="s">
        <v>8218</v>
      </c>
      <c r="K2196" t="s">
        <v>8365</v>
      </c>
    </row>
    <row r="2197" spans="9:11" x14ac:dyDescent="0.25">
      <c r="I2197" s="6">
        <v>4600</v>
      </c>
      <c r="J2197" t="s">
        <v>8218</v>
      </c>
      <c r="K2197" t="s">
        <v>8365</v>
      </c>
    </row>
    <row r="2198" spans="9:11" x14ac:dyDescent="0.25">
      <c r="I2198" s="6">
        <v>14000</v>
      </c>
      <c r="J2198" t="s">
        <v>8218</v>
      </c>
      <c r="K2198" t="s">
        <v>8365</v>
      </c>
    </row>
    <row r="2199" spans="9:11" x14ac:dyDescent="0.25">
      <c r="I2199" s="6">
        <v>30000</v>
      </c>
      <c r="J2199" t="s">
        <v>8218</v>
      </c>
      <c r="K2199" t="s">
        <v>8365</v>
      </c>
    </row>
    <row r="2200" spans="9:11" x14ac:dyDescent="0.25">
      <c r="I2200" s="6">
        <v>40000</v>
      </c>
      <c r="J2200" t="s">
        <v>8218</v>
      </c>
      <c r="K2200" t="s">
        <v>8365</v>
      </c>
    </row>
    <row r="2201" spans="9:11" x14ac:dyDescent="0.25">
      <c r="I2201" s="6">
        <v>9000</v>
      </c>
      <c r="J2201" t="s">
        <v>8218</v>
      </c>
      <c r="K2201" t="s">
        <v>8365</v>
      </c>
    </row>
    <row r="2202" spans="9:11" x14ac:dyDescent="0.25">
      <c r="I2202" s="6">
        <v>2000</v>
      </c>
      <c r="J2202" t="s">
        <v>8218</v>
      </c>
      <c r="K2202" t="s">
        <v>8365</v>
      </c>
    </row>
    <row r="2203" spans="9:11" x14ac:dyDescent="0.25">
      <c r="I2203" s="6">
        <v>110</v>
      </c>
      <c r="J2203" t="s">
        <v>8218</v>
      </c>
      <c r="K2203" t="s">
        <v>8344</v>
      </c>
    </row>
    <row r="2204" spans="9:11" x14ac:dyDescent="0.25">
      <c r="I2204" s="6">
        <v>4000</v>
      </c>
      <c r="J2204" t="s">
        <v>8218</v>
      </c>
      <c r="K2204" t="s">
        <v>8344</v>
      </c>
    </row>
    <row r="2205" spans="9:11" x14ac:dyDescent="0.25">
      <c r="I2205" s="6">
        <v>2000</v>
      </c>
      <c r="J2205" t="s">
        <v>8218</v>
      </c>
      <c r="K2205" t="s">
        <v>8344</v>
      </c>
    </row>
    <row r="2206" spans="9:11" x14ac:dyDescent="0.25">
      <c r="I2206" s="6">
        <v>1500</v>
      </c>
      <c r="J2206" t="s">
        <v>8218</v>
      </c>
      <c r="K2206" t="s">
        <v>8344</v>
      </c>
    </row>
    <row r="2207" spans="9:11" x14ac:dyDescent="0.25">
      <c r="I2207" s="6">
        <v>750</v>
      </c>
      <c r="J2207" t="s">
        <v>8218</v>
      </c>
      <c r="K2207" t="s">
        <v>8344</v>
      </c>
    </row>
    <row r="2208" spans="9:11" x14ac:dyDescent="0.25">
      <c r="I2208" s="6">
        <v>1100</v>
      </c>
      <c r="J2208" t="s">
        <v>8218</v>
      </c>
      <c r="K2208" t="s">
        <v>8344</v>
      </c>
    </row>
    <row r="2209" spans="9:11" x14ac:dyDescent="0.25">
      <c r="I2209" s="6">
        <v>2000</v>
      </c>
      <c r="J2209" t="s">
        <v>8218</v>
      </c>
      <c r="K2209" t="s">
        <v>8344</v>
      </c>
    </row>
    <row r="2210" spans="9:11" x14ac:dyDescent="0.25">
      <c r="I2210" s="6">
        <v>1000</v>
      </c>
      <c r="J2210" t="s">
        <v>8218</v>
      </c>
      <c r="K2210" t="s">
        <v>8344</v>
      </c>
    </row>
    <row r="2211" spans="9:11" x14ac:dyDescent="0.25">
      <c r="I2211" s="6">
        <v>500</v>
      </c>
      <c r="J2211" t="s">
        <v>8218</v>
      </c>
      <c r="K2211" t="s">
        <v>8344</v>
      </c>
    </row>
    <row r="2212" spans="9:11" x14ac:dyDescent="0.25">
      <c r="I2212" s="6">
        <v>4000</v>
      </c>
      <c r="J2212" t="s">
        <v>8218</v>
      </c>
      <c r="K2212" t="s">
        <v>8344</v>
      </c>
    </row>
    <row r="2213" spans="9:11" x14ac:dyDescent="0.25">
      <c r="I2213" s="6">
        <v>2500</v>
      </c>
      <c r="J2213" t="s">
        <v>8218</v>
      </c>
      <c r="K2213" t="s">
        <v>8344</v>
      </c>
    </row>
    <row r="2214" spans="9:11" x14ac:dyDescent="0.25">
      <c r="I2214" s="6">
        <v>6000</v>
      </c>
      <c r="J2214" t="s">
        <v>8218</v>
      </c>
      <c r="K2214" t="s">
        <v>8344</v>
      </c>
    </row>
    <row r="2215" spans="9:11" x14ac:dyDescent="0.25">
      <c r="I2215" s="6">
        <v>5</v>
      </c>
      <c r="J2215" t="s">
        <v>8218</v>
      </c>
      <c r="K2215" t="s">
        <v>8344</v>
      </c>
    </row>
    <row r="2216" spans="9:11" x14ac:dyDescent="0.25">
      <c r="I2216" s="6">
        <v>600</v>
      </c>
      <c r="J2216" t="s">
        <v>8218</v>
      </c>
      <c r="K2216" t="s">
        <v>8344</v>
      </c>
    </row>
    <row r="2217" spans="9:11" x14ac:dyDescent="0.25">
      <c r="I2217" s="6">
        <v>550</v>
      </c>
      <c r="J2217" t="s">
        <v>8218</v>
      </c>
      <c r="K2217" t="s">
        <v>8344</v>
      </c>
    </row>
    <row r="2218" spans="9:11" x14ac:dyDescent="0.25">
      <c r="I2218" s="6">
        <v>300</v>
      </c>
      <c r="J2218" t="s">
        <v>8218</v>
      </c>
      <c r="K2218" t="s">
        <v>8344</v>
      </c>
    </row>
    <row r="2219" spans="9:11" x14ac:dyDescent="0.25">
      <c r="I2219" s="6">
        <v>420</v>
      </c>
      <c r="J2219" t="s">
        <v>8218</v>
      </c>
      <c r="K2219" t="s">
        <v>8344</v>
      </c>
    </row>
    <row r="2220" spans="9:11" x14ac:dyDescent="0.25">
      <c r="I2220" s="6">
        <v>2000</v>
      </c>
      <c r="J2220" t="s">
        <v>8218</v>
      </c>
      <c r="K2220" t="s">
        <v>8344</v>
      </c>
    </row>
    <row r="2221" spans="9:11" x14ac:dyDescent="0.25">
      <c r="I2221" s="6">
        <v>1000</v>
      </c>
      <c r="J2221" t="s">
        <v>8218</v>
      </c>
      <c r="K2221" t="s">
        <v>8344</v>
      </c>
    </row>
    <row r="2222" spans="9:11" x14ac:dyDescent="0.25">
      <c r="I2222" s="6">
        <v>3500</v>
      </c>
      <c r="J2222" t="s">
        <v>8218</v>
      </c>
      <c r="K2222" t="s">
        <v>8344</v>
      </c>
    </row>
    <row r="2223" spans="9:11" x14ac:dyDescent="0.25">
      <c r="I2223" s="6">
        <v>7500</v>
      </c>
      <c r="J2223" t="s">
        <v>8218</v>
      </c>
      <c r="K2223" t="s">
        <v>8365</v>
      </c>
    </row>
    <row r="2224" spans="9:11" x14ac:dyDescent="0.25">
      <c r="I2224" s="6">
        <v>500</v>
      </c>
      <c r="J2224" t="s">
        <v>8218</v>
      </c>
      <c r="K2224" t="s">
        <v>8365</v>
      </c>
    </row>
    <row r="2225" spans="9:11" x14ac:dyDescent="0.25">
      <c r="I2225" s="6">
        <v>19500</v>
      </c>
      <c r="J2225" t="s">
        <v>8218</v>
      </c>
      <c r="K2225" t="s">
        <v>8365</v>
      </c>
    </row>
    <row r="2226" spans="9:11" x14ac:dyDescent="0.25">
      <c r="I2226" s="6">
        <v>10000</v>
      </c>
      <c r="J2226" t="s">
        <v>8218</v>
      </c>
      <c r="K2226" t="s">
        <v>8365</v>
      </c>
    </row>
    <row r="2227" spans="9:11" x14ac:dyDescent="0.25">
      <c r="I2227" s="6">
        <v>21000</v>
      </c>
      <c r="J2227" t="s">
        <v>8218</v>
      </c>
      <c r="K2227" t="s">
        <v>8365</v>
      </c>
    </row>
    <row r="2228" spans="9:11" x14ac:dyDescent="0.25">
      <c r="I2228" s="6">
        <v>18000</v>
      </c>
      <c r="J2228" t="s">
        <v>8218</v>
      </c>
      <c r="K2228" t="s">
        <v>8365</v>
      </c>
    </row>
    <row r="2229" spans="9:11" x14ac:dyDescent="0.25">
      <c r="I2229" s="6">
        <v>13000</v>
      </c>
      <c r="J2229" t="s">
        <v>8218</v>
      </c>
      <c r="K2229" t="s">
        <v>8365</v>
      </c>
    </row>
    <row r="2230" spans="9:11" x14ac:dyDescent="0.25">
      <c r="I2230" s="6">
        <v>1000</v>
      </c>
      <c r="J2230" t="s">
        <v>8218</v>
      </c>
      <c r="K2230" t="s">
        <v>8365</v>
      </c>
    </row>
    <row r="2231" spans="9:11" x14ac:dyDescent="0.25">
      <c r="I2231" s="6">
        <v>8012</v>
      </c>
      <c r="J2231" t="s">
        <v>8218</v>
      </c>
      <c r="K2231" t="s">
        <v>8365</v>
      </c>
    </row>
    <row r="2232" spans="9:11" x14ac:dyDescent="0.25">
      <c r="I2232" s="6">
        <v>8500</v>
      </c>
      <c r="J2232" t="s">
        <v>8218</v>
      </c>
      <c r="K2232" t="s">
        <v>8365</v>
      </c>
    </row>
    <row r="2233" spans="9:11" x14ac:dyDescent="0.25">
      <c r="I2233" s="6">
        <v>2500</v>
      </c>
      <c r="J2233" t="s">
        <v>8218</v>
      </c>
      <c r="K2233" t="s">
        <v>8365</v>
      </c>
    </row>
    <row r="2234" spans="9:11" x14ac:dyDescent="0.25">
      <c r="I2234" s="6">
        <v>5000</v>
      </c>
      <c r="J2234" t="s">
        <v>8218</v>
      </c>
      <c r="K2234" t="s">
        <v>8365</v>
      </c>
    </row>
    <row r="2235" spans="9:11" x14ac:dyDescent="0.25">
      <c r="I2235" s="6">
        <v>2500</v>
      </c>
      <c r="J2235" t="s">
        <v>8218</v>
      </c>
      <c r="K2235" t="s">
        <v>8365</v>
      </c>
    </row>
    <row r="2236" spans="9:11" x14ac:dyDescent="0.25">
      <c r="I2236" s="6">
        <v>100</v>
      </c>
      <c r="J2236" t="s">
        <v>8218</v>
      </c>
      <c r="K2236" t="s">
        <v>8365</v>
      </c>
    </row>
    <row r="2237" spans="9:11" x14ac:dyDescent="0.25">
      <c r="I2237" s="6">
        <v>13000</v>
      </c>
      <c r="J2237" t="s">
        <v>8218</v>
      </c>
      <c r="K2237" t="s">
        <v>8365</v>
      </c>
    </row>
    <row r="2238" spans="9:11" x14ac:dyDescent="0.25">
      <c r="I2238" s="6">
        <v>2800</v>
      </c>
      <c r="J2238" t="s">
        <v>8218</v>
      </c>
      <c r="K2238" t="s">
        <v>8365</v>
      </c>
    </row>
    <row r="2239" spans="9:11" x14ac:dyDescent="0.25">
      <c r="I2239" s="6">
        <v>18000</v>
      </c>
      <c r="J2239" t="s">
        <v>8218</v>
      </c>
      <c r="K2239" t="s">
        <v>8365</v>
      </c>
    </row>
    <row r="2240" spans="9:11" x14ac:dyDescent="0.25">
      <c r="I2240" s="6">
        <v>4000</v>
      </c>
      <c r="J2240" t="s">
        <v>8218</v>
      </c>
      <c r="K2240" t="s">
        <v>8365</v>
      </c>
    </row>
    <row r="2241" spans="9:11" x14ac:dyDescent="0.25">
      <c r="I2241" s="6">
        <v>25000</v>
      </c>
      <c r="J2241" t="s">
        <v>8218</v>
      </c>
      <c r="K2241" t="s">
        <v>8365</v>
      </c>
    </row>
    <row r="2242" spans="9:11" x14ac:dyDescent="0.25">
      <c r="I2242" s="6">
        <v>5000</v>
      </c>
      <c r="J2242" t="s">
        <v>8218</v>
      </c>
      <c r="K2242" t="s">
        <v>8365</v>
      </c>
    </row>
    <row r="2243" spans="9:11" x14ac:dyDescent="0.25">
      <c r="I2243" s="6">
        <v>1000</v>
      </c>
      <c r="J2243" t="s">
        <v>8218</v>
      </c>
      <c r="K2243" t="s">
        <v>8365</v>
      </c>
    </row>
    <row r="2244" spans="9:11" x14ac:dyDescent="0.25">
      <c r="I2244" s="6">
        <v>10000</v>
      </c>
      <c r="J2244" t="s">
        <v>8218</v>
      </c>
      <c r="K2244" t="s">
        <v>8365</v>
      </c>
    </row>
    <row r="2245" spans="9:11" x14ac:dyDescent="0.25">
      <c r="I2245" s="6">
        <v>1</v>
      </c>
      <c r="J2245" t="s">
        <v>8218</v>
      </c>
      <c r="K2245" t="s">
        <v>8365</v>
      </c>
    </row>
    <row r="2246" spans="9:11" x14ac:dyDescent="0.25">
      <c r="I2246" s="6">
        <v>5000</v>
      </c>
      <c r="J2246" t="s">
        <v>8218</v>
      </c>
      <c r="K2246" t="s">
        <v>8365</v>
      </c>
    </row>
    <row r="2247" spans="9:11" x14ac:dyDescent="0.25">
      <c r="I2247" s="6">
        <v>4000</v>
      </c>
      <c r="J2247" t="s">
        <v>8218</v>
      </c>
      <c r="K2247" t="s">
        <v>8365</v>
      </c>
    </row>
    <row r="2248" spans="9:11" x14ac:dyDescent="0.25">
      <c r="I2248" s="6">
        <v>2500</v>
      </c>
      <c r="J2248" t="s">
        <v>8218</v>
      </c>
      <c r="K2248" t="s">
        <v>8365</v>
      </c>
    </row>
    <row r="2249" spans="9:11" x14ac:dyDescent="0.25">
      <c r="I2249" s="6">
        <v>18500</v>
      </c>
      <c r="J2249" t="s">
        <v>8218</v>
      </c>
      <c r="K2249" t="s">
        <v>8365</v>
      </c>
    </row>
    <row r="2250" spans="9:11" x14ac:dyDescent="0.25">
      <c r="I2250" s="6">
        <v>7000</v>
      </c>
      <c r="J2250" t="s">
        <v>8218</v>
      </c>
      <c r="K2250" t="s">
        <v>8365</v>
      </c>
    </row>
    <row r="2251" spans="9:11" x14ac:dyDescent="0.25">
      <c r="I2251" s="6">
        <v>3500</v>
      </c>
      <c r="J2251" t="s">
        <v>8218</v>
      </c>
      <c r="K2251" t="s">
        <v>8365</v>
      </c>
    </row>
    <row r="2252" spans="9:11" x14ac:dyDescent="0.25">
      <c r="I2252" s="6">
        <v>25000</v>
      </c>
      <c r="J2252" t="s">
        <v>8218</v>
      </c>
      <c r="K2252" t="s">
        <v>8365</v>
      </c>
    </row>
    <row r="2253" spans="9:11" x14ac:dyDescent="0.25">
      <c r="I2253" s="6">
        <v>8500</v>
      </c>
      <c r="J2253" t="s">
        <v>8218</v>
      </c>
      <c r="K2253" t="s">
        <v>8365</v>
      </c>
    </row>
    <row r="2254" spans="9:11" x14ac:dyDescent="0.25">
      <c r="I2254" s="6">
        <v>9000</v>
      </c>
      <c r="J2254" t="s">
        <v>8218</v>
      </c>
      <c r="K2254" t="s">
        <v>8365</v>
      </c>
    </row>
    <row r="2255" spans="9:11" x14ac:dyDescent="0.25">
      <c r="I2255" s="6">
        <v>8000</v>
      </c>
      <c r="J2255" t="s">
        <v>8218</v>
      </c>
      <c r="K2255" t="s">
        <v>8365</v>
      </c>
    </row>
    <row r="2256" spans="9:11" x14ac:dyDescent="0.25">
      <c r="I2256" s="6">
        <v>500</v>
      </c>
      <c r="J2256" t="s">
        <v>8218</v>
      </c>
      <c r="K2256" t="s">
        <v>8365</v>
      </c>
    </row>
    <row r="2257" spans="9:11" x14ac:dyDescent="0.25">
      <c r="I2257" s="6">
        <v>3950</v>
      </c>
      <c r="J2257" t="s">
        <v>8218</v>
      </c>
      <c r="K2257" t="s">
        <v>8365</v>
      </c>
    </row>
    <row r="2258" spans="9:11" x14ac:dyDescent="0.25">
      <c r="I2258" s="6">
        <v>480</v>
      </c>
      <c r="J2258" t="s">
        <v>8218</v>
      </c>
      <c r="K2258" t="s">
        <v>8365</v>
      </c>
    </row>
    <row r="2259" spans="9:11" x14ac:dyDescent="0.25">
      <c r="I2259" s="6">
        <v>2500</v>
      </c>
      <c r="J2259" t="s">
        <v>8218</v>
      </c>
      <c r="K2259" t="s">
        <v>8365</v>
      </c>
    </row>
    <row r="2260" spans="9:11" x14ac:dyDescent="0.25">
      <c r="I2260" s="6">
        <v>2200</v>
      </c>
      <c r="J2260" t="s">
        <v>8218</v>
      </c>
      <c r="K2260" t="s">
        <v>8365</v>
      </c>
    </row>
    <row r="2261" spans="9:11" x14ac:dyDescent="0.25">
      <c r="I2261" s="6">
        <v>1000</v>
      </c>
      <c r="J2261" t="s">
        <v>8218</v>
      </c>
      <c r="K2261" t="s">
        <v>8365</v>
      </c>
    </row>
    <row r="2262" spans="9:11" x14ac:dyDescent="0.25">
      <c r="I2262" s="6">
        <v>2500</v>
      </c>
      <c r="J2262" t="s">
        <v>8218</v>
      </c>
      <c r="K2262" t="s">
        <v>8365</v>
      </c>
    </row>
    <row r="2263" spans="9:11" x14ac:dyDescent="0.25">
      <c r="I2263" s="6">
        <v>1000</v>
      </c>
      <c r="J2263" t="s">
        <v>8218</v>
      </c>
      <c r="K2263" t="s">
        <v>8365</v>
      </c>
    </row>
    <row r="2264" spans="9:11" x14ac:dyDescent="0.25">
      <c r="I2264" s="6">
        <v>3300</v>
      </c>
      <c r="J2264" t="s">
        <v>8218</v>
      </c>
      <c r="K2264" t="s">
        <v>8365</v>
      </c>
    </row>
    <row r="2265" spans="9:11" x14ac:dyDescent="0.25">
      <c r="I2265" s="6">
        <v>7500</v>
      </c>
      <c r="J2265" t="s">
        <v>8218</v>
      </c>
      <c r="K2265" t="s">
        <v>8365</v>
      </c>
    </row>
    <row r="2266" spans="9:11" x14ac:dyDescent="0.25">
      <c r="I2266" s="6">
        <v>6000</v>
      </c>
      <c r="J2266" t="s">
        <v>8218</v>
      </c>
      <c r="K2266" t="s">
        <v>8365</v>
      </c>
    </row>
    <row r="2267" spans="9:11" x14ac:dyDescent="0.25">
      <c r="I2267" s="6">
        <v>200</v>
      </c>
      <c r="J2267" t="s">
        <v>8218</v>
      </c>
      <c r="K2267" t="s">
        <v>8365</v>
      </c>
    </row>
    <row r="2268" spans="9:11" x14ac:dyDescent="0.25">
      <c r="I2268" s="6">
        <v>1500</v>
      </c>
      <c r="J2268" t="s">
        <v>8218</v>
      </c>
      <c r="K2268" t="s">
        <v>8365</v>
      </c>
    </row>
    <row r="2269" spans="9:11" x14ac:dyDescent="0.25">
      <c r="I2269" s="6">
        <v>20000</v>
      </c>
      <c r="J2269" t="s">
        <v>8218</v>
      </c>
      <c r="K2269" t="s">
        <v>8365</v>
      </c>
    </row>
    <row r="2270" spans="9:11" x14ac:dyDescent="0.25">
      <c r="I2270" s="6">
        <v>28000</v>
      </c>
      <c r="J2270" t="s">
        <v>8218</v>
      </c>
      <c r="K2270" t="s">
        <v>8365</v>
      </c>
    </row>
    <row r="2271" spans="9:11" x14ac:dyDescent="0.25">
      <c r="I2271" s="6">
        <v>2500</v>
      </c>
      <c r="J2271" t="s">
        <v>8218</v>
      </c>
      <c r="K2271" t="s">
        <v>8365</v>
      </c>
    </row>
    <row r="2272" spans="9:11" x14ac:dyDescent="0.25">
      <c r="I2272" s="6">
        <v>25000</v>
      </c>
      <c r="J2272" t="s">
        <v>8218</v>
      </c>
      <c r="K2272" t="s">
        <v>8365</v>
      </c>
    </row>
    <row r="2273" spans="9:11" x14ac:dyDescent="0.25">
      <c r="I2273" s="6">
        <v>20000</v>
      </c>
      <c r="J2273" t="s">
        <v>8218</v>
      </c>
      <c r="K2273" t="s">
        <v>8365</v>
      </c>
    </row>
    <row r="2274" spans="9:11" x14ac:dyDescent="0.25">
      <c r="I2274" s="6">
        <v>1000</v>
      </c>
      <c r="J2274" t="s">
        <v>8218</v>
      </c>
      <c r="K2274" t="s">
        <v>8365</v>
      </c>
    </row>
    <row r="2275" spans="9:11" x14ac:dyDescent="0.25">
      <c r="I2275" s="6">
        <v>2500</v>
      </c>
      <c r="J2275" t="s">
        <v>8218</v>
      </c>
      <c r="K2275" t="s">
        <v>8365</v>
      </c>
    </row>
    <row r="2276" spans="9:11" x14ac:dyDescent="0.25">
      <c r="I2276" s="6">
        <v>2500</v>
      </c>
      <c r="J2276" t="s">
        <v>8218</v>
      </c>
      <c r="K2276" t="s">
        <v>8365</v>
      </c>
    </row>
    <row r="2277" spans="9:11" x14ac:dyDescent="0.25">
      <c r="I2277" s="6">
        <v>650</v>
      </c>
      <c r="J2277" t="s">
        <v>8218</v>
      </c>
      <c r="K2277" t="s">
        <v>8365</v>
      </c>
    </row>
    <row r="2278" spans="9:11" x14ac:dyDescent="0.25">
      <c r="I2278" s="6">
        <v>4589</v>
      </c>
      <c r="J2278" t="s">
        <v>8218</v>
      </c>
      <c r="K2278" t="s">
        <v>8365</v>
      </c>
    </row>
    <row r="2279" spans="9:11" x14ac:dyDescent="0.25">
      <c r="I2279" s="6">
        <v>8500</v>
      </c>
      <c r="J2279" t="s">
        <v>8218</v>
      </c>
      <c r="K2279" t="s">
        <v>8365</v>
      </c>
    </row>
    <row r="2280" spans="9:11" x14ac:dyDescent="0.25">
      <c r="I2280" s="6">
        <v>2000</v>
      </c>
      <c r="J2280" t="s">
        <v>8218</v>
      </c>
      <c r="K2280" t="s">
        <v>8365</v>
      </c>
    </row>
    <row r="2281" spans="9:11" x14ac:dyDescent="0.25">
      <c r="I2281" s="6">
        <v>1000</v>
      </c>
      <c r="J2281" t="s">
        <v>8218</v>
      </c>
      <c r="K2281" t="s">
        <v>8365</v>
      </c>
    </row>
    <row r="2282" spans="9:11" x14ac:dyDescent="0.25">
      <c r="I2282" s="6">
        <v>9800</v>
      </c>
      <c r="J2282" t="s">
        <v>8218</v>
      </c>
      <c r="K2282" t="s">
        <v>8365</v>
      </c>
    </row>
    <row r="2283" spans="9:11" x14ac:dyDescent="0.25">
      <c r="I2283" s="6">
        <v>300</v>
      </c>
      <c r="J2283" t="s">
        <v>8218</v>
      </c>
      <c r="K2283" t="s">
        <v>8340</v>
      </c>
    </row>
    <row r="2284" spans="9:11" x14ac:dyDescent="0.25">
      <c r="I2284" s="6">
        <v>750</v>
      </c>
      <c r="J2284" t="s">
        <v>8218</v>
      </c>
      <c r="K2284" t="s">
        <v>8340</v>
      </c>
    </row>
    <row r="2285" spans="9:11" x14ac:dyDescent="0.25">
      <c r="I2285" s="6">
        <v>3000</v>
      </c>
      <c r="J2285" t="s">
        <v>8218</v>
      </c>
      <c r="K2285" t="s">
        <v>8340</v>
      </c>
    </row>
    <row r="2286" spans="9:11" x14ac:dyDescent="0.25">
      <c r="I2286" s="6">
        <v>6000</v>
      </c>
      <c r="J2286" t="s">
        <v>8218</v>
      </c>
      <c r="K2286" t="s">
        <v>8340</v>
      </c>
    </row>
    <row r="2287" spans="9:11" x14ac:dyDescent="0.25">
      <c r="I2287" s="6">
        <v>3000</v>
      </c>
      <c r="J2287" t="s">
        <v>8218</v>
      </c>
      <c r="K2287" t="s">
        <v>8340</v>
      </c>
    </row>
    <row r="2288" spans="9:11" x14ac:dyDescent="0.25">
      <c r="I2288" s="6">
        <v>1500</v>
      </c>
      <c r="J2288" t="s">
        <v>8218</v>
      </c>
      <c r="K2288" t="s">
        <v>8340</v>
      </c>
    </row>
    <row r="2289" spans="9:11" x14ac:dyDescent="0.25">
      <c r="I2289" s="6">
        <v>4500</v>
      </c>
      <c r="J2289" t="s">
        <v>8218</v>
      </c>
      <c r="K2289" t="s">
        <v>8340</v>
      </c>
    </row>
    <row r="2290" spans="9:11" x14ac:dyDescent="0.25">
      <c r="I2290" s="6">
        <v>1000</v>
      </c>
      <c r="J2290" t="s">
        <v>8218</v>
      </c>
      <c r="K2290" t="s">
        <v>8340</v>
      </c>
    </row>
    <row r="2291" spans="9:11" x14ac:dyDescent="0.25">
      <c r="I2291" s="6">
        <v>1500</v>
      </c>
      <c r="J2291" t="s">
        <v>8218</v>
      </c>
      <c r="K2291" t="s">
        <v>8340</v>
      </c>
    </row>
    <row r="2292" spans="9:11" x14ac:dyDescent="0.25">
      <c r="I2292" s="6">
        <v>1500</v>
      </c>
      <c r="J2292" t="s">
        <v>8218</v>
      </c>
      <c r="K2292" t="s">
        <v>8340</v>
      </c>
    </row>
    <row r="2293" spans="9:11" x14ac:dyDescent="0.25">
      <c r="I2293" s="6">
        <v>2500</v>
      </c>
      <c r="J2293" t="s">
        <v>8218</v>
      </c>
      <c r="K2293" t="s">
        <v>8340</v>
      </c>
    </row>
    <row r="2294" spans="9:11" x14ac:dyDescent="0.25">
      <c r="I2294" s="6">
        <v>2000</v>
      </c>
      <c r="J2294" t="s">
        <v>8218</v>
      </c>
      <c r="K2294" t="s">
        <v>8340</v>
      </c>
    </row>
    <row r="2295" spans="9:11" x14ac:dyDescent="0.25">
      <c r="I2295" s="6">
        <v>850</v>
      </c>
      <c r="J2295" t="s">
        <v>8218</v>
      </c>
      <c r="K2295" t="s">
        <v>8340</v>
      </c>
    </row>
    <row r="2296" spans="9:11" x14ac:dyDescent="0.25">
      <c r="I2296" s="6">
        <v>5000</v>
      </c>
      <c r="J2296" t="s">
        <v>8218</v>
      </c>
      <c r="K2296" t="s">
        <v>8340</v>
      </c>
    </row>
    <row r="2297" spans="9:11" x14ac:dyDescent="0.25">
      <c r="I2297" s="6">
        <v>1200</v>
      </c>
      <c r="J2297" t="s">
        <v>8218</v>
      </c>
      <c r="K2297" t="s">
        <v>8340</v>
      </c>
    </row>
    <row r="2298" spans="9:11" x14ac:dyDescent="0.25">
      <c r="I2298" s="6">
        <v>7000</v>
      </c>
      <c r="J2298" t="s">
        <v>8218</v>
      </c>
      <c r="K2298" t="s">
        <v>8340</v>
      </c>
    </row>
    <row r="2299" spans="9:11" x14ac:dyDescent="0.25">
      <c r="I2299" s="6">
        <v>1000</v>
      </c>
      <c r="J2299" t="s">
        <v>8218</v>
      </c>
      <c r="K2299" t="s">
        <v>8340</v>
      </c>
    </row>
    <row r="2300" spans="9:11" x14ac:dyDescent="0.25">
      <c r="I2300" s="6">
        <v>30000</v>
      </c>
      <c r="J2300" t="s">
        <v>8218</v>
      </c>
      <c r="K2300" t="s">
        <v>8340</v>
      </c>
    </row>
    <row r="2301" spans="9:11" x14ac:dyDescent="0.25">
      <c r="I2301" s="6">
        <v>300</v>
      </c>
      <c r="J2301" t="s">
        <v>8218</v>
      </c>
      <c r="K2301" t="s">
        <v>8340</v>
      </c>
    </row>
    <row r="2302" spans="9:11" x14ac:dyDescent="0.25">
      <c r="I2302" s="6">
        <v>800</v>
      </c>
      <c r="J2302" t="s">
        <v>8218</v>
      </c>
      <c r="K2302" t="s">
        <v>8340</v>
      </c>
    </row>
    <row r="2303" spans="9:11" x14ac:dyDescent="0.25">
      <c r="I2303" s="6">
        <v>5000</v>
      </c>
      <c r="J2303" t="s">
        <v>8218</v>
      </c>
      <c r="K2303" t="s">
        <v>8343</v>
      </c>
    </row>
    <row r="2304" spans="9:11" x14ac:dyDescent="0.25">
      <c r="I2304" s="6">
        <v>2300</v>
      </c>
      <c r="J2304" t="s">
        <v>8218</v>
      </c>
      <c r="K2304" t="s">
        <v>8343</v>
      </c>
    </row>
    <row r="2305" spans="9:11" x14ac:dyDescent="0.25">
      <c r="I2305" s="6">
        <v>6450</v>
      </c>
      <c r="J2305" t="s">
        <v>8218</v>
      </c>
      <c r="K2305" t="s">
        <v>8343</v>
      </c>
    </row>
    <row r="2306" spans="9:11" x14ac:dyDescent="0.25">
      <c r="I2306" s="6">
        <v>6000</v>
      </c>
      <c r="J2306" t="s">
        <v>8218</v>
      </c>
      <c r="K2306" t="s">
        <v>8343</v>
      </c>
    </row>
    <row r="2307" spans="9:11" x14ac:dyDescent="0.25">
      <c r="I2307" s="6">
        <v>18000</v>
      </c>
      <c r="J2307" t="s">
        <v>8218</v>
      </c>
      <c r="K2307" t="s">
        <v>8343</v>
      </c>
    </row>
    <row r="2308" spans="9:11" x14ac:dyDescent="0.25">
      <c r="I2308" s="6">
        <v>3500</v>
      </c>
      <c r="J2308" t="s">
        <v>8218</v>
      </c>
      <c r="K2308" t="s">
        <v>8343</v>
      </c>
    </row>
    <row r="2309" spans="9:11" x14ac:dyDescent="0.25">
      <c r="I2309" s="6">
        <v>1964.47</v>
      </c>
      <c r="J2309" t="s">
        <v>8218</v>
      </c>
      <c r="K2309" t="s">
        <v>8343</v>
      </c>
    </row>
    <row r="2310" spans="9:11" x14ac:dyDescent="0.25">
      <c r="I2310" s="6">
        <v>50000</v>
      </c>
      <c r="J2310" t="s">
        <v>8218</v>
      </c>
      <c r="K2310" t="s">
        <v>8343</v>
      </c>
    </row>
    <row r="2311" spans="9:11" x14ac:dyDescent="0.25">
      <c r="I2311" s="6">
        <v>6000</v>
      </c>
      <c r="J2311" t="s">
        <v>8218</v>
      </c>
      <c r="K2311" t="s">
        <v>8343</v>
      </c>
    </row>
    <row r="2312" spans="9:11" x14ac:dyDescent="0.25">
      <c r="I2312" s="6">
        <v>18500</v>
      </c>
      <c r="J2312" t="s">
        <v>8218</v>
      </c>
      <c r="K2312" t="s">
        <v>8343</v>
      </c>
    </row>
    <row r="2313" spans="9:11" x14ac:dyDescent="0.25">
      <c r="I2313" s="6">
        <v>9000</v>
      </c>
      <c r="J2313" t="s">
        <v>8218</v>
      </c>
      <c r="K2313" t="s">
        <v>8343</v>
      </c>
    </row>
    <row r="2314" spans="9:11" x14ac:dyDescent="0.25">
      <c r="I2314" s="6">
        <v>3000</v>
      </c>
      <c r="J2314" t="s">
        <v>8218</v>
      </c>
      <c r="K2314" t="s">
        <v>8343</v>
      </c>
    </row>
    <row r="2315" spans="9:11" x14ac:dyDescent="0.25">
      <c r="I2315" s="6">
        <v>5000</v>
      </c>
      <c r="J2315" t="s">
        <v>8218</v>
      </c>
      <c r="K2315" t="s">
        <v>8343</v>
      </c>
    </row>
    <row r="2316" spans="9:11" x14ac:dyDescent="0.25">
      <c r="I2316" s="6">
        <v>1200</v>
      </c>
      <c r="J2316" t="s">
        <v>8218</v>
      </c>
      <c r="K2316" t="s">
        <v>8343</v>
      </c>
    </row>
    <row r="2317" spans="9:11" x14ac:dyDescent="0.25">
      <c r="I2317" s="6">
        <v>2500</v>
      </c>
      <c r="J2317" t="s">
        <v>8218</v>
      </c>
      <c r="K2317" t="s">
        <v>8343</v>
      </c>
    </row>
    <row r="2318" spans="9:11" x14ac:dyDescent="0.25">
      <c r="I2318" s="6">
        <v>15000</v>
      </c>
      <c r="J2318" t="s">
        <v>8218</v>
      </c>
      <c r="K2318" t="s">
        <v>8343</v>
      </c>
    </row>
    <row r="2319" spans="9:11" x14ac:dyDescent="0.25">
      <c r="I2319" s="6">
        <v>400</v>
      </c>
      <c r="J2319" t="s">
        <v>8218</v>
      </c>
      <c r="K2319" t="s">
        <v>8343</v>
      </c>
    </row>
    <row r="2320" spans="9:11" x14ac:dyDescent="0.25">
      <c r="I2320" s="6">
        <v>5000</v>
      </c>
      <c r="J2320" t="s">
        <v>8218</v>
      </c>
      <c r="K2320" t="s">
        <v>8343</v>
      </c>
    </row>
    <row r="2321" spans="9:11" x14ac:dyDescent="0.25">
      <c r="I2321" s="6">
        <v>3000</v>
      </c>
      <c r="J2321" t="s">
        <v>8218</v>
      </c>
      <c r="K2321" t="s">
        <v>8343</v>
      </c>
    </row>
    <row r="2322" spans="9:11" x14ac:dyDescent="0.25">
      <c r="I2322" s="6">
        <v>5000</v>
      </c>
      <c r="J2322" t="s">
        <v>8218</v>
      </c>
      <c r="K2322" t="s">
        <v>8343</v>
      </c>
    </row>
    <row r="2323" spans="9:11" x14ac:dyDescent="0.25">
      <c r="I2323" s="6">
        <v>10557</v>
      </c>
      <c r="J2323" t="s">
        <v>8221</v>
      </c>
      <c r="K2323" t="s">
        <v>8366</v>
      </c>
    </row>
    <row r="2324" spans="9:11" x14ac:dyDescent="0.25">
      <c r="I2324" s="6">
        <v>2700</v>
      </c>
      <c r="J2324" t="s">
        <v>8221</v>
      </c>
      <c r="K2324" t="s">
        <v>8366</v>
      </c>
    </row>
    <row r="2325" spans="9:11" x14ac:dyDescent="0.25">
      <c r="I2325" s="6">
        <v>250</v>
      </c>
      <c r="J2325" t="s">
        <v>8221</v>
      </c>
      <c r="K2325" t="s">
        <v>8366</v>
      </c>
    </row>
    <row r="2326" spans="9:11" x14ac:dyDescent="0.25">
      <c r="I2326" s="6">
        <v>7500</v>
      </c>
      <c r="J2326" t="s">
        <v>8221</v>
      </c>
      <c r="K2326" t="s">
        <v>8366</v>
      </c>
    </row>
    <row r="2327" spans="9:11" x14ac:dyDescent="0.25">
      <c r="I2327" s="6">
        <v>1000</v>
      </c>
      <c r="J2327" t="s">
        <v>8221</v>
      </c>
      <c r="K2327" t="s">
        <v>8366</v>
      </c>
    </row>
    <row r="2328" spans="9:11" x14ac:dyDescent="0.25">
      <c r="I2328" s="6">
        <v>15000</v>
      </c>
      <c r="J2328" t="s">
        <v>8221</v>
      </c>
      <c r="K2328" t="s">
        <v>8366</v>
      </c>
    </row>
    <row r="2329" spans="9:11" x14ac:dyDescent="0.25">
      <c r="I2329" s="6">
        <v>35000</v>
      </c>
      <c r="J2329" t="s">
        <v>8218</v>
      </c>
      <c r="K2329" t="s">
        <v>8366</v>
      </c>
    </row>
    <row r="2330" spans="9:11" x14ac:dyDescent="0.25">
      <c r="I2330" s="6">
        <v>10000</v>
      </c>
      <c r="J2330" t="s">
        <v>8218</v>
      </c>
      <c r="K2330" t="s">
        <v>8366</v>
      </c>
    </row>
    <row r="2331" spans="9:11" x14ac:dyDescent="0.25">
      <c r="I2331" s="6">
        <v>25000</v>
      </c>
      <c r="J2331" t="s">
        <v>8218</v>
      </c>
      <c r="K2331" t="s">
        <v>8366</v>
      </c>
    </row>
    <row r="2332" spans="9:11" x14ac:dyDescent="0.25">
      <c r="I2332" s="6">
        <v>35000</v>
      </c>
      <c r="J2332" t="s">
        <v>8218</v>
      </c>
      <c r="K2332" t="s">
        <v>8366</v>
      </c>
    </row>
    <row r="2333" spans="9:11" x14ac:dyDescent="0.25">
      <c r="I2333" s="6">
        <v>8000</v>
      </c>
      <c r="J2333" t="s">
        <v>8218</v>
      </c>
      <c r="K2333" t="s">
        <v>8366</v>
      </c>
    </row>
    <row r="2334" spans="9:11" x14ac:dyDescent="0.25">
      <c r="I2334" s="6">
        <v>25000</v>
      </c>
      <c r="J2334" t="s">
        <v>8218</v>
      </c>
      <c r="K2334" t="s">
        <v>8366</v>
      </c>
    </row>
    <row r="2335" spans="9:11" x14ac:dyDescent="0.25">
      <c r="I2335" s="6">
        <v>600</v>
      </c>
      <c r="J2335" t="s">
        <v>8218</v>
      </c>
      <c r="K2335" t="s">
        <v>8366</v>
      </c>
    </row>
    <row r="2336" spans="9:11" x14ac:dyDescent="0.25">
      <c r="I2336" s="6">
        <v>4000</v>
      </c>
      <c r="J2336" t="s">
        <v>8218</v>
      </c>
      <c r="K2336" t="s">
        <v>8366</v>
      </c>
    </row>
    <row r="2337" spans="9:11" x14ac:dyDescent="0.25">
      <c r="I2337" s="6">
        <v>25000</v>
      </c>
      <c r="J2337" t="s">
        <v>8218</v>
      </c>
      <c r="K2337" t="s">
        <v>8366</v>
      </c>
    </row>
    <row r="2338" spans="9:11" x14ac:dyDescent="0.25">
      <c r="I2338" s="6">
        <v>20000</v>
      </c>
      <c r="J2338" t="s">
        <v>8218</v>
      </c>
      <c r="K2338" t="s">
        <v>8366</v>
      </c>
    </row>
    <row r="2339" spans="9:11" x14ac:dyDescent="0.25">
      <c r="I2339" s="6">
        <v>12000</v>
      </c>
      <c r="J2339" t="s">
        <v>8218</v>
      </c>
      <c r="K2339" t="s">
        <v>8366</v>
      </c>
    </row>
    <row r="2340" spans="9:11" x14ac:dyDescent="0.25">
      <c r="I2340" s="6">
        <v>15000</v>
      </c>
      <c r="J2340" t="s">
        <v>8218</v>
      </c>
      <c r="K2340" t="s">
        <v>8366</v>
      </c>
    </row>
    <row r="2341" spans="9:11" x14ac:dyDescent="0.25">
      <c r="I2341" s="6">
        <v>25000</v>
      </c>
      <c r="J2341" t="s">
        <v>8218</v>
      </c>
      <c r="K2341" t="s">
        <v>8366</v>
      </c>
    </row>
    <row r="2342" spans="9:11" x14ac:dyDescent="0.25">
      <c r="I2342" s="6">
        <v>40000</v>
      </c>
      <c r="J2342" t="s">
        <v>8218</v>
      </c>
      <c r="K2342" t="s">
        <v>8366</v>
      </c>
    </row>
    <row r="2343" spans="9:11" x14ac:dyDescent="0.25">
      <c r="I2343" s="6">
        <v>5000</v>
      </c>
      <c r="J2343" t="s">
        <v>8219</v>
      </c>
      <c r="K2343" t="s">
        <v>8334</v>
      </c>
    </row>
    <row r="2344" spans="9:11" x14ac:dyDescent="0.25">
      <c r="I2344" s="6">
        <v>5500</v>
      </c>
      <c r="J2344" t="s">
        <v>8219</v>
      </c>
      <c r="K2344" t="s">
        <v>8334</v>
      </c>
    </row>
    <row r="2345" spans="9:11" x14ac:dyDescent="0.25">
      <c r="I2345" s="6">
        <v>10000</v>
      </c>
      <c r="J2345" t="s">
        <v>8219</v>
      </c>
      <c r="K2345" t="s">
        <v>8334</v>
      </c>
    </row>
    <row r="2346" spans="9:11" x14ac:dyDescent="0.25">
      <c r="I2346" s="6">
        <v>1000</v>
      </c>
      <c r="J2346" t="s">
        <v>8219</v>
      </c>
      <c r="K2346" t="s">
        <v>8334</v>
      </c>
    </row>
    <row r="2347" spans="9:11" x14ac:dyDescent="0.25">
      <c r="I2347" s="6">
        <v>3000</v>
      </c>
      <c r="J2347" t="s">
        <v>8219</v>
      </c>
      <c r="K2347" t="s">
        <v>8334</v>
      </c>
    </row>
    <row r="2348" spans="9:11" x14ac:dyDescent="0.25">
      <c r="I2348" s="6">
        <v>60000</v>
      </c>
      <c r="J2348" t="s">
        <v>8219</v>
      </c>
      <c r="K2348" t="s">
        <v>8334</v>
      </c>
    </row>
    <row r="2349" spans="9:11" x14ac:dyDescent="0.25">
      <c r="I2349" s="6">
        <v>1000</v>
      </c>
      <c r="J2349" t="s">
        <v>8219</v>
      </c>
      <c r="K2349" t="s">
        <v>8334</v>
      </c>
    </row>
    <row r="2350" spans="9:11" x14ac:dyDescent="0.25">
      <c r="I2350" s="6">
        <v>70000</v>
      </c>
      <c r="J2350" t="s">
        <v>8219</v>
      </c>
      <c r="K2350" t="s">
        <v>8334</v>
      </c>
    </row>
    <row r="2351" spans="9:11" x14ac:dyDescent="0.25">
      <c r="I2351" s="6">
        <v>474900</v>
      </c>
      <c r="J2351" t="s">
        <v>8219</v>
      </c>
      <c r="K2351" t="s">
        <v>8334</v>
      </c>
    </row>
    <row r="2352" spans="9:11" x14ac:dyDescent="0.25">
      <c r="I2352" s="6">
        <v>50000</v>
      </c>
      <c r="J2352" t="s">
        <v>8219</v>
      </c>
      <c r="K2352" t="s">
        <v>8334</v>
      </c>
    </row>
    <row r="2353" spans="9:11" x14ac:dyDescent="0.25">
      <c r="I2353" s="6">
        <v>18900</v>
      </c>
      <c r="J2353" t="s">
        <v>8219</v>
      </c>
      <c r="K2353" t="s">
        <v>8334</v>
      </c>
    </row>
    <row r="2354" spans="9:11" x14ac:dyDescent="0.25">
      <c r="I2354" s="6">
        <v>2000</v>
      </c>
      <c r="J2354" t="s">
        <v>8219</v>
      </c>
      <c r="K2354" t="s">
        <v>8334</v>
      </c>
    </row>
    <row r="2355" spans="9:11" x14ac:dyDescent="0.25">
      <c r="I2355" s="6">
        <v>1000</v>
      </c>
      <c r="J2355" t="s">
        <v>8219</v>
      </c>
      <c r="K2355" t="s">
        <v>8334</v>
      </c>
    </row>
    <row r="2356" spans="9:11" x14ac:dyDescent="0.25">
      <c r="I2356" s="6">
        <v>35000</v>
      </c>
      <c r="J2356" t="s">
        <v>8219</v>
      </c>
      <c r="K2356" t="s">
        <v>8334</v>
      </c>
    </row>
    <row r="2357" spans="9:11" x14ac:dyDescent="0.25">
      <c r="I2357" s="6">
        <v>8000</v>
      </c>
      <c r="J2357" t="s">
        <v>8219</v>
      </c>
      <c r="K2357" t="s">
        <v>8334</v>
      </c>
    </row>
    <row r="2358" spans="9:11" x14ac:dyDescent="0.25">
      <c r="I2358" s="6">
        <v>10000</v>
      </c>
      <c r="J2358" t="s">
        <v>8219</v>
      </c>
      <c r="K2358" t="s">
        <v>8334</v>
      </c>
    </row>
    <row r="2359" spans="9:11" x14ac:dyDescent="0.25">
      <c r="I2359" s="6">
        <v>27000</v>
      </c>
      <c r="J2359" t="s">
        <v>8219</v>
      </c>
      <c r="K2359" t="s">
        <v>8334</v>
      </c>
    </row>
    <row r="2360" spans="9:11" x14ac:dyDescent="0.25">
      <c r="I2360" s="6">
        <v>1500</v>
      </c>
      <c r="J2360" t="s">
        <v>8219</v>
      </c>
      <c r="K2360" t="s">
        <v>8334</v>
      </c>
    </row>
    <row r="2361" spans="9:11" x14ac:dyDescent="0.25">
      <c r="I2361" s="6">
        <v>7500</v>
      </c>
      <c r="J2361" t="s">
        <v>8219</v>
      </c>
      <c r="K2361" t="s">
        <v>8334</v>
      </c>
    </row>
    <row r="2362" spans="9:11" x14ac:dyDescent="0.25">
      <c r="I2362" s="6">
        <v>5000</v>
      </c>
      <c r="J2362" t="s">
        <v>8219</v>
      </c>
      <c r="K2362" t="s">
        <v>8334</v>
      </c>
    </row>
    <row r="2363" spans="9:11" x14ac:dyDescent="0.25">
      <c r="I2363" s="6">
        <v>200</v>
      </c>
      <c r="J2363" t="s">
        <v>8219</v>
      </c>
      <c r="K2363" t="s">
        <v>8334</v>
      </c>
    </row>
    <row r="2364" spans="9:11" x14ac:dyDescent="0.25">
      <c r="I2364" s="6">
        <v>420</v>
      </c>
      <c r="J2364" t="s">
        <v>8219</v>
      </c>
      <c r="K2364" t="s">
        <v>8334</v>
      </c>
    </row>
    <row r="2365" spans="9:11" x14ac:dyDescent="0.25">
      <c r="I2365" s="6">
        <v>175000</v>
      </c>
      <c r="J2365" t="s">
        <v>8219</v>
      </c>
      <c r="K2365" t="s">
        <v>8334</v>
      </c>
    </row>
    <row r="2366" spans="9:11" x14ac:dyDescent="0.25">
      <c r="I2366" s="6">
        <v>128</v>
      </c>
      <c r="J2366" t="s">
        <v>8219</v>
      </c>
      <c r="K2366" t="s">
        <v>8334</v>
      </c>
    </row>
    <row r="2367" spans="9:11" x14ac:dyDescent="0.25">
      <c r="I2367" s="6">
        <v>1000</v>
      </c>
      <c r="J2367" t="s">
        <v>8219</v>
      </c>
      <c r="K2367" t="s">
        <v>8334</v>
      </c>
    </row>
    <row r="2368" spans="9:11" x14ac:dyDescent="0.25">
      <c r="I2368" s="6">
        <v>25000</v>
      </c>
      <c r="J2368" t="s">
        <v>8219</v>
      </c>
      <c r="K2368" t="s">
        <v>8334</v>
      </c>
    </row>
    <row r="2369" spans="9:11" x14ac:dyDescent="0.25">
      <c r="I2369" s="6">
        <v>50000</v>
      </c>
      <c r="J2369" t="s">
        <v>8219</v>
      </c>
      <c r="K2369" t="s">
        <v>8334</v>
      </c>
    </row>
    <row r="2370" spans="9:11" x14ac:dyDescent="0.25">
      <c r="I2370" s="6">
        <v>40000</v>
      </c>
      <c r="J2370" t="s">
        <v>8219</v>
      </c>
      <c r="K2370" t="s">
        <v>8334</v>
      </c>
    </row>
    <row r="2371" spans="9:11" x14ac:dyDescent="0.25">
      <c r="I2371" s="6">
        <v>25000</v>
      </c>
      <c r="J2371" t="s">
        <v>8219</v>
      </c>
      <c r="K2371" t="s">
        <v>8334</v>
      </c>
    </row>
    <row r="2372" spans="9:11" x14ac:dyDescent="0.25">
      <c r="I2372" s="6">
        <v>25000</v>
      </c>
      <c r="J2372" t="s">
        <v>8219</v>
      </c>
      <c r="K2372" t="s">
        <v>8334</v>
      </c>
    </row>
    <row r="2373" spans="9:11" x14ac:dyDescent="0.25">
      <c r="I2373" s="6">
        <v>2000</v>
      </c>
      <c r="J2373" t="s">
        <v>8219</v>
      </c>
      <c r="K2373" t="s">
        <v>8334</v>
      </c>
    </row>
    <row r="2374" spans="9:11" x14ac:dyDescent="0.25">
      <c r="I2374" s="6">
        <v>5500</v>
      </c>
      <c r="J2374" t="s">
        <v>8219</v>
      </c>
      <c r="K2374" t="s">
        <v>8334</v>
      </c>
    </row>
    <row r="2375" spans="9:11" x14ac:dyDescent="0.25">
      <c r="I2375" s="6">
        <v>850000</v>
      </c>
      <c r="J2375" t="s">
        <v>8219</v>
      </c>
      <c r="K2375" t="s">
        <v>8334</v>
      </c>
    </row>
    <row r="2376" spans="9:11" x14ac:dyDescent="0.25">
      <c r="I2376" s="6">
        <v>22000</v>
      </c>
      <c r="J2376" t="s">
        <v>8219</v>
      </c>
      <c r="K2376" t="s">
        <v>8334</v>
      </c>
    </row>
    <row r="2377" spans="9:11" x14ac:dyDescent="0.25">
      <c r="I2377" s="6">
        <v>10000</v>
      </c>
      <c r="J2377" t="s">
        <v>8219</v>
      </c>
      <c r="K2377" t="s">
        <v>8334</v>
      </c>
    </row>
    <row r="2378" spans="9:11" x14ac:dyDescent="0.25">
      <c r="I2378" s="6">
        <v>3000</v>
      </c>
      <c r="J2378" t="s">
        <v>8219</v>
      </c>
      <c r="K2378" t="s">
        <v>8334</v>
      </c>
    </row>
    <row r="2379" spans="9:11" x14ac:dyDescent="0.25">
      <c r="I2379" s="6">
        <v>2500</v>
      </c>
      <c r="J2379" t="s">
        <v>8219</v>
      </c>
      <c r="K2379" t="s">
        <v>8334</v>
      </c>
    </row>
    <row r="2380" spans="9:11" x14ac:dyDescent="0.25">
      <c r="I2380" s="6">
        <v>110000</v>
      </c>
      <c r="J2380" t="s">
        <v>8219</v>
      </c>
      <c r="K2380" t="s">
        <v>8334</v>
      </c>
    </row>
    <row r="2381" spans="9:11" x14ac:dyDescent="0.25">
      <c r="I2381" s="6">
        <v>30000</v>
      </c>
      <c r="J2381" t="s">
        <v>8219</v>
      </c>
      <c r="K2381" t="s">
        <v>8334</v>
      </c>
    </row>
    <row r="2382" spans="9:11" x14ac:dyDescent="0.25">
      <c r="I2382" s="6">
        <v>15000</v>
      </c>
      <c r="J2382" t="s">
        <v>8219</v>
      </c>
      <c r="K2382" t="s">
        <v>8334</v>
      </c>
    </row>
    <row r="2383" spans="9:11" x14ac:dyDescent="0.25">
      <c r="I2383" s="6">
        <v>86350</v>
      </c>
      <c r="J2383" t="s">
        <v>8219</v>
      </c>
      <c r="K2383" t="s">
        <v>8334</v>
      </c>
    </row>
    <row r="2384" spans="9:11" x14ac:dyDescent="0.25">
      <c r="I2384" s="6">
        <v>3000</v>
      </c>
      <c r="J2384" t="s">
        <v>8219</v>
      </c>
      <c r="K2384" t="s">
        <v>8334</v>
      </c>
    </row>
    <row r="2385" spans="9:11" x14ac:dyDescent="0.25">
      <c r="I2385" s="6">
        <v>10000</v>
      </c>
      <c r="J2385" t="s">
        <v>8219</v>
      </c>
      <c r="K2385" t="s">
        <v>8334</v>
      </c>
    </row>
    <row r="2386" spans="9:11" x14ac:dyDescent="0.25">
      <c r="I2386" s="6">
        <v>1000</v>
      </c>
      <c r="J2386" t="s">
        <v>8219</v>
      </c>
      <c r="K2386" t="s">
        <v>8334</v>
      </c>
    </row>
    <row r="2387" spans="9:11" x14ac:dyDescent="0.25">
      <c r="I2387" s="6">
        <v>65000</v>
      </c>
      <c r="J2387" t="s">
        <v>8219</v>
      </c>
      <c r="K2387" t="s">
        <v>8334</v>
      </c>
    </row>
    <row r="2388" spans="9:11" x14ac:dyDescent="0.25">
      <c r="I2388" s="6">
        <v>30000</v>
      </c>
      <c r="J2388" t="s">
        <v>8219</v>
      </c>
      <c r="K2388" t="s">
        <v>8334</v>
      </c>
    </row>
    <row r="2389" spans="9:11" x14ac:dyDescent="0.25">
      <c r="I2389" s="6">
        <v>150000</v>
      </c>
      <c r="J2389" t="s">
        <v>8219</v>
      </c>
      <c r="K2389" t="s">
        <v>8334</v>
      </c>
    </row>
    <row r="2390" spans="9:11" x14ac:dyDescent="0.25">
      <c r="I2390" s="6">
        <v>37000</v>
      </c>
      <c r="J2390" t="s">
        <v>8219</v>
      </c>
      <c r="K2390" t="s">
        <v>8334</v>
      </c>
    </row>
    <row r="2391" spans="9:11" x14ac:dyDescent="0.25">
      <c r="I2391" s="6">
        <v>16000</v>
      </c>
      <c r="J2391" t="s">
        <v>8219</v>
      </c>
      <c r="K2391" t="s">
        <v>8334</v>
      </c>
    </row>
    <row r="2392" spans="9:11" x14ac:dyDescent="0.25">
      <c r="I2392" s="6">
        <v>510000</v>
      </c>
      <c r="J2392" t="s">
        <v>8219</v>
      </c>
      <c r="K2392" t="s">
        <v>8334</v>
      </c>
    </row>
    <row r="2393" spans="9:11" x14ac:dyDescent="0.25">
      <c r="I2393" s="6">
        <v>20000</v>
      </c>
      <c r="J2393" t="s">
        <v>8219</v>
      </c>
      <c r="K2393" t="s">
        <v>8334</v>
      </c>
    </row>
    <row r="2394" spans="9:11" x14ac:dyDescent="0.25">
      <c r="I2394" s="6">
        <v>4200</v>
      </c>
      <c r="J2394" t="s">
        <v>8219</v>
      </c>
      <c r="K2394" t="s">
        <v>8334</v>
      </c>
    </row>
    <row r="2395" spans="9:11" x14ac:dyDescent="0.25">
      <c r="I2395" s="6">
        <v>100000</v>
      </c>
      <c r="J2395" t="s">
        <v>8219</v>
      </c>
      <c r="K2395" t="s">
        <v>8334</v>
      </c>
    </row>
    <row r="2396" spans="9:11" x14ac:dyDescent="0.25">
      <c r="I2396" s="6">
        <v>5000</v>
      </c>
      <c r="J2396" t="s">
        <v>8219</v>
      </c>
      <c r="K2396" t="s">
        <v>8334</v>
      </c>
    </row>
    <row r="2397" spans="9:11" x14ac:dyDescent="0.25">
      <c r="I2397" s="6">
        <v>33000</v>
      </c>
      <c r="J2397" t="s">
        <v>8219</v>
      </c>
      <c r="K2397" t="s">
        <v>8334</v>
      </c>
    </row>
    <row r="2398" spans="9:11" x14ac:dyDescent="0.25">
      <c r="I2398" s="6">
        <v>5000</v>
      </c>
      <c r="J2398" t="s">
        <v>8219</v>
      </c>
      <c r="K2398" t="s">
        <v>8334</v>
      </c>
    </row>
    <row r="2399" spans="9:11" x14ac:dyDescent="0.25">
      <c r="I2399" s="6">
        <v>124000</v>
      </c>
      <c r="J2399" t="s">
        <v>8219</v>
      </c>
      <c r="K2399" t="s">
        <v>8334</v>
      </c>
    </row>
    <row r="2400" spans="9:11" x14ac:dyDescent="0.25">
      <c r="I2400" s="6">
        <v>4000</v>
      </c>
      <c r="J2400" t="s">
        <v>8219</v>
      </c>
      <c r="K2400" t="s">
        <v>8334</v>
      </c>
    </row>
    <row r="2401" spans="9:11" x14ac:dyDescent="0.25">
      <c r="I2401" s="6">
        <v>13000</v>
      </c>
      <c r="J2401" t="s">
        <v>8219</v>
      </c>
      <c r="K2401" t="s">
        <v>8334</v>
      </c>
    </row>
    <row r="2402" spans="9:11" x14ac:dyDescent="0.25">
      <c r="I2402" s="6">
        <v>50000</v>
      </c>
      <c r="J2402" t="s">
        <v>8219</v>
      </c>
      <c r="K2402" t="s">
        <v>8334</v>
      </c>
    </row>
    <row r="2403" spans="9:11" x14ac:dyDescent="0.25">
      <c r="I2403" s="6">
        <v>28000</v>
      </c>
      <c r="J2403" t="s">
        <v>8220</v>
      </c>
      <c r="K2403" t="s">
        <v>8351</v>
      </c>
    </row>
    <row r="2404" spans="9:11" x14ac:dyDescent="0.25">
      <c r="I2404" s="6">
        <v>12000</v>
      </c>
      <c r="J2404" t="s">
        <v>8220</v>
      </c>
      <c r="K2404" t="s">
        <v>8351</v>
      </c>
    </row>
    <row r="2405" spans="9:11" x14ac:dyDescent="0.25">
      <c r="I2405" s="6">
        <v>1200</v>
      </c>
      <c r="J2405" t="s">
        <v>8220</v>
      </c>
      <c r="K2405" t="s">
        <v>8351</v>
      </c>
    </row>
    <row r="2406" spans="9:11" x14ac:dyDescent="0.25">
      <c r="I2406" s="6">
        <v>15000</v>
      </c>
      <c r="J2406" t="s">
        <v>8220</v>
      </c>
      <c r="K2406" t="s">
        <v>8351</v>
      </c>
    </row>
    <row r="2407" spans="9:11" x14ac:dyDescent="0.25">
      <c r="I2407" s="6">
        <v>5000</v>
      </c>
      <c r="J2407" t="s">
        <v>8220</v>
      </c>
      <c r="K2407" t="s">
        <v>8351</v>
      </c>
    </row>
    <row r="2408" spans="9:11" x14ac:dyDescent="0.25">
      <c r="I2408" s="6">
        <v>3250</v>
      </c>
      <c r="J2408" t="s">
        <v>8220</v>
      </c>
      <c r="K2408" t="s">
        <v>8351</v>
      </c>
    </row>
    <row r="2409" spans="9:11" x14ac:dyDescent="0.25">
      <c r="I2409" s="6">
        <v>22000</v>
      </c>
      <c r="J2409" t="s">
        <v>8220</v>
      </c>
      <c r="K2409" t="s">
        <v>8351</v>
      </c>
    </row>
    <row r="2410" spans="9:11" x14ac:dyDescent="0.25">
      <c r="I2410" s="6">
        <v>15000</v>
      </c>
      <c r="J2410" t="s">
        <v>8220</v>
      </c>
      <c r="K2410" t="s">
        <v>8351</v>
      </c>
    </row>
    <row r="2411" spans="9:11" x14ac:dyDescent="0.25">
      <c r="I2411" s="6">
        <v>25000</v>
      </c>
      <c r="J2411" t="s">
        <v>8220</v>
      </c>
      <c r="K2411" t="s">
        <v>8351</v>
      </c>
    </row>
    <row r="2412" spans="9:11" x14ac:dyDescent="0.25">
      <c r="I2412" s="6">
        <v>15000</v>
      </c>
      <c r="J2412" t="s">
        <v>8220</v>
      </c>
      <c r="K2412" t="s">
        <v>8351</v>
      </c>
    </row>
    <row r="2413" spans="9:11" x14ac:dyDescent="0.25">
      <c r="I2413" s="6">
        <v>25000</v>
      </c>
      <c r="J2413" t="s">
        <v>8220</v>
      </c>
      <c r="K2413" t="s">
        <v>8351</v>
      </c>
    </row>
    <row r="2414" spans="9:11" x14ac:dyDescent="0.25">
      <c r="I2414" s="6">
        <v>8000</v>
      </c>
      <c r="J2414" t="s">
        <v>8220</v>
      </c>
      <c r="K2414" t="s">
        <v>8351</v>
      </c>
    </row>
    <row r="2415" spans="9:11" x14ac:dyDescent="0.25">
      <c r="I2415" s="6">
        <v>3000</v>
      </c>
      <c r="J2415" t="s">
        <v>8220</v>
      </c>
      <c r="K2415" t="s">
        <v>8351</v>
      </c>
    </row>
    <row r="2416" spans="9:11" x14ac:dyDescent="0.25">
      <c r="I2416" s="6">
        <v>15000</v>
      </c>
      <c r="J2416" t="s">
        <v>8220</v>
      </c>
      <c r="K2416" t="s">
        <v>8351</v>
      </c>
    </row>
    <row r="2417" spans="9:11" x14ac:dyDescent="0.25">
      <c r="I2417" s="6">
        <v>60000</v>
      </c>
      <c r="J2417" t="s">
        <v>8220</v>
      </c>
      <c r="K2417" t="s">
        <v>8351</v>
      </c>
    </row>
    <row r="2418" spans="9:11" x14ac:dyDescent="0.25">
      <c r="I2418" s="6">
        <v>20000</v>
      </c>
      <c r="J2418" t="s">
        <v>8220</v>
      </c>
      <c r="K2418" t="s">
        <v>8351</v>
      </c>
    </row>
    <row r="2419" spans="9:11" x14ac:dyDescent="0.25">
      <c r="I2419" s="6">
        <v>1000</v>
      </c>
      <c r="J2419" t="s">
        <v>8220</v>
      </c>
      <c r="K2419" t="s">
        <v>8351</v>
      </c>
    </row>
    <row r="2420" spans="9:11" x14ac:dyDescent="0.25">
      <c r="I2420" s="6">
        <v>25000</v>
      </c>
      <c r="J2420" t="s">
        <v>8220</v>
      </c>
      <c r="K2420" t="s">
        <v>8351</v>
      </c>
    </row>
    <row r="2421" spans="9:11" x14ac:dyDescent="0.25">
      <c r="I2421" s="6">
        <v>3000</v>
      </c>
      <c r="J2421" t="s">
        <v>8220</v>
      </c>
      <c r="K2421" t="s">
        <v>8351</v>
      </c>
    </row>
    <row r="2422" spans="9:11" x14ac:dyDescent="0.25">
      <c r="I2422" s="6">
        <v>16870</v>
      </c>
      <c r="J2422" t="s">
        <v>8220</v>
      </c>
      <c r="K2422" t="s">
        <v>8351</v>
      </c>
    </row>
    <row r="2423" spans="9:11" x14ac:dyDescent="0.25">
      <c r="I2423" s="6">
        <v>6000</v>
      </c>
      <c r="J2423" t="s">
        <v>8220</v>
      </c>
      <c r="K2423" t="s">
        <v>8351</v>
      </c>
    </row>
    <row r="2424" spans="9:11" x14ac:dyDescent="0.25">
      <c r="I2424" s="6">
        <v>500</v>
      </c>
      <c r="J2424" t="s">
        <v>8220</v>
      </c>
      <c r="K2424" t="s">
        <v>8351</v>
      </c>
    </row>
    <row r="2425" spans="9:11" x14ac:dyDescent="0.25">
      <c r="I2425" s="6">
        <v>60000</v>
      </c>
      <c r="J2425" t="s">
        <v>8220</v>
      </c>
      <c r="K2425" t="s">
        <v>8351</v>
      </c>
    </row>
    <row r="2426" spans="9:11" x14ac:dyDescent="0.25">
      <c r="I2426" s="6">
        <v>25000</v>
      </c>
      <c r="J2426" t="s">
        <v>8220</v>
      </c>
      <c r="K2426" t="s">
        <v>8351</v>
      </c>
    </row>
    <row r="2427" spans="9:11" x14ac:dyDescent="0.25">
      <c r="I2427" s="6">
        <v>3500</v>
      </c>
      <c r="J2427" t="s">
        <v>8220</v>
      </c>
      <c r="K2427" t="s">
        <v>8351</v>
      </c>
    </row>
    <row r="2428" spans="9:11" x14ac:dyDescent="0.25">
      <c r="I2428" s="6">
        <v>20000</v>
      </c>
      <c r="J2428" t="s">
        <v>8220</v>
      </c>
      <c r="K2428" t="s">
        <v>8351</v>
      </c>
    </row>
    <row r="2429" spans="9:11" x14ac:dyDescent="0.25">
      <c r="I2429" s="6">
        <v>50000</v>
      </c>
      <c r="J2429" t="s">
        <v>8220</v>
      </c>
      <c r="K2429" t="s">
        <v>8351</v>
      </c>
    </row>
    <row r="2430" spans="9:11" x14ac:dyDescent="0.25">
      <c r="I2430" s="6">
        <v>35000</v>
      </c>
      <c r="J2430" t="s">
        <v>8220</v>
      </c>
      <c r="K2430" t="s">
        <v>8351</v>
      </c>
    </row>
    <row r="2431" spans="9:11" x14ac:dyDescent="0.25">
      <c r="I2431" s="6">
        <v>140000</v>
      </c>
      <c r="J2431" t="s">
        <v>8220</v>
      </c>
      <c r="K2431" t="s">
        <v>8351</v>
      </c>
    </row>
    <row r="2432" spans="9:11" x14ac:dyDescent="0.25">
      <c r="I2432" s="6">
        <v>3000</v>
      </c>
      <c r="J2432" t="s">
        <v>8220</v>
      </c>
      <c r="K2432" t="s">
        <v>8351</v>
      </c>
    </row>
    <row r="2433" spans="9:11" x14ac:dyDescent="0.25">
      <c r="I2433" s="6">
        <v>100000</v>
      </c>
      <c r="J2433" t="s">
        <v>8220</v>
      </c>
      <c r="K2433" t="s">
        <v>8351</v>
      </c>
    </row>
    <row r="2434" spans="9:11" x14ac:dyDescent="0.25">
      <c r="I2434" s="6">
        <v>14000</v>
      </c>
      <c r="J2434" t="s">
        <v>8220</v>
      </c>
      <c r="K2434" t="s">
        <v>8351</v>
      </c>
    </row>
    <row r="2435" spans="9:11" x14ac:dyDescent="0.25">
      <c r="I2435" s="6">
        <v>10000</v>
      </c>
      <c r="J2435" t="s">
        <v>8220</v>
      </c>
      <c r="K2435" t="s">
        <v>8351</v>
      </c>
    </row>
    <row r="2436" spans="9:11" x14ac:dyDescent="0.25">
      <c r="I2436" s="6">
        <v>20000</v>
      </c>
      <c r="J2436" t="s">
        <v>8220</v>
      </c>
      <c r="K2436" t="s">
        <v>8351</v>
      </c>
    </row>
    <row r="2437" spans="9:11" x14ac:dyDescent="0.25">
      <c r="I2437" s="6">
        <v>250000</v>
      </c>
      <c r="J2437" t="s">
        <v>8220</v>
      </c>
      <c r="K2437" t="s">
        <v>8351</v>
      </c>
    </row>
    <row r="2438" spans="9:11" x14ac:dyDescent="0.25">
      <c r="I2438" s="6">
        <v>117000</v>
      </c>
      <c r="J2438" t="s">
        <v>8220</v>
      </c>
      <c r="K2438" t="s">
        <v>8351</v>
      </c>
    </row>
    <row r="2439" spans="9:11" x14ac:dyDescent="0.25">
      <c r="I2439" s="6">
        <v>8000</v>
      </c>
      <c r="J2439" t="s">
        <v>8220</v>
      </c>
      <c r="K2439" t="s">
        <v>8351</v>
      </c>
    </row>
    <row r="2440" spans="9:11" x14ac:dyDescent="0.25">
      <c r="I2440" s="6">
        <v>15000</v>
      </c>
      <c r="J2440" t="s">
        <v>8220</v>
      </c>
      <c r="K2440" t="s">
        <v>8351</v>
      </c>
    </row>
    <row r="2441" spans="9:11" x14ac:dyDescent="0.25">
      <c r="I2441" s="6">
        <v>10000</v>
      </c>
      <c r="J2441" t="s">
        <v>8220</v>
      </c>
      <c r="K2441" t="s">
        <v>8351</v>
      </c>
    </row>
    <row r="2442" spans="9:11" x14ac:dyDescent="0.25">
      <c r="I2442" s="6">
        <v>5000</v>
      </c>
      <c r="J2442" t="s">
        <v>8220</v>
      </c>
      <c r="K2442" t="s">
        <v>8351</v>
      </c>
    </row>
    <row r="2443" spans="9:11" x14ac:dyDescent="0.25">
      <c r="I2443" s="6">
        <v>7500</v>
      </c>
      <c r="J2443" t="s">
        <v>8218</v>
      </c>
      <c r="K2443" t="s">
        <v>8366</v>
      </c>
    </row>
    <row r="2444" spans="9:11" x14ac:dyDescent="0.25">
      <c r="I2444" s="6">
        <v>24000</v>
      </c>
      <c r="J2444" t="s">
        <v>8218</v>
      </c>
      <c r="K2444" t="s">
        <v>8366</v>
      </c>
    </row>
    <row r="2445" spans="9:11" x14ac:dyDescent="0.25">
      <c r="I2445" s="6">
        <v>20000</v>
      </c>
      <c r="J2445" t="s">
        <v>8218</v>
      </c>
      <c r="K2445" t="s">
        <v>8366</v>
      </c>
    </row>
    <row r="2446" spans="9:11" x14ac:dyDescent="0.25">
      <c r="I2446" s="6">
        <v>3000</v>
      </c>
      <c r="J2446" t="s">
        <v>8218</v>
      </c>
      <c r="K2446" t="s">
        <v>8366</v>
      </c>
    </row>
    <row r="2447" spans="9:11" x14ac:dyDescent="0.25">
      <c r="I2447" s="6">
        <v>5000</v>
      </c>
      <c r="J2447" t="s">
        <v>8218</v>
      </c>
      <c r="K2447" t="s">
        <v>8366</v>
      </c>
    </row>
    <row r="2448" spans="9:11" x14ac:dyDescent="0.25">
      <c r="I2448" s="6">
        <v>5000</v>
      </c>
      <c r="J2448" t="s">
        <v>8218</v>
      </c>
      <c r="K2448" t="s">
        <v>8366</v>
      </c>
    </row>
    <row r="2449" spans="9:11" x14ac:dyDescent="0.25">
      <c r="I2449" s="6">
        <v>2500</v>
      </c>
      <c r="J2449" t="s">
        <v>8218</v>
      </c>
      <c r="K2449" t="s">
        <v>8366</v>
      </c>
    </row>
    <row r="2450" spans="9:11" x14ac:dyDescent="0.25">
      <c r="I2450" s="6">
        <v>400</v>
      </c>
      <c r="J2450" t="s">
        <v>8218</v>
      </c>
      <c r="K2450" t="s">
        <v>8366</v>
      </c>
    </row>
    <row r="2451" spans="9:11" x14ac:dyDescent="0.25">
      <c r="I2451" s="6">
        <v>10000</v>
      </c>
      <c r="J2451" t="s">
        <v>8218</v>
      </c>
      <c r="K2451" t="s">
        <v>8366</v>
      </c>
    </row>
    <row r="2452" spans="9:11" x14ac:dyDescent="0.25">
      <c r="I2452" s="6">
        <v>15000</v>
      </c>
      <c r="J2452" t="s">
        <v>8218</v>
      </c>
      <c r="K2452" t="s">
        <v>8366</v>
      </c>
    </row>
    <row r="2453" spans="9:11" x14ac:dyDescent="0.25">
      <c r="I2453" s="6">
        <v>10000</v>
      </c>
      <c r="J2453" t="s">
        <v>8218</v>
      </c>
      <c r="K2453" t="s">
        <v>8366</v>
      </c>
    </row>
    <row r="2454" spans="9:11" x14ac:dyDescent="0.25">
      <c r="I2454" s="6">
        <v>600</v>
      </c>
      <c r="J2454" t="s">
        <v>8218</v>
      </c>
      <c r="K2454" t="s">
        <v>8366</v>
      </c>
    </row>
    <row r="2455" spans="9:11" x14ac:dyDescent="0.25">
      <c r="I2455" s="6">
        <v>3000</v>
      </c>
      <c r="J2455" t="s">
        <v>8218</v>
      </c>
      <c r="K2455" t="s">
        <v>8366</v>
      </c>
    </row>
    <row r="2456" spans="9:11" x14ac:dyDescent="0.25">
      <c r="I2456" s="6">
        <v>35000</v>
      </c>
      <c r="J2456" t="s">
        <v>8218</v>
      </c>
      <c r="K2456" t="s">
        <v>8366</v>
      </c>
    </row>
    <row r="2457" spans="9:11" x14ac:dyDescent="0.25">
      <c r="I2457" s="6">
        <v>300</v>
      </c>
      <c r="J2457" t="s">
        <v>8218</v>
      </c>
      <c r="K2457" t="s">
        <v>8366</v>
      </c>
    </row>
    <row r="2458" spans="9:11" x14ac:dyDescent="0.25">
      <c r="I2458" s="6">
        <v>1500</v>
      </c>
      <c r="J2458" t="s">
        <v>8218</v>
      </c>
      <c r="K2458" t="s">
        <v>8366</v>
      </c>
    </row>
    <row r="2459" spans="9:11" x14ac:dyDescent="0.25">
      <c r="I2459" s="6">
        <v>23000</v>
      </c>
      <c r="J2459" t="s">
        <v>8218</v>
      </c>
      <c r="K2459" t="s">
        <v>8366</v>
      </c>
    </row>
    <row r="2460" spans="9:11" x14ac:dyDescent="0.25">
      <c r="I2460" s="6">
        <v>5000</v>
      </c>
      <c r="J2460" t="s">
        <v>8218</v>
      </c>
      <c r="K2460" t="s">
        <v>8366</v>
      </c>
    </row>
    <row r="2461" spans="9:11" x14ac:dyDescent="0.25">
      <c r="I2461" s="6">
        <v>30000</v>
      </c>
      <c r="J2461" t="s">
        <v>8218</v>
      </c>
      <c r="K2461" t="s">
        <v>8366</v>
      </c>
    </row>
    <row r="2462" spans="9:11" x14ac:dyDescent="0.25">
      <c r="I2462" s="6">
        <v>8500</v>
      </c>
      <c r="J2462" t="s">
        <v>8218</v>
      </c>
      <c r="K2462" t="s">
        <v>8366</v>
      </c>
    </row>
    <row r="2463" spans="9:11" x14ac:dyDescent="0.25">
      <c r="I2463" s="6">
        <v>7500</v>
      </c>
      <c r="J2463" t="s">
        <v>8218</v>
      </c>
      <c r="K2463" t="s">
        <v>8343</v>
      </c>
    </row>
    <row r="2464" spans="9:11" x14ac:dyDescent="0.25">
      <c r="I2464" s="6">
        <v>3000</v>
      </c>
      <c r="J2464" t="s">
        <v>8218</v>
      </c>
      <c r="K2464" t="s">
        <v>8343</v>
      </c>
    </row>
    <row r="2465" spans="9:11" x14ac:dyDescent="0.25">
      <c r="I2465" s="6">
        <v>2000</v>
      </c>
      <c r="J2465" t="s">
        <v>8218</v>
      </c>
      <c r="K2465" t="s">
        <v>8343</v>
      </c>
    </row>
    <row r="2466" spans="9:11" x14ac:dyDescent="0.25">
      <c r="I2466" s="6">
        <v>2000</v>
      </c>
      <c r="J2466" t="s">
        <v>8218</v>
      </c>
      <c r="K2466" t="s">
        <v>8343</v>
      </c>
    </row>
    <row r="2467" spans="9:11" x14ac:dyDescent="0.25">
      <c r="I2467" s="6">
        <v>700</v>
      </c>
      <c r="J2467" t="s">
        <v>8218</v>
      </c>
      <c r="K2467" t="s">
        <v>8343</v>
      </c>
    </row>
    <row r="2468" spans="9:11" x14ac:dyDescent="0.25">
      <c r="I2468" s="6">
        <v>2500</v>
      </c>
      <c r="J2468" t="s">
        <v>8218</v>
      </c>
      <c r="K2468" t="s">
        <v>8343</v>
      </c>
    </row>
    <row r="2469" spans="9:11" x14ac:dyDescent="0.25">
      <c r="I2469" s="6">
        <v>1000</v>
      </c>
      <c r="J2469" t="s">
        <v>8218</v>
      </c>
      <c r="K2469" t="s">
        <v>8343</v>
      </c>
    </row>
    <row r="2470" spans="9:11" x14ac:dyDescent="0.25">
      <c r="I2470" s="6">
        <v>2000</v>
      </c>
      <c r="J2470" t="s">
        <v>8218</v>
      </c>
      <c r="K2470" t="s">
        <v>8343</v>
      </c>
    </row>
    <row r="2471" spans="9:11" x14ac:dyDescent="0.25">
      <c r="I2471" s="6">
        <v>1200</v>
      </c>
      <c r="J2471" t="s">
        <v>8218</v>
      </c>
      <c r="K2471" t="s">
        <v>8343</v>
      </c>
    </row>
    <row r="2472" spans="9:11" x14ac:dyDescent="0.25">
      <c r="I2472" s="6">
        <v>1000</v>
      </c>
      <c r="J2472" t="s">
        <v>8218</v>
      </c>
      <c r="K2472" t="s">
        <v>8343</v>
      </c>
    </row>
    <row r="2473" spans="9:11" x14ac:dyDescent="0.25">
      <c r="I2473" s="6">
        <v>500</v>
      </c>
      <c r="J2473" t="s">
        <v>8218</v>
      </c>
      <c r="K2473" t="s">
        <v>8343</v>
      </c>
    </row>
    <row r="2474" spans="9:11" x14ac:dyDescent="0.25">
      <c r="I2474" s="6">
        <v>7500</v>
      </c>
      <c r="J2474" t="s">
        <v>8218</v>
      </c>
      <c r="K2474" t="s">
        <v>8343</v>
      </c>
    </row>
    <row r="2475" spans="9:11" x14ac:dyDescent="0.25">
      <c r="I2475" s="6">
        <v>2000</v>
      </c>
      <c r="J2475" t="s">
        <v>8218</v>
      </c>
      <c r="K2475" t="s">
        <v>8343</v>
      </c>
    </row>
    <row r="2476" spans="9:11" x14ac:dyDescent="0.25">
      <c r="I2476" s="6">
        <v>5000</v>
      </c>
      <c r="J2476" t="s">
        <v>8218</v>
      </c>
      <c r="K2476" t="s">
        <v>8343</v>
      </c>
    </row>
    <row r="2477" spans="9:11" x14ac:dyDescent="0.25">
      <c r="I2477" s="6">
        <v>2500</v>
      </c>
      <c r="J2477" t="s">
        <v>8218</v>
      </c>
      <c r="K2477" t="s">
        <v>8343</v>
      </c>
    </row>
    <row r="2478" spans="9:11" x14ac:dyDescent="0.25">
      <c r="I2478" s="6">
        <v>3200</v>
      </c>
      <c r="J2478" t="s">
        <v>8218</v>
      </c>
      <c r="K2478" t="s">
        <v>8343</v>
      </c>
    </row>
    <row r="2479" spans="9:11" x14ac:dyDescent="0.25">
      <c r="I2479" s="6">
        <v>750</v>
      </c>
      <c r="J2479" t="s">
        <v>8218</v>
      </c>
      <c r="K2479" t="s">
        <v>8343</v>
      </c>
    </row>
    <row r="2480" spans="9:11" x14ac:dyDescent="0.25">
      <c r="I2480" s="6">
        <v>8000</v>
      </c>
      <c r="J2480" t="s">
        <v>8218</v>
      </c>
      <c r="K2480" t="s">
        <v>8343</v>
      </c>
    </row>
    <row r="2481" spans="9:11" x14ac:dyDescent="0.25">
      <c r="I2481" s="6">
        <v>300</v>
      </c>
      <c r="J2481" t="s">
        <v>8218</v>
      </c>
      <c r="K2481" t="s">
        <v>8343</v>
      </c>
    </row>
    <row r="2482" spans="9:11" x14ac:dyDescent="0.25">
      <c r="I2482" s="6">
        <v>2000</v>
      </c>
      <c r="J2482" t="s">
        <v>8218</v>
      </c>
      <c r="K2482" t="s">
        <v>8343</v>
      </c>
    </row>
    <row r="2483" spans="9:11" x14ac:dyDescent="0.25">
      <c r="I2483" s="6">
        <v>4000</v>
      </c>
      <c r="J2483" t="s">
        <v>8218</v>
      </c>
      <c r="K2483" t="s">
        <v>8343</v>
      </c>
    </row>
    <row r="2484" spans="9:11" x14ac:dyDescent="0.25">
      <c r="I2484" s="6">
        <v>1000</v>
      </c>
      <c r="J2484" t="s">
        <v>8218</v>
      </c>
      <c r="K2484" t="s">
        <v>8343</v>
      </c>
    </row>
    <row r="2485" spans="9:11" x14ac:dyDescent="0.25">
      <c r="I2485" s="6">
        <v>1100</v>
      </c>
      <c r="J2485" t="s">
        <v>8218</v>
      </c>
      <c r="K2485" t="s">
        <v>8343</v>
      </c>
    </row>
    <row r="2486" spans="9:11" x14ac:dyDescent="0.25">
      <c r="I2486" s="6">
        <v>3500</v>
      </c>
      <c r="J2486" t="s">
        <v>8218</v>
      </c>
      <c r="K2486" t="s">
        <v>8343</v>
      </c>
    </row>
    <row r="2487" spans="9:11" x14ac:dyDescent="0.25">
      <c r="I2487" s="6">
        <v>2000</v>
      </c>
      <c r="J2487" t="s">
        <v>8218</v>
      </c>
      <c r="K2487" t="s">
        <v>8343</v>
      </c>
    </row>
    <row r="2488" spans="9:11" x14ac:dyDescent="0.25">
      <c r="I2488" s="6">
        <v>300</v>
      </c>
      <c r="J2488" t="s">
        <v>8218</v>
      </c>
      <c r="K2488" t="s">
        <v>8343</v>
      </c>
    </row>
    <row r="2489" spans="9:11" x14ac:dyDescent="0.25">
      <c r="I2489" s="6">
        <v>1500</v>
      </c>
      <c r="J2489" t="s">
        <v>8218</v>
      </c>
      <c r="K2489" t="s">
        <v>8343</v>
      </c>
    </row>
    <row r="2490" spans="9:11" x14ac:dyDescent="0.25">
      <c r="I2490" s="6">
        <v>3000</v>
      </c>
      <c r="J2490" t="s">
        <v>8218</v>
      </c>
      <c r="K2490" t="s">
        <v>8343</v>
      </c>
    </row>
    <row r="2491" spans="9:11" x14ac:dyDescent="0.25">
      <c r="I2491" s="6">
        <v>3500</v>
      </c>
      <c r="J2491" t="s">
        <v>8218</v>
      </c>
      <c r="K2491" t="s">
        <v>8343</v>
      </c>
    </row>
    <row r="2492" spans="9:11" x14ac:dyDescent="0.25">
      <c r="I2492" s="6">
        <v>500</v>
      </c>
      <c r="J2492" t="s">
        <v>8218</v>
      </c>
      <c r="K2492" t="s">
        <v>8343</v>
      </c>
    </row>
    <row r="2493" spans="9:11" x14ac:dyDescent="0.25">
      <c r="I2493" s="6">
        <v>500</v>
      </c>
      <c r="J2493" t="s">
        <v>8218</v>
      </c>
      <c r="K2493" t="s">
        <v>8343</v>
      </c>
    </row>
    <row r="2494" spans="9:11" x14ac:dyDescent="0.25">
      <c r="I2494" s="6">
        <v>600</v>
      </c>
      <c r="J2494" t="s">
        <v>8218</v>
      </c>
      <c r="K2494" t="s">
        <v>8343</v>
      </c>
    </row>
    <row r="2495" spans="9:11" x14ac:dyDescent="0.25">
      <c r="I2495" s="6">
        <v>20000</v>
      </c>
      <c r="J2495" t="s">
        <v>8218</v>
      </c>
      <c r="K2495" t="s">
        <v>8343</v>
      </c>
    </row>
    <row r="2496" spans="9:11" x14ac:dyDescent="0.25">
      <c r="I2496" s="6">
        <v>1500</v>
      </c>
      <c r="J2496" t="s">
        <v>8218</v>
      </c>
      <c r="K2496" t="s">
        <v>8343</v>
      </c>
    </row>
    <row r="2497" spans="9:11" x14ac:dyDescent="0.25">
      <c r="I2497" s="6">
        <v>1500</v>
      </c>
      <c r="J2497" t="s">
        <v>8218</v>
      </c>
      <c r="K2497" t="s">
        <v>8343</v>
      </c>
    </row>
    <row r="2498" spans="9:11" x14ac:dyDescent="0.25">
      <c r="I2498" s="6">
        <v>6000</v>
      </c>
      <c r="J2498" t="s">
        <v>8218</v>
      </c>
      <c r="K2498" t="s">
        <v>8343</v>
      </c>
    </row>
    <row r="2499" spans="9:11" x14ac:dyDescent="0.25">
      <c r="I2499" s="6">
        <v>4000</v>
      </c>
      <c r="J2499" t="s">
        <v>8218</v>
      </c>
      <c r="K2499" t="s">
        <v>8343</v>
      </c>
    </row>
    <row r="2500" spans="9:11" x14ac:dyDescent="0.25">
      <c r="I2500" s="6">
        <v>1000</v>
      </c>
      <c r="J2500" t="s">
        <v>8218</v>
      </c>
      <c r="K2500" t="s">
        <v>8343</v>
      </c>
    </row>
    <row r="2501" spans="9:11" x14ac:dyDescent="0.25">
      <c r="I2501" s="6">
        <v>4000</v>
      </c>
      <c r="J2501" t="s">
        <v>8218</v>
      </c>
      <c r="K2501" t="s">
        <v>8343</v>
      </c>
    </row>
    <row r="2502" spans="9:11" x14ac:dyDescent="0.25">
      <c r="I2502" s="6">
        <v>600</v>
      </c>
      <c r="J2502" t="s">
        <v>8218</v>
      </c>
      <c r="K2502" t="s">
        <v>8343</v>
      </c>
    </row>
    <row r="2503" spans="9:11" x14ac:dyDescent="0.25">
      <c r="I2503" s="6">
        <v>11000</v>
      </c>
      <c r="J2503" t="s">
        <v>8220</v>
      </c>
      <c r="K2503" t="s">
        <v>8367</v>
      </c>
    </row>
    <row r="2504" spans="9:11" x14ac:dyDescent="0.25">
      <c r="I2504" s="6">
        <v>110000</v>
      </c>
      <c r="J2504" t="s">
        <v>8220</v>
      </c>
      <c r="K2504" t="s">
        <v>8367</v>
      </c>
    </row>
    <row r="2505" spans="9:11" x14ac:dyDescent="0.25">
      <c r="I2505" s="6">
        <v>10000</v>
      </c>
      <c r="J2505" t="s">
        <v>8220</v>
      </c>
      <c r="K2505" t="s">
        <v>8367</v>
      </c>
    </row>
    <row r="2506" spans="9:11" x14ac:dyDescent="0.25">
      <c r="I2506" s="6">
        <v>35000</v>
      </c>
      <c r="J2506" t="s">
        <v>8220</v>
      </c>
      <c r="K2506" t="s">
        <v>8367</v>
      </c>
    </row>
    <row r="2507" spans="9:11" x14ac:dyDescent="0.25">
      <c r="I2507" s="6">
        <v>7000</v>
      </c>
      <c r="J2507" t="s">
        <v>8220</v>
      </c>
      <c r="K2507" t="s">
        <v>8367</v>
      </c>
    </row>
    <row r="2508" spans="9:11" x14ac:dyDescent="0.25">
      <c r="I2508" s="6">
        <v>5000</v>
      </c>
      <c r="J2508" t="s">
        <v>8220</v>
      </c>
      <c r="K2508" t="s">
        <v>8367</v>
      </c>
    </row>
    <row r="2509" spans="9:11" x14ac:dyDescent="0.25">
      <c r="I2509" s="6">
        <v>42850</v>
      </c>
      <c r="J2509" t="s">
        <v>8220</v>
      </c>
      <c r="K2509" t="s">
        <v>8367</v>
      </c>
    </row>
    <row r="2510" spans="9:11" x14ac:dyDescent="0.25">
      <c r="I2510" s="6">
        <v>20000</v>
      </c>
      <c r="J2510" t="s">
        <v>8220</v>
      </c>
      <c r="K2510" t="s">
        <v>8367</v>
      </c>
    </row>
    <row r="2511" spans="9:11" x14ac:dyDescent="0.25">
      <c r="I2511" s="6">
        <v>95000</v>
      </c>
      <c r="J2511" t="s">
        <v>8220</v>
      </c>
      <c r="K2511" t="s">
        <v>8367</v>
      </c>
    </row>
    <row r="2512" spans="9:11" x14ac:dyDescent="0.25">
      <c r="I2512" s="6">
        <v>50000</v>
      </c>
      <c r="J2512" t="s">
        <v>8220</v>
      </c>
      <c r="K2512" t="s">
        <v>8367</v>
      </c>
    </row>
    <row r="2513" spans="9:11" x14ac:dyDescent="0.25">
      <c r="I2513" s="6">
        <v>100000</v>
      </c>
      <c r="J2513" t="s">
        <v>8220</v>
      </c>
      <c r="K2513" t="s">
        <v>8367</v>
      </c>
    </row>
    <row r="2514" spans="9:11" x14ac:dyDescent="0.25">
      <c r="I2514" s="6">
        <v>1150</v>
      </c>
      <c r="J2514" t="s">
        <v>8220</v>
      </c>
      <c r="K2514" t="s">
        <v>8367</v>
      </c>
    </row>
    <row r="2515" spans="9:11" x14ac:dyDescent="0.25">
      <c r="I2515" s="6">
        <v>180000</v>
      </c>
      <c r="J2515" t="s">
        <v>8220</v>
      </c>
      <c r="K2515" t="s">
        <v>8367</v>
      </c>
    </row>
    <row r="2516" spans="9:11" x14ac:dyDescent="0.25">
      <c r="I2516" s="6">
        <v>12000</v>
      </c>
      <c r="J2516" t="s">
        <v>8220</v>
      </c>
      <c r="K2516" t="s">
        <v>8367</v>
      </c>
    </row>
    <row r="2517" spans="9:11" x14ac:dyDescent="0.25">
      <c r="I2517" s="6">
        <v>5000</v>
      </c>
      <c r="J2517" t="s">
        <v>8220</v>
      </c>
      <c r="K2517" t="s">
        <v>8367</v>
      </c>
    </row>
    <row r="2518" spans="9:11" x14ac:dyDescent="0.25">
      <c r="I2518" s="6">
        <v>22000</v>
      </c>
      <c r="J2518" t="s">
        <v>8220</v>
      </c>
      <c r="K2518" t="s">
        <v>8367</v>
      </c>
    </row>
    <row r="2519" spans="9:11" x14ac:dyDescent="0.25">
      <c r="I2519" s="6">
        <v>18000</v>
      </c>
      <c r="J2519" t="s">
        <v>8220</v>
      </c>
      <c r="K2519" t="s">
        <v>8367</v>
      </c>
    </row>
    <row r="2520" spans="9:11" x14ac:dyDescent="0.25">
      <c r="I2520" s="6">
        <v>5000</v>
      </c>
      <c r="J2520" t="s">
        <v>8220</v>
      </c>
      <c r="K2520" t="s">
        <v>8367</v>
      </c>
    </row>
    <row r="2521" spans="9:11" x14ac:dyDescent="0.25">
      <c r="I2521" s="6">
        <v>150000</v>
      </c>
      <c r="J2521" t="s">
        <v>8220</v>
      </c>
      <c r="K2521" t="s">
        <v>8367</v>
      </c>
    </row>
    <row r="2522" spans="9:11" x14ac:dyDescent="0.25">
      <c r="I2522" s="6">
        <v>100000</v>
      </c>
      <c r="J2522" t="s">
        <v>8220</v>
      </c>
      <c r="K2522" t="s">
        <v>8367</v>
      </c>
    </row>
    <row r="2523" spans="9:11" x14ac:dyDescent="0.25">
      <c r="I2523" s="6">
        <v>12500</v>
      </c>
      <c r="J2523" t="s">
        <v>8218</v>
      </c>
      <c r="K2523" t="s">
        <v>8368</v>
      </c>
    </row>
    <row r="2524" spans="9:11" x14ac:dyDescent="0.25">
      <c r="I2524" s="6">
        <v>5000</v>
      </c>
      <c r="J2524" t="s">
        <v>8218</v>
      </c>
      <c r="K2524" t="s">
        <v>8368</v>
      </c>
    </row>
    <row r="2525" spans="9:11" x14ac:dyDescent="0.25">
      <c r="I2525" s="6">
        <v>900</v>
      </c>
      <c r="J2525" t="s">
        <v>8218</v>
      </c>
      <c r="K2525" t="s">
        <v>8368</v>
      </c>
    </row>
    <row r="2526" spans="9:11" x14ac:dyDescent="0.25">
      <c r="I2526" s="6">
        <v>7500</v>
      </c>
      <c r="J2526" t="s">
        <v>8218</v>
      </c>
      <c r="K2526" t="s">
        <v>8368</v>
      </c>
    </row>
    <row r="2527" spans="9:11" x14ac:dyDescent="0.25">
      <c r="I2527" s="6">
        <v>8000</v>
      </c>
      <c r="J2527" t="s">
        <v>8218</v>
      </c>
      <c r="K2527" t="s">
        <v>8368</v>
      </c>
    </row>
    <row r="2528" spans="9:11" x14ac:dyDescent="0.25">
      <c r="I2528" s="6">
        <v>4000</v>
      </c>
      <c r="J2528" t="s">
        <v>8218</v>
      </c>
      <c r="K2528" t="s">
        <v>8368</v>
      </c>
    </row>
    <row r="2529" spans="9:11" x14ac:dyDescent="0.25">
      <c r="I2529" s="6">
        <v>4000</v>
      </c>
      <c r="J2529" t="s">
        <v>8218</v>
      </c>
      <c r="K2529" t="s">
        <v>8368</v>
      </c>
    </row>
    <row r="2530" spans="9:11" x14ac:dyDescent="0.25">
      <c r="I2530" s="6">
        <v>4000</v>
      </c>
      <c r="J2530" t="s">
        <v>8218</v>
      </c>
      <c r="K2530" t="s">
        <v>8368</v>
      </c>
    </row>
    <row r="2531" spans="9:11" x14ac:dyDescent="0.25">
      <c r="I2531" s="6">
        <v>6000</v>
      </c>
      <c r="J2531" t="s">
        <v>8218</v>
      </c>
      <c r="K2531" t="s">
        <v>8368</v>
      </c>
    </row>
    <row r="2532" spans="9:11" x14ac:dyDescent="0.25">
      <c r="I2532" s="6">
        <v>6500</v>
      </c>
      <c r="J2532" t="s">
        <v>8218</v>
      </c>
      <c r="K2532" t="s">
        <v>8368</v>
      </c>
    </row>
    <row r="2533" spans="9:11" x14ac:dyDescent="0.25">
      <c r="I2533" s="6">
        <v>4500</v>
      </c>
      <c r="J2533" t="s">
        <v>8218</v>
      </c>
      <c r="K2533" t="s">
        <v>8368</v>
      </c>
    </row>
    <row r="2534" spans="9:11" x14ac:dyDescent="0.25">
      <c r="I2534" s="6">
        <v>4000</v>
      </c>
      <c r="J2534" t="s">
        <v>8218</v>
      </c>
      <c r="K2534" t="s">
        <v>8368</v>
      </c>
    </row>
    <row r="2535" spans="9:11" x14ac:dyDescent="0.25">
      <c r="I2535" s="6">
        <v>7500</v>
      </c>
      <c r="J2535" t="s">
        <v>8218</v>
      </c>
      <c r="K2535" t="s">
        <v>8368</v>
      </c>
    </row>
    <row r="2536" spans="9:11" x14ac:dyDescent="0.25">
      <c r="I2536" s="6">
        <v>2000</v>
      </c>
      <c r="J2536" t="s">
        <v>8218</v>
      </c>
      <c r="K2536" t="s">
        <v>8368</v>
      </c>
    </row>
    <row r="2537" spans="9:11" x14ac:dyDescent="0.25">
      <c r="I2537" s="6">
        <v>20000</v>
      </c>
      <c r="J2537" t="s">
        <v>8218</v>
      </c>
      <c r="K2537" t="s">
        <v>8368</v>
      </c>
    </row>
    <row r="2538" spans="9:11" x14ac:dyDescent="0.25">
      <c r="I2538" s="6">
        <v>25</v>
      </c>
      <c r="J2538" t="s">
        <v>8218</v>
      </c>
      <c r="K2538" t="s">
        <v>8368</v>
      </c>
    </row>
    <row r="2539" spans="9:11" x14ac:dyDescent="0.25">
      <c r="I2539" s="6">
        <v>1000</v>
      </c>
      <c r="J2539" t="s">
        <v>8218</v>
      </c>
      <c r="K2539" t="s">
        <v>8368</v>
      </c>
    </row>
    <row r="2540" spans="9:11" x14ac:dyDescent="0.25">
      <c r="I2540" s="6">
        <v>18000</v>
      </c>
      <c r="J2540" t="s">
        <v>8218</v>
      </c>
      <c r="K2540" t="s">
        <v>8368</v>
      </c>
    </row>
    <row r="2541" spans="9:11" x14ac:dyDescent="0.25">
      <c r="I2541" s="6">
        <v>10000</v>
      </c>
      <c r="J2541" t="s">
        <v>8218</v>
      </c>
      <c r="K2541" t="s">
        <v>8368</v>
      </c>
    </row>
    <row r="2542" spans="9:11" x14ac:dyDescent="0.25">
      <c r="I2542" s="6">
        <v>2500</v>
      </c>
      <c r="J2542" t="s">
        <v>8218</v>
      </c>
      <c r="K2542" t="s">
        <v>8368</v>
      </c>
    </row>
    <row r="2543" spans="9:11" x14ac:dyDescent="0.25">
      <c r="I2543" s="6">
        <v>3500</v>
      </c>
      <c r="J2543" t="s">
        <v>8218</v>
      </c>
      <c r="K2543" t="s">
        <v>8368</v>
      </c>
    </row>
    <row r="2544" spans="9:11" x14ac:dyDescent="0.25">
      <c r="I2544" s="6">
        <v>700</v>
      </c>
      <c r="J2544" t="s">
        <v>8218</v>
      </c>
      <c r="K2544" t="s">
        <v>8368</v>
      </c>
    </row>
    <row r="2545" spans="9:11" x14ac:dyDescent="0.25">
      <c r="I2545" s="6">
        <v>250</v>
      </c>
      <c r="J2545" t="s">
        <v>8218</v>
      </c>
      <c r="K2545" t="s">
        <v>8368</v>
      </c>
    </row>
    <row r="2546" spans="9:11" x14ac:dyDescent="0.25">
      <c r="I2546" s="6">
        <v>5000</v>
      </c>
      <c r="J2546" t="s">
        <v>8218</v>
      </c>
      <c r="K2546" t="s">
        <v>8368</v>
      </c>
    </row>
    <row r="2547" spans="9:11" x14ac:dyDescent="0.25">
      <c r="I2547" s="6">
        <v>2000</v>
      </c>
      <c r="J2547" t="s">
        <v>8218</v>
      </c>
      <c r="K2547" t="s">
        <v>8368</v>
      </c>
    </row>
    <row r="2548" spans="9:11" x14ac:dyDescent="0.25">
      <c r="I2548" s="6">
        <v>3500</v>
      </c>
      <c r="J2548" t="s">
        <v>8218</v>
      </c>
      <c r="K2548" t="s">
        <v>8368</v>
      </c>
    </row>
    <row r="2549" spans="9:11" x14ac:dyDescent="0.25">
      <c r="I2549" s="6">
        <v>5500</v>
      </c>
      <c r="J2549" t="s">
        <v>8218</v>
      </c>
      <c r="K2549" t="s">
        <v>8368</v>
      </c>
    </row>
    <row r="2550" spans="9:11" x14ac:dyDescent="0.25">
      <c r="I2550" s="6">
        <v>6000</v>
      </c>
      <c r="J2550" t="s">
        <v>8218</v>
      </c>
      <c r="K2550" t="s">
        <v>8368</v>
      </c>
    </row>
    <row r="2551" spans="9:11" x14ac:dyDescent="0.25">
      <c r="I2551" s="6">
        <v>1570</v>
      </c>
      <c r="J2551" t="s">
        <v>8218</v>
      </c>
      <c r="K2551" t="s">
        <v>8368</v>
      </c>
    </row>
    <row r="2552" spans="9:11" x14ac:dyDescent="0.25">
      <c r="I2552" s="6">
        <v>6500</v>
      </c>
      <c r="J2552" t="s">
        <v>8218</v>
      </c>
      <c r="K2552" t="s">
        <v>8368</v>
      </c>
    </row>
    <row r="2553" spans="9:11" x14ac:dyDescent="0.25">
      <c r="I2553" s="6">
        <v>3675</v>
      </c>
      <c r="J2553" t="s">
        <v>8218</v>
      </c>
      <c r="K2553" t="s">
        <v>8368</v>
      </c>
    </row>
    <row r="2554" spans="9:11" x14ac:dyDescent="0.25">
      <c r="I2554" s="6">
        <v>3000</v>
      </c>
      <c r="J2554" t="s">
        <v>8218</v>
      </c>
      <c r="K2554" t="s">
        <v>8368</v>
      </c>
    </row>
    <row r="2555" spans="9:11" x14ac:dyDescent="0.25">
      <c r="I2555" s="6">
        <v>1500</v>
      </c>
      <c r="J2555" t="s">
        <v>8218</v>
      </c>
      <c r="K2555" t="s">
        <v>8368</v>
      </c>
    </row>
    <row r="2556" spans="9:11" x14ac:dyDescent="0.25">
      <c r="I2556" s="6">
        <v>3000</v>
      </c>
      <c r="J2556" t="s">
        <v>8218</v>
      </c>
      <c r="K2556" t="s">
        <v>8368</v>
      </c>
    </row>
    <row r="2557" spans="9:11" x14ac:dyDescent="0.25">
      <c r="I2557" s="6">
        <v>2000</v>
      </c>
      <c r="J2557" t="s">
        <v>8218</v>
      </c>
      <c r="K2557" t="s">
        <v>8368</v>
      </c>
    </row>
    <row r="2558" spans="9:11" x14ac:dyDescent="0.25">
      <c r="I2558" s="6">
        <v>745</v>
      </c>
      <c r="J2558" t="s">
        <v>8218</v>
      </c>
      <c r="K2558" t="s">
        <v>8368</v>
      </c>
    </row>
    <row r="2559" spans="9:11" x14ac:dyDescent="0.25">
      <c r="I2559" s="6">
        <v>900</v>
      </c>
      <c r="J2559" t="s">
        <v>8218</v>
      </c>
      <c r="K2559" t="s">
        <v>8368</v>
      </c>
    </row>
    <row r="2560" spans="9:11" x14ac:dyDescent="0.25">
      <c r="I2560" s="6">
        <v>1250</v>
      </c>
      <c r="J2560" t="s">
        <v>8218</v>
      </c>
      <c r="K2560" t="s">
        <v>8368</v>
      </c>
    </row>
    <row r="2561" spans="9:11" x14ac:dyDescent="0.25">
      <c r="I2561" s="6">
        <v>800</v>
      </c>
      <c r="J2561" t="s">
        <v>8218</v>
      </c>
      <c r="K2561" t="s">
        <v>8368</v>
      </c>
    </row>
    <row r="2562" spans="9:11" x14ac:dyDescent="0.25">
      <c r="I2562" s="6">
        <v>3000</v>
      </c>
      <c r="J2562" t="s">
        <v>8218</v>
      </c>
      <c r="K2562" t="s">
        <v>8368</v>
      </c>
    </row>
    <row r="2563" spans="9:11" x14ac:dyDescent="0.25">
      <c r="I2563" s="6">
        <v>100000</v>
      </c>
      <c r="J2563" t="s">
        <v>8219</v>
      </c>
      <c r="K2563" t="s">
        <v>8351</v>
      </c>
    </row>
    <row r="2564" spans="9:11" x14ac:dyDescent="0.25">
      <c r="I2564" s="6">
        <v>10000</v>
      </c>
      <c r="J2564" t="s">
        <v>8219</v>
      </c>
      <c r="K2564" t="s">
        <v>8351</v>
      </c>
    </row>
    <row r="2565" spans="9:11" x14ac:dyDescent="0.25">
      <c r="I2565" s="6">
        <v>20000</v>
      </c>
      <c r="J2565" t="s">
        <v>8219</v>
      </c>
      <c r="K2565" t="s">
        <v>8351</v>
      </c>
    </row>
    <row r="2566" spans="9:11" x14ac:dyDescent="0.25">
      <c r="I2566" s="6">
        <v>40000</v>
      </c>
      <c r="J2566" t="s">
        <v>8219</v>
      </c>
      <c r="K2566" t="s">
        <v>8351</v>
      </c>
    </row>
    <row r="2567" spans="9:11" x14ac:dyDescent="0.25">
      <c r="I2567" s="6">
        <v>10000</v>
      </c>
      <c r="J2567" t="s">
        <v>8219</v>
      </c>
      <c r="K2567" t="s">
        <v>8351</v>
      </c>
    </row>
    <row r="2568" spans="9:11" x14ac:dyDescent="0.25">
      <c r="I2568" s="6">
        <v>35000</v>
      </c>
      <c r="J2568" t="s">
        <v>8219</v>
      </c>
      <c r="K2568" t="s">
        <v>8351</v>
      </c>
    </row>
    <row r="2569" spans="9:11" x14ac:dyDescent="0.25">
      <c r="I2569" s="6">
        <v>45000</v>
      </c>
      <c r="J2569" t="s">
        <v>8219</v>
      </c>
      <c r="K2569" t="s">
        <v>8351</v>
      </c>
    </row>
    <row r="2570" spans="9:11" x14ac:dyDescent="0.25">
      <c r="I2570" s="6">
        <v>10000</v>
      </c>
      <c r="J2570" t="s">
        <v>8219</v>
      </c>
      <c r="K2570" t="s">
        <v>8351</v>
      </c>
    </row>
    <row r="2571" spans="9:11" x14ac:dyDescent="0.25">
      <c r="I2571" s="6">
        <v>6500</v>
      </c>
      <c r="J2571" t="s">
        <v>8219</v>
      </c>
      <c r="K2571" t="s">
        <v>8351</v>
      </c>
    </row>
    <row r="2572" spans="9:11" x14ac:dyDescent="0.25">
      <c r="I2572" s="6">
        <v>7000</v>
      </c>
      <c r="J2572" t="s">
        <v>8219</v>
      </c>
      <c r="K2572" t="s">
        <v>8351</v>
      </c>
    </row>
    <row r="2573" spans="9:11" x14ac:dyDescent="0.25">
      <c r="I2573" s="6">
        <v>100000</v>
      </c>
      <c r="J2573" t="s">
        <v>8219</v>
      </c>
      <c r="K2573" t="s">
        <v>8351</v>
      </c>
    </row>
    <row r="2574" spans="9:11" x14ac:dyDescent="0.25">
      <c r="I2574" s="6">
        <v>30000</v>
      </c>
      <c r="J2574" t="s">
        <v>8219</v>
      </c>
      <c r="K2574" t="s">
        <v>8351</v>
      </c>
    </row>
    <row r="2575" spans="9:11" x14ac:dyDescent="0.25">
      <c r="I2575" s="6">
        <v>8000</v>
      </c>
      <c r="J2575" t="s">
        <v>8219</v>
      </c>
      <c r="K2575" t="s">
        <v>8351</v>
      </c>
    </row>
    <row r="2576" spans="9:11" x14ac:dyDescent="0.25">
      <c r="I2576" s="6">
        <v>10000</v>
      </c>
      <c r="J2576" t="s">
        <v>8219</v>
      </c>
      <c r="K2576" t="s">
        <v>8351</v>
      </c>
    </row>
    <row r="2577" spans="9:11" x14ac:dyDescent="0.25">
      <c r="I2577" s="6">
        <v>85000</v>
      </c>
      <c r="J2577" t="s">
        <v>8219</v>
      </c>
      <c r="K2577" t="s">
        <v>8351</v>
      </c>
    </row>
    <row r="2578" spans="9:11" x14ac:dyDescent="0.25">
      <c r="I2578" s="6">
        <v>10000</v>
      </c>
      <c r="J2578" t="s">
        <v>8219</v>
      </c>
      <c r="K2578" t="s">
        <v>8351</v>
      </c>
    </row>
    <row r="2579" spans="9:11" x14ac:dyDescent="0.25">
      <c r="I2579" s="6">
        <v>15000</v>
      </c>
      <c r="J2579" t="s">
        <v>8219</v>
      </c>
      <c r="K2579" t="s">
        <v>8351</v>
      </c>
    </row>
    <row r="2580" spans="9:11" x14ac:dyDescent="0.25">
      <c r="I2580" s="6">
        <v>6000</v>
      </c>
      <c r="J2580" t="s">
        <v>8219</v>
      </c>
      <c r="K2580" t="s">
        <v>8351</v>
      </c>
    </row>
    <row r="2581" spans="9:11" x14ac:dyDescent="0.25">
      <c r="I2581" s="6">
        <v>200000</v>
      </c>
      <c r="J2581" t="s">
        <v>8219</v>
      </c>
      <c r="K2581" t="s">
        <v>8351</v>
      </c>
    </row>
    <row r="2582" spans="9:11" x14ac:dyDescent="0.25">
      <c r="I2582" s="6">
        <v>8500</v>
      </c>
      <c r="J2582" t="s">
        <v>8219</v>
      </c>
      <c r="K2582" t="s">
        <v>8351</v>
      </c>
    </row>
    <row r="2583" spans="9:11" x14ac:dyDescent="0.25">
      <c r="I2583" s="6">
        <v>5000</v>
      </c>
      <c r="J2583" t="s">
        <v>8220</v>
      </c>
      <c r="K2583" t="s">
        <v>8351</v>
      </c>
    </row>
    <row r="2584" spans="9:11" x14ac:dyDescent="0.25">
      <c r="I2584" s="6">
        <v>90000</v>
      </c>
      <c r="J2584" t="s">
        <v>8220</v>
      </c>
      <c r="K2584" t="s">
        <v>8351</v>
      </c>
    </row>
    <row r="2585" spans="9:11" x14ac:dyDescent="0.25">
      <c r="I2585" s="6">
        <v>1000</v>
      </c>
      <c r="J2585" t="s">
        <v>8220</v>
      </c>
      <c r="K2585" t="s">
        <v>8351</v>
      </c>
    </row>
    <row r="2586" spans="9:11" x14ac:dyDescent="0.25">
      <c r="I2586" s="6">
        <v>10000</v>
      </c>
      <c r="J2586" t="s">
        <v>8220</v>
      </c>
      <c r="K2586" t="s">
        <v>8351</v>
      </c>
    </row>
    <row r="2587" spans="9:11" x14ac:dyDescent="0.25">
      <c r="I2587" s="6">
        <v>30000</v>
      </c>
      <c r="J2587" t="s">
        <v>8220</v>
      </c>
      <c r="K2587" t="s">
        <v>8351</v>
      </c>
    </row>
    <row r="2588" spans="9:11" x14ac:dyDescent="0.25">
      <c r="I2588" s="6">
        <v>3000</v>
      </c>
      <c r="J2588" t="s">
        <v>8220</v>
      </c>
      <c r="K2588" t="s">
        <v>8351</v>
      </c>
    </row>
    <row r="2589" spans="9:11" x14ac:dyDescent="0.25">
      <c r="I2589" s="6">
        <v>50000</v>
      </c>
      <c r="J2589" t="s">
        <v>8220</v>
      </c>
      <c r="K2589" t="s">
        <v>8351</v>
      </c>
    </row>
    <row r="2590" spans="9:11" x14ac:dyDescent="0.25">
      <c r="I2590" s="6">
        <v>6000</v>
      </c>
      <c r="J2590" t="s">
        <v>8220</v>
      </c>
      <c r="K2590" t="s">
        <v>8351</v>
      </c>
    </row>
    <row r="2591" spans="9:11" x14ac:dyDescent="0.25">
      <c r="I2591" s="6">
        <v>50000</v>
      </c>
      <c r="J2591" t="s">
        <v>8220</v>
      </c>
      <c r="K2591" t="s">
        <v>8351</v>
      </c>
    </row>
    <row r="2592" spans="9:11" x14ac:dyDescent="0.25">
      <c r="I2592" s="6">
        <v>3000</v>
      </c>
      <c r="J2592" t="s">
        <v>8220</v>
      </c>
      <c r="K2592" t="s">
        <v>8351</v>
      </c>
    </row>
    <row r="2593" spans="9:11" x14ac:dyDescent="0.25">
      <c r="I2593" s="6">
        <v>1500</v>
      </c>
      <c r="J2593" t="s">
        <v>8220</v>
      </c>
      <c r="K2593" t="s">
        <v>8351</v>
      </c>
    </row>
    <row r="2594" spans="9:11" x14ac:dyDescent="0.25">
      <c r="I2594" s="6">
        <v>30000</v>
      </c>
      <c r="J2594" t="s">
        <v>8220</v>
      </c>
      <c r="K2594" t="s">
        <v>8351</v>
      </c>
    </row>
    <row r="2595" spans="9:11" x14ac:dyDescent="0.25">
      <c r="I2595" s="6">
        <v>10000</v>
      </c>
      <c r="J2595" t="s">
        <v>8220</v>
      </c>
      <c r="K2595" t="s">
        <v>8351</v>
      </c>
    </row>
    <row r="2596" spans="9:11" x14ac:dyDescent="0.25">
      <c r="I2596" s="6">
        <v>80000</v>
      </c>
      <c r="J2596" t="s">
        <v>8220</v>
      </c>
      <c r="K2596" t="s">
        <v>8351</v>
      </c>
    </row>
    <row r="2597" spans="9:11" x14ac:dyDescent="0.25">
      <c r="I2597" s="6">
        <v>15000</v>
      </c>
      <c r="J2597" t="s">
        <v>8220</v>
      </c>
      <c r="K2597" t="s">
        <v>8351</v>
      </c>
    </row>
    <row r="2598" spans="9:11" x14ac:dyDescent="0.25">
      <c r="I2598" s="6">
        <v>35000</v>
      </c>
      <c r="J2598" t="s">
        <v>8220</v>
      </c>
      <c r="K2598" t="s">
        <v>8351</v>
      </c>
    </row>
    <row r="2599" spans="9:11" x14ac:dyDescent="0.25">
      <c r="I2599" s="6">
        <v>1500</v>
      </c>
      <c r="J2599" t="s">
        <v>8220</v>
      </c>
      <c r="K2599" t="s">
        <v>8351</v>
      </c>
    </row>
    <row r="2600" spans="9:11" x14ac:dyDescent="0.25">
      <c r="I2600" s="6">
        <v>3000</v>
      </c>
      <c r="J2600" t="s">
        <v>8220</v>
      </c>
      <c r="K2600" t="s">
        <v>8351</v>
      </c>
    </row>
    <row r="2601" spans="9:11" x14ac:dyDescent="0.25">
      <c r="I2601" s="6">
        <v>9041</v>
      </c>
      <c r="J2601" t="s">
        <v>8220</v>
      </c>
      <c r="K2601" t="s">
        <v>8351</v>
      </c>
    </row>
    <row r="2602" spans="9:11" x14ac:dyDescent="0.25">
      <c r="I2602" s="6">
        <v>50000</v>
      </c>
      <c r="J2602" t="s">
        <v>8220</v>
      </c>
      <c r="K2602" t="s">
        <v>8351</v>
      </c>
    </row>
    <row r="2603" spans="9:11" x14ac:dyDescent="0.25">
      <c r="I2603" s="6">
        <v>500</v>
      </c>
      <c r="J2603" t="s">
        <v>8218</v>
      </c>
      <c r="K2603" t="s">
        <v>8369</v>
      </c>
    </row>
    <row r="2604" spans="9:11" x14ac:dyDescent="0.25">
      <c r="I2604" s="6">
        <v>12000</v>
      </c>
      <c r="J2604" t="s">
        <v>8218</v>
      </c>
      <c r="K2604" t="s">
        <v>8369</v>
      </c>
    </row>
    <row r="2605" spans="9:11" x14ac:dyDescent="0.25">
      <c r="I2605" s="6">
        <v>1750</v>
      </c>
      <c r="J2605" t="s">
        <v>8218</v>
      </c>
      <c r="K2605" t="s">
        <v>8369</v>
      </c>
    </row>
    <row r="2606" spans="9:11" x14ac:dyDescent="0.25">
      <c r="I2606" s="6">
        <v>20000</v>
      </c>
      <c r="J2606" t="s">
        <v>8218</v>
      </c>
      <c r="K2606" t="s">
        <v>8369</v>
      </c>
    </row>
    <row r="2607" spans="9:11" x14ac:dyDescent="0.25">
      <c r="I2607" s="6">
        <v>100000</v>
      </c>
      <c r="J2607" t="s">
        <v>8218</v>
      </c>
      <c r="K2607" t="s">
        <v>8369</v>
      </c>
    </row>
    <row r="2608" spans="9:11" x14ac:dyDescent="0.25">
      <c r="I2608" s="6">
        <v>11000</v>
      </c>
      <c r="J2608" t="s">
        <v>8218</v>
      </c>
      <c r="K2608" t="s">
        <v>8369</v>
      </c>
    </row>
    <row r="2609" spans="9:11" x14ac:dyDescent="0.25">
      <c r="I2609" s="6">
        <v>8000</v>
      </c>
      <c r="J2609" t="s">
        <v>8218</v>
      </c>
      <c r="K2609" t="s">
        <v>8369</v>
      </c>
    </row>
    <row r="2610" spans="9:11" x14ac:dyDescent="0.25">
      <c r="I2610" s="6">
        <v>8000</v>
      </c>
      <c r="J2610" t="s">
        <v>8218</v>
      </c>
      <c r="K2610" t="s">
        <v>8369</v>
      </c>
    </row>
    <row r="2611" spans="9:11" x14ac:dyDescent="0.25">
      <c r="I2611" s="6">
        <v>35000</v>
      </c>
      <c r="J2611" t="s">
        <v>8218</v>
      </c>
      <c r="K2611" t="s">
        <v>8369</v>
      </c>
    </row>
    <row r="2612" spans="9:11" x14ac:dyDescent="0.25">
      <c r="I2612" s="6">
        <v>22765</v>
      </c>
      <c r="J2612" t="s">
        <v>8218</v>
      </c>
      <c r="K2612" t="s">
        <v>8369</v>
      </c>
    </row>
    <row r="2613" spans="9:11" x14ac:dyDescent="0.25">
      <c r="I2613" s="6">
        <v>11000</v>
      </c>
      <c r="J2613" t="s">
        <v>8218</v>
      </c>
      <c r="K2613" t="s">
        <v>8369</v>
      </c>
    </row>
    <row r="2614" spans="9:11" x14ac:dyDescent="0.25">
      <c r="I2614" s="6">
        <v>10000</v>
      </c>
      <c r="J2614" t="s">
        <v>8218</v>
      </c>
      <c r="K2614" t="s">
        <v>8369</v>
      </c>
    </row>
    <row r="2615" spans="9:11" x14ac:dyDescent="0.25">
      <c r="I2615" s="6">
        <v>7500</v>
      </c>
      <c r="J2615" t="s">
        <v>8218</v>
      </c>
      <c r="K2615" t="s">
        <v>8369</v>
      </c>
    </row>
    <row r="2616" spans="9:11" x14ac:dyDescent="0.25">
      <c r="I2616" s="6">
        <v>10500</v>
      </c>
      <c r="J2616" t="s">
        <v>8218</v>
      </c>
      <c r="K2616" t="s">
        <v>8369</v>
      </c>
    </row>
    <row r="2617" spans="9:11" x14ac:dyDescent="0.25">
      <c r="I2617" s="6">
        <v>2001</v>
      </c>
      <c r="J2617" t="s">
        <v>8218</v>
      </c>
      <c r="K2617" t="s">
        <v>8369</v>
      </c>
    </row>
    <row r="2618" spans="9:11" x14ac:dyDescent="0.25">
      <c r="I2618" s="6">
        <v>25000</v>
      </c>
      <c r="J2618" t="s">
        <v>8218</v>
      </c>
      <c r="K2618" t="s">
        <v>8369</v>
      </c>
    </row>
    <row r="2619" spans="9:11" x14ac:dyDescent="0.25">
      <c r="I2619" s="6">
        <v>500</v>
      </c>
      <c r="J2619" t="s">
        <v>8218</v>
      </c>
      <c r="K2619" t="s">
        <v>8369</v>
      </c>
    </row>
    <row r="2620" spans="9:11" x14ac:dyDescent="0.25">
      <c r="I2620" s="6">
        <v>15000</v>
      </c>
      <c r="J2620" t="s">
        <v>8218</v>
      </c>
      <c r="K2620" t="s">
        <v>8369</v>
      </c>
    </row>
    <row r="2621" spans="9:11" x14ac:dyDescent="0.25">
      <c r="I2621" s="6">
        <v>1000</v>
      </c>
      <c r="J2621" t="s">
        <v>8218</v>
      </c>
      <c r="K2621" t="s">
        <v>8369</v>
      </c>
    </row>
    <row r="2622" spans="9:11" x14ac:dyDescent="0.25">
      <c r="I2622" s="6">
        <v>65000</v>
      </c>
      <c r="J2622" t="s">
        <v>8218</v>
      </c>
      <c r="K2622" t="s">
        <v>8369</v>
      </c>
    </row>
    <row r="2623" spans="9:11" x14ac:dyDescent="0.25">
      <c r="I2623" s="6">
        <v>15000</v>
      </c>
      <c r="J2623" t="s">
        <v>8218</v>
      </c>
      <c r="K2623" t="s">
        <v>8369</v>
      </c>
    </row>
    <row r="2624" spans="9:11" x14ac:dyDescent="0.25">
      <c r="I2624" s="6">
        <v>1500</v>
      </c>
      <c r="J2624" t="s">
        <v>8218</v>
      </c>
      <c r="K2624" t="s">
        <v>8369</v>
      </c>
    </row>
    <row r="2625" spans="9:11" x14ac:dyDescent="0.25">
      <c r="I2625" s="6">
        <v>2000</v>
      </c>
      <c r="J2625" t="s">
        <v>8218</v>
      </c>
      <c r="K2625" t="s">
        <v>8369</v>
      </c>
    </row>
    <row r="2626" spans="9:11" x14ac:dyDescent="0.25">
      <c r="I2626" s="6">
        <v>8000</v>
      </c>
      <c r="J2626" t="s">
        <v>8218</v>
      </c>
      <c r="K2626" t="s">
        <v>8369</v>
      </c>
    </row>
    <row r="2627" spans="9:11" x14ac:dyDescent="0.25">
      <c r="I2627" s="6">
        <v>150</v>
      </c>
      <c r="J2627" t="s">
        <v>8218</v>
      </c>
      <c r="K2627" t="s">
        <v>8369</v>
      </c>
    </row>
    <row r="2628" spans="9:11" x14ac:dyDescent="0.25">
      <c r="I2628" s="6">
        <v>2500</v>
      </c>
      <c r="J2628" t="s">
        <v>8218</v>
      </c>
      <c r="K2628" t="s">
        <v>8369</v>
      </c>
    </row>
    <row r="2629" spans="9:11" x14ac:dyDescent="0.25">
      <c r="I2629" s="6">
        <v>150</v>
      </c>
      <c r="J2629" t="s">
        <v>8218</v>
      </c>
      <c r="K2629" t="s">
        <v>8369</v>
      </c>
    </row>
    <row r="2630" spans="9:11" x14ac:dyDescent="0.25">
      <c r="I2630" s="6">
        <v>839</v>
      </c>
      <c r="J2630" t="s">
        <v>8218</v>
      </c>
      <c r="K2630" t="s">
        <v>8369</v>
      </c>
    </row>
    <row r="2631" spans="9:11" x14ac:dyDescent="0.25">
      <c r="I2631" s="6">
        <v>5000</v>
      </c>
      <c r="J2631" t="s">
        <v>8218</v>
      </c>
      <c r="K2631" t="s">
        <v>8369</v>
      </c>
    </row>
    <row r="2632" spans="9:11" x14ac:dyDescent="0.25">
      <c r="I2632" s="6">
        <v>2000</v>
      </c>
      <c r="J2632" t="s">
        <v>8218</v>
      </c>
      <c r="K2632" t="s">
        <v>8369</v>
      </c>
    </row>
    <row r="2633" spans="9:11" x14ac:dyDescent="0.25">
      <c r="I2633" s="6">
        <v>20000</v>
      </c>
      <c r="J2633" t="s">
        <v>8218</v>
      </c>
      <c r="K2633" t="s">
        <v>8369</v>
      </c>
    </row>
    <row r="2634" spans="9:11" x14ac:dyDescent="0.25">
      <c r="I2634" s="6">
        <v>1070</v>
      </c>
      <c r="J2634" t="s">
        <v>8218</v>
      </c>
      <c r="K2634" t="s">
        <v>8369</v>
      </c>
    </row>
    <row r="2635" spans="9:11" x14ac:dyDescent="0.25">
      <c r="I2635" s="6">
        <v>5000</v>
      </c>
      <c r="J2635" t="s">
        <v>8218</v>
      </c>
      <c r="K2635" t="s">
        <v>8369</v>
      </c>
    </row>
    <row r="2636" spans="9:11" x14ac:dyDescent="0.25">
      <c r="I2636" s="6">
        <v>930</v>
      </c>
      <c r="J2636" t="s">
        <v>8218</v>
      </c>
      <c r="K2636" t="s">
        <v>8369</v>
      </c>
    </row>
    <row r="2637" spans="9:11" x14ac:dyDescent="0.25">
      <c r="I2637" s="6">
        <v>11500</v>
      </c>
      <c r="J2637" t="s">
        <v>8218</v>
      </c>
      <c r="K2637" t="s">
        <v>8369</v>
      </c>
    </row>
    <row r="2638" spans="9:11" x14ac:dyDescent="0.25">
      <c r="I2638" s="6">
        <v>1000</v>
      </c>
      <c r="J2638" t="s">
        <v>8218</v>
      </c>
      <c r="K2638" t="s">
        <v>8369</v>
      </c>
    </row>
    <row r="2639" spans="9:11" x14ac:dyDescent="0.25">
      <c r="I2639" s="6">
        <v>500</v>
      </c>
      <c r="J2639" t="s">
        <v>8218</v>
      </c>
      <c r="K2639" t="s">
        <v>8369</v>
      </c>
    </row>
    <row r="2640" spans="9:11" x14ac:dyDescent="0.25">
      <c r="I2640" s="6">
        <v>347</v>
      </c>
      <c r="J2640" t="s">
        <v>8218</v>
      </c>
      <c r="K2640" t="s">
        <v>8369</v>
      </c>
    </row>
    <row r="2641" spans="9:11" x14ac:dyDescent="0.25">
      <c r="I2641" s="6">
        <v>300</v>
      </c>
      <c r="J2641" t="s">
        <v>8218</v>
      </c>
      <c r="K2641" t="s">
        <v>8369</v>
      </c>
    </row>
    <row r="2642" spans="9:11" x14ac:dyDescent="0.25">
      <c r="I2642" s="6">
        <v>3000</v>
      </c>
      <c r="J2642" t="s">
        <v>8218</v>
      </c>
      <c r="K2642" t="s">
        <v>8369</v>
      </c>
    </row>
    <row r="2643" spans="9:11" x14ac:dyDescent="0.25">
      <c r="I2643" s="6">
        <v>1500</v>
      </c>
      <c r="J2643" t="s">
        <v>8220</v>
      </c>
      <c r="K2643" t="s">
        <v>8369</v>
      </c>
    </row>
    <row r="2644" spans="9:11" x14ac:dyDescent="0.25">
      <c r="I2644" s="6">
        <v>500000</v>
      </c>
      <c r="J2644" t="s">
        <v>8220</v>
      </c>
      <c r="K2644" t="s">
        <v>8369</v>
      </c>
    </row>
    <row r="2645" spans="9:11" x14ac:dyDescent="0.25">
      <c r="I2645" s="6">
        <v>1000000</v>
      </c>
      <c r="J2645" t="s">
        <v>8219</v>
      </c>
      <c r="K2645" t="s">
        <v>8369</v>
      </c>
    </row>
    <row r="2646" spans="9:11" x14ac:dyDescent="0.25">
      <c r="I2646" s="6">
        <v>100000</v>
      </c>
      <c r="J2646" t="s">
        <v>8219</v>
      </c>
      <c r="K2646" t="s">
        <v>8369</v>
      </c>
    </row>
    <row r="2647" spans="9:11" x14ac:dyDescent="0.25">
      <c r="I2647" s="6">
        <v>20000</v>
      </c>
      <c r="J2647" t="s">
        <v>8219</v>
      </c>
      <c r="K2647" t="s">
        <v>8369</v>
      </c>
    </row>
    <row r="2648" spans="9:11" x14ac:dyDescent="0.25">
      <c r="I2648" s="6">
        <v>500000</v>
      </c>
      <c r="J2648" t="s">
        <v>8219</v>
      </c>
      <c r="K2648" t="s">
        <v>8369</v>
      </c>
    </row>
    <row r="2649" spans="9:11" x14ac:dyDescent="0.25">
      <c r="I2649" s="6">
        <v>2500</v>
      </c>
      <c r="J2649" t="s">
        <v>8219</v>
      </c>
      <c r="K2649" t="s">
        <v>8369</v>
      </c>
    </row>
    <row r="2650" spans="9:11" x14ac:dyDescent="0.25">
      <c r="I2650" s="6">
        <v>12000</v>
      </c>
      <c r="J2650" t="s">
        <v>8219</v>
      </c>
      <c r="K2650" t="s">
        <v>8369</v>
      </c>
    </row>
    <row r="2651" spans="9:11" x14ac:dyDescent="0.25">
      <c r="I2651" s="6">
        <v>125000</v>
      </c>
      <c r="J2651" t="s">
        <v>8219</v>
      </c>
      <c r="K2651" t="s">
        <v>8369</v>
      </c>
    </row>
    <row r="2652" spans="9:11" x14ac:dyDescent="0.25">
      <c r="I2652" s="6">
        <v>60000</v>
      </c>
      <c r="J2652" t="s">
        <v>8219</v>
      </c>
      <c r="K2652" t="s">
        <v>8369</v>
      </c>
    </row>
    <row r="2653" spans="9:11" x14ac:dyDescent="0.25">
      <c r="I2653" s="6">
        <v>280000</v>
      </c>
      <c r="J2653" t="s">
        <v>8219</v>
      </c>
      <c r="K2653" t="s">
        <v>8369</v>
      </c>
    </row>
    <row r="2654" spans="9:11" x14ac:dyDescent="0.25">
      <c r="I2654" s="6">
        <v>100000</v>
      </c>
      <c r="J2654" t="s">
        <v>8219</v>
      </c>
      <c r="K2654" t="s">
        <v>8369</v>
      </c>
    </row>
    <row r="2655" spans="9:11" x14ac:dyDescent="0.25">
      <c r="I2655" s="6">
        <v>51000</v>
      </c>
      <c r="J2655" t="s">
        <v>8219</v>
      </c>
      <c r="K2655" t="s">
        <v>8369</v>
      </c>
    </row>
    <row r="2656" spans="9:11" x14ac:dyDescent="0.25">
      <c r="I2656" s="6">
        <v>100000</v>
      </c>
      <c r="J2656" t="s">
        <v>8219</v>
      </c>
      <c r="K2656" t="s">
        <v>8369</v>
      </c>
    </row>
    <row r="2657" spans="9:11" x14ac:dyDescent="0.25">
      <c r="I2657" s="6">
        <v>15000</v>
      </c>
      <c r="J2657" t="s">
        <v>8219</v>
      </c>
      <c r="K2657" t="s">
        <v>8369</v>
      </c>
    </row>
    <row r="2658" spans="9:11" x14ac:dyDescent="0.25">
      <c r="I2658" s="6">
        <v>150000</v>
      </c>
      <c r="J2658" t="s">
        <v>8219</v>
      </c>
      <c r="K2658" t="s">
        <v>8369</v>
      </c>
    </row>
    <row r="2659" spans="9:11" x14ac:dyDescent="0.25">
      <c r="I2659" s="6">
        <v>30000</v>
      </c>
      <c r="J2659" t="s">
        <v>8219</v>
      </c>
      <c r="K2659" t="s">
        <v>8369</v>
      </c>
    </row>
    <row r="2660" spans="9:11" x14ac:dyDescent="0.25">
      <c r="I2660" s="6">
        <v>98000</v>
      </c>
      <c r="J2660" t="s">
        <v>8219</v>
      </c>
      <c r="K2660" t="s">
        <v>8369</v>
      </c>
    </row>
    <row r="2661" spans="9:11" x14ac:dyDescent="0.25">
      <c r="I2661" s="6">
        <v>49000</v>
      </c>
      <c r="J2661" t="s">
        <v>8219</v>
      </c>
      <c r="K2661" t="s">
        <v>8369</v>
      </c>
    </row>
    <row r="2662" spans="9:11" x14ac:dyDescent="0.25">
      <c r="I2662" s="6">
        <v>20000</v>
      </c>
      <c r="J2662" t="s">
        <v>8219</v>
      </c>
      <c r="K2662" t="s">
        <v>8369</v>
      </c>
    </row>
    <row r="2663" spans="9:11" x14ac:dyDescent="0.25">
      <c r="I2663" s="6">
        <v>5000</v>
      </c>
      <c r="J2663" t="s">
        <v>8218</v>
      </c>
      <c r="K2663" t="s">
        <v>8370</v>
      </c>
    </row>
    <row r="2664" spans="9:11" x14ac:dyDescent="0.25">
      <c r="I2664" s="6">
        <v>20000</v>
      </c>
      <c r="J2664" t="s">
        <v>8218</v>
      </c>
      <c r="K2664" t="s">
        <v>8370</v>
      </c>
    </row>
    <row r="2665" spans="9:11" x14ac:dyDescent="0.25">
      <c r="I2665" s="6">
        <v>20000</v>
      </c>
      <c r="J2665" t="s">
        <v>8218</v>
      </c>
      <c r="K2665" t="s">
        <v>8370</v>
      </c>
    </row>
    <row r="2666" spans="9:11" x14ac:dyDescent="0.25">
      <c r="I2666" s="6">
        <v>17500</v>
      </c>
      <c r="J2666" t="s">
        <v>8218</v>
      </c>
      <c r="K2666" t="s">
        <v>8370</v>
      </c>
    </row>
    <row r="2667" spans="9:11" x14ac:dyDescent="0.25">
      <c r="I2667" s="6">
        <v>3500</v>
      </c>
      <c r="J2667" t="s">
        <v>8218</v>
      </c>
      <c r="K2667" t="s">
        <v>8370</v>
      </c>
    </row>
    <row r="2668" spans="9:11" x14ac:dyDescent="0.25">
      <c r="I2668" s="6">
        <v>10000</v>
      </c>
      <c r="J2668" t="s">
        <v>8218</v>
      </c>
      <c r="K2668" t="s">
        <v>8370</v>
      </c>
    </row>
    <row r="2669" spans="9:11" x14ac:dyDescent="0.25">
      <c r="I2669" s="6">
        <v>1500</v>
      </c>
      <c r="J2669" t="s">
        <v>8218</v>
      </c>
      <c r="K2669" t="s">
        <v>8370</v>
      </c>
    </row>
    <row r="2670" spans="9:11" x14ac:dyDescent="0.25">
      <c r="I2670" s="6">
        <v>1000</v>
      </c>
      <c r="J2670" t="s">
        <v>8218</v>
      </c>
      <c r="K2670" t="s">
        <v>8370</v>
      </c>
    </row>
    <row r="2671" spans="9:11" x14ac:dyDescent="0.25">
      <c r="I2671" s="6">
        <v>800</v>
      </c>
      <c r="J2671" t="s">
        <v>8218</v>
      </c>
      <c r="K2671" t="s">
        <v>8370</v>
      </c>
    </row>
    <row r="2672" spans="9:11" x14ac:dyDescent="0.25">
      <c r="I2672" s="6">
        <v>38888</v>
      </c>
      <c r="J2672" t="s">
        <v>8220</v>
      </c>
      <c r="K2672" t="s">
        <v>8370</v>
      </c>
    </row>
    <row r="2673" spans="9:11" x14ac:dyDescent="0.25">
      <c r="I2673" s="6">
        <v>25000</v>
      </c>
      <c r="J2673" t="s">
        <v>8220</v>
      </c>
      <c r="K2673" t="s">
        <v>8370</v>
      </c>
    </row>
    <row r="2674" spans="9:11" x14ac:dyDescent="0.25">
      <c r="I2674" s="6">
        <v>10000</v>
      </c>
      <c r="J2674" t="s">
        <v>8220</v>
      </c>
      <c r="K2674" t="s">
        <v>8370</v>
      </c>
    </row>
    <row r="2675" spans="9:11" x14ac:dyDescent="0.25">
      <c r="I2675" s="6">
        <v>40000</v>
      </c>
      <c r="J2675" t="s">
        <v>8220</v>
      </c>
      <c r="K2675" t="s">
        <v>8370</v>
      </c>
    </row>
    <row r="2676" spans="9:11" x14ac:dyDescent="0.25">
      <c r="I2676" s="6">
        <v>35000</v>
      </c>
      <c r="J2676" t="s">
        <v>8220</v>
      </c>
      <c r="K2676" t="s">
        <v>8370</v>
      </c>
    </row>
    <row r="2677" spans="9:11" x14ac:dyDescent="0.25">
      <c r="I2677" s="6">
        <v>25000</v>
      </c>
      <c r="J2677" t="s">
        <v>8220</v>
      </c>
      <c r="K2677" t="s">
        <v>8370</v>
      </c>
    </row>
    <row r="2678" spans="9:11" x14ac:dyDescent="0.25">
      <c r="I2678" s="6">
        <v>2100</v>
      </c>
      <c r="J2678" t="s">
        <v>8220</v>
      </c>
      <c r="K2678" t="s">
        <v>8370</v>
      </c>
    </row>
    <row r="2679" spans="9:11" x14ac:dyDescent="0.25">
      <c r="I2679" s="6">
        <v>19500</v>
      </c>
      <c r="J2679" t="s">
        <v>8220</v>
      </c>
      <c r="K2679" t="s">
        <v>8370</v>
      </c>
    </row>
    <row r="2680" spans="9:11" x14ac:dyDescent="0.25">
      <c r="I2680" s="6">
        <v>8000000</v>
      </c>
      <c r="J2680" t="s">
        <v>8220</v>
      </c>
      <c r="K2680" t="s">
        <v>8370</v>
      </c>
    </row>
    <row r="2681" spans="9:11" x14ac:dyDescent="0.25">
      <c r="I2681" s="6">
        <v>40000</v>
      </c>
      <c r="J2681" t="s">
        <v>8220</v>
      </c>
      <c r="K2681" t="s">
        <v>8370</v>
      </c>
    </row>
    <row r="2682" spans="9:11" x14ac:dyDescent="0.25">
      <c r="I2682" s="6">
        <v>32000</v>
      </c>
      <c r="J2682" t="s">
        <v>8220</v>
      </c>
      <c r="K2682" t="s">
        <v>8370</v>
      </c>
    </row>
    <row r="2683" spans="9:11" x14ac:dyDescent="0.25">
      <c r="I2683" s="6">
        <v>8000</v>
      </c>
      <c r="J2683" t="s">
        <v>8220</v>
      </c>
      <c r="K2683" t="s">
        <v>8351</v>
      </c>
    </row>
    <row r="2684" spans="9:11" x14ac:dyDescent="0.25">
      <c r="I2684" s="6">
        <v>6000</v>
      </c>
      <c r="J2684" t="s">
        <v>8220</v>
      </c>
      <c r="K2684" t="s">
        <v>8351</v>
      </c>
    </row>
    <row r="2685" spans="9:11" x14ac:dyDescent="0.25">
      <c r="I2685" s="6">
        <v>15000</v>
      </c>
      <c r="J2685" t="s">
        <v>8220</v>
      </c>
      <c r="K2685" t="s">
        <v>8351</v>
      </c>
    </row>
    <row r="2686" spans="9:11" x14ac:dyDescent="0.25">
      <c r="I2686" s="6">
        <v>70000</v>
      </c>
      <c r="J2686" t="s">
        <v>8220</v>
      </c>
      <c r="K2686" t="s">
        <v>8351</v>
      </c>
    </row>
    <row r="2687" spans="9:11" x14ac:dyDescent="0.25">
      <c r="I2687" s="6">
        <v>50000</v>
      </c>
      <c r="J2687" t="s">
        <v>8220</v>
      </c>
      <c r="K2687" t="s">
        <v>8351</v>
      </c>
    </row>
    <row r="2688" spans="9:11" x14ac:dyDescent="0.25">
      <c r="I2688" s="6">
        <v>30000</v>
      </c>
      <c r="J2688" t="s">
        <v>8220</v>
      </c>
      <c r="K2688" t="s">
        <v>8351</v>
      </c>
    </row>
    <row r="2689" spans="9:11" x14ac:dyDescent="0.25">
      <c r="I2689" s="6">
        <v>15000</v>
      </c>
      <c r="J2689" t="s">
        <v>8220</v>
      </c>
      <c r="K2689" t="s">
        <v>8351</v>
      </c>
    </row>
    <row r="2690" spans="9:11" x14ac:dyDescent="0.25">
      <c r="I2690" s="6">
        <v>50000</v>
      </c>
      <c r="J2690" t="s">
        <v>8220</v>
      </c>
      <c r="K2690" t="s">
        <v>8351</v>
      </c>
    </row>
    <row r="2691" spans="9:11" x14ac:dyDescent="0.25">
      <c r="I2691" s="6">
        <v>35000</v>
      </c>
      <c r="J2691" t="s">
        <v>8220</v>
      </c>
      <c r="K2691" t="s">
        <v>8351</v>
      </c>
    </row>
    <row r="2692" spans="9:11" x14ac:dyDescent="0.25">
      <c r="I2692" s="6">
        <v>80000</v>
      </c>
      <c r="J2692" t="s">
        <v>8220</v>
      </c>
      <c r="K2692" t="s">
        <v>8351</v>
      </c>
    </row>
    <row r="2693" spans="9:11" x14ac:dyDescent="0.25">
      <c r="I2693" s="6">
        <v>65000</v>
      </c>
      <c r="J2693" t="s">
        <v>8220</v>
      </c>
      <c r="K2693" t="s">
        <v>8351</v>
      </c>
    </row>
    <row r="2694" spans="9:11" x14ac:dyDescent="0.25">
      <c r="I2694" s="6">
        <v>3500</v>
      </c>
      <c r="J2694" t="s">
        <v>8220</v>
      </c>
      <c r="K2694" t="s">
        <v>8351</v>
      </c>
    </row>
    <row r="2695" spans="9:11" x14ac:dyDescent="0.25">
      <c r="I2695" s="6">
        <v>5000</v>
      </c>
      <c r="J2695" t="s">
        <v>8220</v>
      </c>
      <c r="K2695" t="s">
        <v>8351</v>
      </c>
    </row>
    <row r="2696" spans="9:11" x14ac:dyDescent="0.25">
      <c r="I2696" s="6">
        <v>30000</v>
      </c>
      <c r="J2696" t="s">
        <v>8220</v>
      </c>
      <c r="K2696" t="s">
        <v>8351</v>
      </c>
    </row>
    <row r="2697" spans="9:11" x14ac:dyDescent="0.25">
      <c r="I2697" s="6">
        <v>15000</v>
      </c>
      <c r="J2697" t="s">
        <v>8220</v>
      </c>
      <c r="K2697" t="s">
        <v>8351</v>
      </c>
    </row>
    <row r="2698" spans="9:11" x14ac:dyDescent="0.25">
      <c r="I2698" s="6">
        <v>60000</v>
      </c>
      <c r="J2698" t="s">
        <v>8220</v>
      </c>
      <c r="K2698" t="s">
        <v>8351</v>
      </c>
    </row>
    <row r="2699" spans="9:11" x14ac:dyDescent="0.25">
      <c r="I2699" s="6">
        <v>23000</v>
      </c>
      <c r="J2699" t="s">
        <v>8220</v>
      </c>
      <c r="K2699" t="s">
        <v>8351</v>
      </c>
    </row>
    <row r="2700" spans="9:11" x14ac:dyDescent="0.25">
      <c r="I2700" s="6">
        <v>8000</v>
      </c>
      <c r="J2700" t="s">
        <v>8220</v>
      </c>
      <c r="K2700" t="s">
        <v>8351</v>
      </c>
    </row>
    <row r="2701" spans="9:11" x14ac:dyDescent="0.25">
      <c r="I2701" s="6">
        <v>2</v>
      </c>
      <c r="J2701" t="s">
        <v>8220</v>
      </c>
      <c r="K2701" t="s">
        <v>8351</v>
      </c>
    </row>
    <row r="2702" spans="9:11" x14ac:dyDescent="0.25">
      <c r="I2702" s="6">
        <v>9999</v>
      </c>
      <c r="J2702" t="s">
        <v>8220</v>
      </c>
      <c r="K2702" t="s">
        <v>8351</v>
      </c>
    </row>
    <row r="2703" spans="9:11" x14ac:dyDescent="0.25">
      <c r="I2703" s="6">
        <v>3400</v>
      </c>
      <c r="J2703" t="s">
        <v>8221</v>
      </c>
      <c r="K2703" t="s">
        <v>8371</v>
      </c>
    </row>
    <row r="2704" spans="9:11" x14ac:dyDescent="0.25">
      <c r="I2704" s="6">
        <v>10000</v>
      </c>
      <c r="J2704" t="s">
        <v>8221</v>
      </c>
      <c r="K2704" t="s">
        <v>8371</v>
      </c>
    </row>
    <row r="2705" spans="9:11" x14ac:dyDescent="0.25">
      <c r="I2705" s="6">
        <v>40000</v>
      </c>
      <c r="J2705" t="s">
        <v>8221</v>
      </c>
      <c r="K2705" t="s">
        <v>8371</v>
      </c>
    </row>
    <row r="2706" spans="9:11" x14ac:dyDescent="0.25">
      <c r="I2706" s="6">
        <v>19000</v>
      </c>
      <c r="J2706" t="s">
        <v>8221</v>
      </c>
      <c r="K2706" t="s">
        <v>8371</v>
      </c>
    </row>
    <row r="2707" spans="9:11" x14ac:dyDescent="0.25">
      <c r="I2707" s="6">
        <v>16500</v>
      </c>
      <c r="J2707" t="s">
        <v>8221</v>
      </c>
      <c r="K2707" t="s">
        <v>8371</v>
      </c>
    </row>
    <row r="2708" spans="9:11" x14ac:dyDescent="0.25">
      <c r="I2708" s="6">
        <v>35000</v>
      </c>
      <c r="J2708" t="s">
        <v>8218</v>
      </c>
      <c r="K2708" t="s">
        <v>8371</v>
      </c>
    </row>
    <row r="2709" spans="9:11" x14ac:dyDescent="0.25">
      <c r="I2709" s="6">
        <v>8000</v>
      </c>
      <c r="J2709" t="s">
        <v>8218</v>
      </c>
      <c r="K2709" t="s">
        <v>8371</v>
      </c>
    </row>
    <row r="2710" spans="9:11" x14ac:dyDescent="0.25">
      <c r="I2710" s="6">
        <v>20000</v>
      </c>
      <c r="J2710" t="s">
        <v>8218</v>
      </c>
      <c r="K2710" t="s">
        <v>8371</v>
      </c>
    </row>
    <row r="2711" spans="9:11" x14ac:dyDescent="0.25">
      <c r="I2711" s="6">
        <v>50000</v>
      </c>
      <c r="J2711" t="s">
        <v>8218</v>
      </c>
      <c r="K2711" t="s">
        <v>8371</v>
      </c>
    </row>
    <row r="2712" spans="9:11" x14ac:dyDescent="0.25">
      <c r="I2712" s="6">
        <v>60000</v>
      </c>
      <c r="J2712" t="s">
        <v>8218</v>
      </c>
      <c r="K2712" t="s">
        <v>8371</v>
      </c>
    </row>
    <row r="2713" spans="9:11" x14ac:dyDescent="0.25">
      <c r="I2713" s="6">
        <v>3910</v>
      </c>
      <c r="J2713" t="s">
        <v>8218</v>
      </c>
      <c r="K2713" t="s">
        <v>8371</v>
      </c>
    </row>
    <row r="2714" spans="9:11" x14ac:dyDescent="0.25">
      <c r="I2714" s="6">
        <v>5500</v>
      </c>
      <c r="J2714" t="s">
        <v>8218</v>
      </c>
      <c r="K2714" t="s">
        <v>8371</v>
      </c>
    </row>
    <row r="2715" spans="9:11" x14ac:dyDescent="0.25">
      <c r="I2715" s="6">
        <v>150000</v>
      </c>
      <c r="J2715" t="s">
        <v>8218</v>
      </c>
      <c r="K2715" t="s">
        <v>8371</v>
      </c>
    </row>
    <row r="2716" spans="9:11" x14ac:dyDescent="0.25">
      <c r="I2716" s="6">
        <v>25000</v>
      </c>
      <c r="J2716" t="s">
        <v>8218</v>
      </c>
      <c r="K2716" t="s">
        <v>8371</v>
      </c>
    </row>
    <row r="2717" spans="9:11" x14ac:dyDescent="0.25">
      <c r="I2717" s="6">
        <v>12000</v>
      </c>
      <c r="J2717" t="s">
        <v>8218</v>
      </c>
      <c r="K2717" t="s">
        <v>8371</v>
      </c>
    </row>
    <row r="2718" spans="9:11" x14ac:dyDescent="0.25">
      <c r="I2718" s="6">
        <v>10000</v>
      </c>
      <c r="J2718" t="s">
        <v>8218</v>
      </c>
      <c r="K2718" t="s">
        <v>8371</v>
      </c>
    </row>
    <row r="2719" spans="9:11" x14ac:dyDescent="0.25">
      <c r="I2719" s="6">
        <v>25000</v>
      </c>
      <c r="J2719" t="s">
        <v>8218</v>
      </c>
      <c r="K2719" t="s">
        <v>8371</v>
      </c>
    </row>
    <row r="2720" spans="9:11" x14ac:dyDescent="0.25">
      <c r="I2720" s="6">
        <v>18000</v>
      </c>
      <c r="J2720" t="s">
        <v>8218</v>
      </c>
      <c r="K2720" t="s">
        <v>8371</v>
      </c>
    </row>
    <row r="2721" spans="9:11" x14ac:dyDescent="0.25">
      <c r="I2721" s="6">
        <v>6000</v>
      </c>
      <c r="J2721" t="s">
        <v>8218</v>
      </c>
      <c r="K2721" t="s">
        <v>8371</v>
      </c>
    </row>
    <row r="2722" spans="9:11" x14ac:dyDescent="0.25">
      <c r="I2722" s="6">
        <v>25000</v>
      </c>
      <c r="J2722" t="s">
        <v>8218</v>
      </c>
      <c r="K2722" t="s">
        <v>8371</v>
      </c>
    </row>
    <row r="2723" spans="9:11" x14ac:dyDescent="0.25">
      <c r="I2723" s="6">
        <v>750</v>
      </c>
      <c r="J2723" t="s">
        <v>8218</v>
      </c>
      <c r="K2723" t="s">
        <v>8363</v>
      </c>
    </row>
    <row r="2724" spans="9:11" x14ac:dyDescent="0.25">
      <c r="I2724" s="6">
        <v>5000</v>
      </c>
      <c r="J2724" t="s">
        <v>8218</v>
      </c>
      <c r="K2724" t="s">
        <v>8363</v>
      </c>
    </row>
    <row r="2725" spans="9:11" x14ac:dyDescent="0.25">
      <c r="I2725" s="6">
        <v>12000</v>
      </c>
      <c r="J2725" t="s">
        <v>8218</v>
      </c>
      <c r="K2725" t="s">
        <v>8363</v>
      </c>
    </row>
    <row r="2726" spans="9:11" x14ac:dyDescent="0.25">
      <c r="I2726" s="6">
        <v>2468</v>
      </c>
      <c r="J2726" t="s">
        <v>8218</v>
      </c>
      <c r="K2726" t="s">
        <v>8363</v>
      </c>
    </row>
    <row r="2727" spans="9:11" x14ac:dyDescent="0.25">
      <c r="I2727" s="6">
        <v>40000</v>
      </c>
      <c r="J2727" t="s">
        <v>8218</v>
      </c>
      <c r="K2727" t="s">
        <v>8363</v>
      </c>
    </row>
    <row r="2728" spans="9:11" x14ac:dyDescent="0.25">
      <c r="I2728" s="6">
        <v>100000</v>
      </c>
      <c r="J2728" t="s">
        <v>8218</v>
      </c>
      <c r="K2728" t="s">
        <v>8363</v>
      </c>
    </row>
    <row r="2729" spans="9:11" x14ac:dyDescent="0.25">
      <c r="I2729" s="6">
        <v>10000</v>
      </c>
      <c r="J2729" t="s">
        <v>8218</v>
      </c>
      <c r="K2729" t="s">
        <v>8363</v>
      </c>
    </row>
    <row r="2730" spans="9:11" x14ac:dyDescent="0.25">
      <c r="I2730" s="6">
        <v>15000</v>
      </c>
      <c r="J2730" t="s">
        <v>8218</v>
      </c>
      <c r="K2730" t="s">
        <v>8363</v>
      </c>
    </row>
    <row r="2731" spans="9:11" x14ac:dyDescent="0.25">
      <c r="I2731" s="6">
        <v>7500</v>
      </c>
      <c r="J2731" t="s">
        <v>8218</v>
      </c>
      <c r="K2731" t="s">
        <v>8363</v>
      </c>
    </row>
    <row r="2732" spans="9:11" x14ac:dyDescent="0.25">
      <c r="I2732" s="6">
        <v>27000</v>
      </c>
      <c r="J2732" t="s">
        <v>8218</v>
      </c>
      <c r="K2732" t="s">
        <v>8363</v>
      </c>
    </row>
    <row r="2733" spans="9:11" x14ac:dyDescent="0.25">
      <c r="I2733" s="6">
        <v>30000</v>
      </c>
      <c r="J2733" t="s">
        <v>8218</v>
      </c>
      <c r="K2733" t="s">
        <v>8363</v>
      </c>
    </row>
    <row r="2734" spans="9:11" x14ac:dyDescent="0.25">
      <c r="I2734" s="6">
        <v>12000</v>
      </c>
      <c r="J2734" t="s">
        <v>8218</v>
      </c>
      <c r="K2734" t="s">
        <v>8363</v>
      </c>
    </row>
    <row r="2735" spans="9:11" x14ac:dyDescent="0.25">
      <c r="I2735" s="6">
        <v>50000</v>
      </c>
      <c r="J2735" t="s">
        <v>8218</v>
      </c>
      <c r="K2735" t="s">
        <v>8363</v>
      </c>
    </row>
    <row r="2736" spans="9:11" x14ac:dyDescent="0.25">
      <c r="I2736" s="6">
        <v>1</v>
      </c>
      <c r="J2736" t="s">
        <v>8218</v>
      </c>
      <c r="K2736" t="s">
        <v>8363</v>
      </c>
    </row>
    <row r="2737" spans="9:11" x14ac:dyDescent="0.25">
      <c r="I2737" s="6">
        <v>750</v>
      </c>
      <c r="J2737" t="s">
        <v>8218</v>
      </c>
      <c r="K2737" t="s">
        <v>8363</v>
      </c>
    </row>
    <row r="2738" spans="9:11" x14ac:dyDescent="0.25">
      <c r="I2738" s="6">
        <v>8000</v>
      </c>
      <c r="J2738" t="s">
        <v>8218</v>
      </c>
      <c r="K2738" t="s">
        <v>8363</v>
      </c>
    </row>
    <row r="2739" spans="9:11" x14ac:dyDescent="0.25">
      <c r="I2739" s="6">
        <v>30000</v>
      </c>
      <c r="J2739" t="s">
        <v>8218</v>
      </c>
      <c r="K2739" t="s">
        <v>8363</v>
      </c>
    </row>
    <row r="2740" spans="9:11" x14ac:dyDescent="0.25">
      <c r="I2740" s="6">
        <v>5000</v>
      </c>
      <c r="J2740" t="s">
        <v>8218</v>
      </c>
      <c r="K2740" t="s">
        <v>8363</v>
      </c>
    </row>
    <row r="2741" spans="9:11" x14ac:dyDescent="0.25">
      <c r="I2741" s="6">
        <v>1100</v>
      </c>
      <c r="J2741" t="s">
        <v>8218</v>
      </c>
      <c r="K2741" t="s">
        <v>8363</v>
      </c>
    </row>
    <row r="2742" spans="9:11" x14ac:dyDescent="0.25">
      <c r="I2742" s="6">
        <v>300</v>
      </c>
      <c r="J2742" t="s">
        <v>8218</v>
      </c>
      <c r="K2742" t="s">
        <v>8363</v>
      </c>
    </row>
    <row r="2743" spans="9:11" x14ac:dyDescent="0.25">
      <c r="I2743" s="6">
        <v>8000</v>
      </c>
      <c r="J2743" t="s">
        <v>8220</v>
      </c>
      <c r="K2743" t="s">
        <v>8372</v>
      </c>
    </row>
    <row r="2744" spans="9:11" x14ac:dyDescent="0.25">
      <c r="I2744" s="6">
        <v>2500</v>
      </c>
      <c r="J2744" t="s">
        <v>8220</v>
      </c>
      <c r="K2744" t="s">
        <v>8372</v>
      </c>
    </row>
    <row r="2745" spans="9:11" x14ac:dyDescent="0.25">
      <c r="I2745" s="6">
        <v>5999</v>
      </c>
      <c r="J2745" t="s">
        <v>8220</v>
      </c>
      <c r="K2745" t="s">
        <v>8372</v>
      </c>
    </row>
    <row r="2746" spans="9:11" x14ac:dyDescent="0.25">
      <c r="I2746" s="6">
        <v>16000</v>
      </c>
      <c r="J2746" t="s">
        <v>8220</v>
      </c>
      <c r="K2746" t="s">
        <v>8372</v>
      </c>
    </row>
    <row r="2747" spans="9:11" x14ac:dyDescent="0.25">
      <c r="I2747" s="6">
        <v>8000</v>
      </c>
      <c r="J2747" t="s">
        <v>8220</v>
      </c>
      <c r="K2747" t="s">
        <v>8372</v>
      </c>
    </row>
    <row r="2748" spans="9:11" x14ac:dyDescent="0.25">
      <c r="I2748" s="6">
        <v>3000</v>
      </c>
      <c r="J2748" t="s">
        <v>8220</v>
      </c>
      <c r="K2748" t="s">
        <v>8372</v>
      </c>
    </row>
    <row r="2749" spans="9:11" x14ac:dyDescent="0.25">
      <c r="I2749" s="6">
        <v>500</v>
      </c>
      <c r="J2749" t="s">
        <v>8220</v>
      </c>
      <c r="K2749" t="s">
        <v>8372</v>
      </c>
    </row>
    <row r="2750" spans="9:11" x14ac:dyDescent="0.25">
      <c r="I2750" s="6">
        <v>5000</v>
      </c>
      <c r="J2750" t="s">
        <v>8220</v>
      </c>
      <c r="K2750" t="s">
        <v>8372</v>
      </c>
    </row>
    <row r="2751" spans="9:11" x14ac:dyDescent="0.25">
      <c r="I2751" s="6">
        <v>10000</v>
      </c>
      <c r="J2751" t="s">
        <v>8220</v>
      </c>
      <c r="K2751" t="s">
        <v>8372</v>
      </c>
    </row>
    <row r="2752" spans="9:11" x14ac:dyDescent="0.25">
      <c r="I2752" s="6">
        <v>1999</v>
      </c>
      <c r="J2752" t="s">
        <v>8220</v>
      </c>
      <c r="K2752" t="s">
        <v>8372</v>
      </c>
    </row>
    <row r="2753" spans="9:11" x14ac:dyDescent="0.25">
      <c r="I2753" s="6">
        <v>3274</v>
      </c>
      <c r="J2753" t="s">
        <v>8220</v>
      </c>
      <c r="K2753" t="s">
        <v>8372</v>
      </c>
    </row>
    <row r="2754" spans="9:11" x14ac:dyDescent="0.25">
      <c r="I2754" s="6">
        <v>4800</v>
      </c>
      <c r="J2754" t="s">
        <v>8220</v>
      </c>
      <c r="K2754" t="s">
        <v>8372</v>
      </c>
    </row>
    <row r="2755" spans="9:11" x14ac:dyDescent="0.25">
      <c r="I2755" s="6">
        <v>2000</v>
      </c>
      <c r="J2755" t="s">
        <v>8220</v>
      </c>
      <c r="K2755" t="s">
        <v>8372</v>
      </c>
    </row>
    <row r="2756" spans="9:11" x14ac:dyDescent="0.25">
      <c r="I2756" s="6">
        <v>10000</v>
      </c>
      <c r="J2756" t="s">
        <v>8220</v>
      </c>
      <c r="K2756" t="s">
        <v>8372</v>
      </c>
    </row>
    <row r="2757" spans="9:11" x14ac:dyDescent="0.25">
      <c r="I2757" s="6">
        <v>500</v>
      </c>
      <c r="J2757" t="s">
        <v>8220</v>
      </c>
      <c r="K2757" t="s">
        <v>8372</v>
      </c>
    </row>
    <row r="2758" spans="9:11" x14ac:dyDescent="0.25">
      <c r="I2758" s="6">
        <v>10000</v>
      </c>
      <c r="J2758" t="s">
        <v>8220</v>
      </c>
      <c r="K2758" t="s">
        <v>8372</v>
      </c>
    </row>
    <row r="2759" spans="9:11" x14ac:dyDescent="0.25">
      <c r="I2759" s="6">
        <v>1500</v>
      </c>
      <c r="J2759" t="s">
        <v>8220</v>
      </c>
      <c r="K2759" t="s">
        <v>8372</v>
      </c>
    </row>
    <row r="2760" spans="9:11" x14ac:dyDescent="0.25">
      <c r="I2760" s="6">
        <v>2000</v>
      </c>
      <c r="J2760" t="s">
        <v>8220</v>
      </c>
      <c r="K2760" t="s">
        <v>8372</v>
      </c>
    </row>
    <row r="2761" spans="9:11" x14ac:dyDescent="0.25">
      <c r="I2761" s="6">
        <v>1000</v>
      </c>
      <c r="J2761" t="s">
        <v>8220</v>
      </c>
      <c r="K2761" t="s">
        <v>8372</v>
      </c>
    </row>
    <row r="2762" spans="9:11" x14ac:dyDescent="0.25">
      <c r="I2762" s="6">
        <v>5000</v>
      </c>
      <c r="J2762" t="s">
        <v>8220</v>
      </c>
      <c r="K2762" t="s">
        <v>8372</v>
      </c>
    </row>
    <row r="2763" spans="9:11" x14ac:dyDescent="0.25">
      <c r="I2763" s="6">
        <v>5000</v>
      </c>
      <c r="J2763" t="s">
        <v>8220</v>
      </c>
      <c r="K2763" t="s">
        <v>8372</v>
      </c>
    </row>
    <row r="2764" spans="9:11" x14ac:dyDescent="0.25">
      <c r="I2764" s="6">
        <v>3250</v>
      </c>
      <c r="J2764" t="s">
        <v>8220</v>
      </c>
      <c r="K2764" t="s">
        <v>8372</v>
      </c>
    </row>
    <row r="2765" spans="9:11" x14ac:dyDescent="0.25">
      <c r="I2765" s="6">
        <v>39400</v>
      </c>
      <c r="J2765" t="s">
        <v>8220</v>
      </c>
      <c r="K2765" t="s">
        <v>8372</v>
      </c>
    </row>
    <row r="2766" spans="9:11" x14ac:dyDescent="0.25">
      <c r="I2766" s="6">
        <v>4000</v>
      </c>
      <c r="J2766" t="s">
        <v>8220</v>
      </c>
      <c r="K2766" t="s">
        <v>8372</v>
      </c>
    </row>
    <row r="2767" spans="9:11" x14ac:dyDescent="0.25">
      <c r="I2767" s="6">
        <v>4000</v>
      </c>
      <c r="J2767" t="s">
        <v>8220</v>
      </c>
      <c r="K2767" t="s">
        <v>8372</v>
      </c>
    </row>
    <row r="2768" spans="9:11" x14ac:dyDescent="0.25">
      <c r="I2768" s="6">
        <v>5000</v>
      </c>
      <c r="J2768" t="s">
        <v>8220</v>
      </c>
      <c r="K2768" t="s">
        <v>8372</v>
      </c>
    </row>
    <row r="2769" spans="9:11" x14ac:dyDescent="0.25">
      <c r="I2769" s="6">
        <v>4000</v>
      </c>
      <c r="J2769" t="s">
        <v>8220</v>
      </c>
      <c r="K2769" t="s">
        <v>8372</v>
      </c>
    </row>
    <row r="2770" spans="9:11" x14ac:dyDescent="0.25">
      <c r="I2770" s="6">
        <v>7000</v>
      </c>
      <c r="J2770" t="s">
        <v>8220</v>
      </c>
      <c r="K2770" t="s">
        <v>8372</v>
      </c>
    </row>
    <row r="2771" spans="9:11" x14ac:dyDescent="0.25">
      <c r="I2771" s="6">
        <v>800</v>
      </c>
      <c r="J2771" t="s">
        <v>8220</v>
      </c>
      <c r="K2771" t="s">
        <v>8372</v>
      </c>
    </row>
    <row r="2772" spans="9:11" x14ac:dyDescent="0.25">
      <c r="I2772" s="6">
        <v>20000</v>
      </c>
      <c r="J2772" t="s">
        <v>8220</v>
      </c>
      <c r="K2772" t="s">
        <v>8372</v>
      </c>
    </row>
    <row r="2773" spans="9:11" x14ac:dyDescent="0.25">
      <c r="I2773" s="6">
        <v>19980</v>
      </c>
      <c r="J2773" t="s">
        <v>8220</v>
      </c>
      <c r="K2773" t="s">
        <v>8372</v>
      </c>
    </row>
    <row r="2774" spans="9:11" x14ac:dyDescent="0.25">
      <c r="I2774" s="6">
        <v>8000</v>
      </c>
      <c r="J2774" t="s">
        <v>8220</v>
      </c>
      <c r="K2774" t="s">
        <v>8372</v>
      </c>
    </row>
    <row r="2775" spans="9:11" x14ac:dyDescent="0.25">
      <c r="I2775" s="6">
        <v>530</v>
      </c>
      <c r="J2775" t="s">
        <v>8220</v>
      </c>
      <c r="K2775" t="s">
        <v>8372</v>
      </c>
    </row>
    <row r="2776" spans="9:11" x14ac:dyDescent="0.25">
      <c r="I2776" s="6">
        <v>4000</v>
      </c>
      <c r="J2776" t="s">
        <v>8220</v>
      </c>
      <c r="K2776" t="s">
        <v>8372</v>
      </c>
    </row>
    <row r="2777" spans="9:11" x14ac:dyDescent="0.25">
      <c r="I2777" s="6">
        <v>5000</v>
      </c>
      <c r="J2777" t="s">
        <v>8220</v>
      </c>
      <c r="K2777" t="s">
        <v>8372</v>
      </c>
    </row>
    <row r="2778" spans="9:11" x14ac:dyDescent="0.25">
      <c r="I2778" s="6">
        <v>21000</v>
      </c>
      <c r="J2778" t="s">
        <v>8220</v>
      </c>
      <c r="K2778" t="s">
        <v>8372</v>
      </c>
    </row>
    <row r="2779" spans="9:11" x14ac:dyDescent="0.25">
      <c r="I2779" s="6">
        <v>3000</v>
      </c>
      <c r="J2779" t="s">
        <v>8220</v>
      </c>
      <c r="K2779" t="s">
        <v>8372</v>
      </c>
    </row>
    <row r="2780" spans="9:11" x14ac:dyDescent="0.25">
      <c r="I2780" s="6">
        <v>5500</v>
      </c>
      <c r="J2780" t="s">
        <v>8220</v>
      </c>
      <c r="K2780" t="s">
        <v>8372</v>
      </c>
    </row>
    <row r="2781" spans="9:11" x14ac:dyDescent="0.25">
      <c r="I2781" s="6">
        <v>2500</v>
      </c>
      <c r="J2781" t="s">
        <v>8220</v>
      </c>
      <c r="K2781" t="s">
        <v>8372</v>
      </c>
    </row>
    <row r="2782" spans="9:11" x14ac:dyDescent="0.25">
      <c r="I2782" s="6">
        <v>100000</v>
      </c>
      <c r="J2782" t="s">
        <v>8220</v>
      </c>
      <c r="K2782" t="s">
        <v>8372</v>
      </c>
    </row>
    <row r="2783" spans="9:11" x14ac:dyDescent="0.25">
      <c r="I2783" s="6">
        <v>1250</v>
      </c>
      <c r="J2783" t="s">
        <v>8218</v>
      </c>
      <c r="K2783" t="s">
        <v>8332</v>
      </c>
    </row>
    <row r="2784" spans="9:11" x14ac:dyDescent="0.25">
      <c r="I2784" s="6">
        <v>1000</v>
      </c>
      <c r="J2784" t="s">
        <v>8218</v>
      </c>
      <c r="K2784" t="s">
        <v>8332</v>
      </c>
    </row>
    <row r="2785" spans="9:11" x14ac:dyDescent="0.25">
      <c r="I2785" s="6">
        <v>1000</v>
      </c>
      <c r="J2785" t="s">
        <v>8218</v>
      </c>
      <c r="K2785" t="s">
        <v>8332</v>
      </c>
    </row>
    <row r="2786" spans="9:11" x14ac:dyDescent="0.25">
      <c r="I2786" s="6">
        <v>6000</v>
      </c>
      <c r="J2786" t="s">
        <v>8218</v>
      </c>
      <c r="K2786" t="s">
        <v>8332</v>
      </c>
    </row>
    <row r="2787" spans="9:11" x14ac:dyDescent="0.25">
      <c r="I2787" s="6">
        <v>5000</v>
      </c>
      <c r="J2787" t="s">
        <v>8218</v>
      </c>
      <c r="K2787" t="s">
        <v>8332</v>
      </c>
    </row>
    <row r="2788" spans="9:11" x14ac:dyDescent="0.25">
      <c r="I2788" s="6">
        <v>2500</v>
      </c>
      <c r="J2788" t="s">
        <v>8218</v>
      </c>
      <c r="K2788" t="s">
        <v>8332</v>
      </c>
    </row>
    <row r="2789" spans="9:11" x14ac:dyDescent="0.25">
      <c r="I2789" s="6">
        <v>1000</v>
      </c>
      <c r="J2789" t="s">
        <v>8218</v>
      </c>
      <c r="K2789" t="s">
        <v>8332</v>
      </c>
    </row>
    <row r="2790" spans="9:11" x14ac:dyDescent="0.25">
      <c r="I2790" s="6">
        <v>2000</v>
      </c>
      <c r="J2790" t="s">
        <v>8218</v>
      </c>
      <c r="K2790" t="s">
        <v>8332</v>
      </c>
    </row>
    <row r="2791" spans="9:11" x14ac:dyDescent="0.25">
      <c r="I2791" s="6">
        <v>3000</v>
      </c>
      <c r="J2791" t="s">
        <v>8218</v>
      </c>
      <c r="K2791" t="s">
        <v>8332</v>
      </c>
    </row>
    <row r="2792" spans="9:11" x14ac:dyDescent="0.25">
      <c r="I2792" s="6">
        <v>3000</v>
      </c>
      <c r="J2792" t="s">
        <v>8218</v>
      </c>
      <c r="K2792" t="s">
        <v>8332</v>
      </c>
    </row>
    <row r="2793" spans="9:11" x14ac:dyDescent="0.25">
      <c r="I2793" s="6">
        <v>2000</v>
      </c>
      <c r="J2793" t="s">
        <v>8218</v>
      </c>
      <c r="K2793" t="s">
        <v>8332</v>
      </c>
    </row>
    <row r="2794" spans="9:11" x14ac:dyDescent="0.25">
      <c r="I2794" s="6">
        <v>2000</v>
      </c>
      <c r="J2794" t="s">
        <v>8218</v>
      </c>
      <c r="K2794" t="s">
        <v>8332</v>
      </c>
    </row>
    <row r="2795" spans="9:11" x14ac:dyDescent="0.25">
      <c r="I2795" s="6">
        <v>10000</v>
      </c>
      <c r="J2795" t="s">
        <v>8218</v>
      </c>
      <c r="K2795" t="s">
        <v>8332</v>
      </c>
    </row>
    <row r="2796" spans="9:11" x14ac:dyDescent="0.25">
      <c r="I2796" s="6">
        <v>50</v>
      </c>
      <c r="J2796" t="s">
        <v>8218</v>
      </c>
      <c r="K2796" t="s">
        <v>8332</v>
      </c>
    </row>
    <row r="2797" spans="9:11" x14ac:dyDescent="0.25">
      <c r="I2797" s="6">
        <v>700</v>
      </c>
      <c r="J2797" t="s">
        <v>8218</v>
      </c>
      <c r="K2797" t="s">
        <v>8332</v>
      </c>
    </row>
    <row r="2798" spans="9:11" x14ac:dyDescent="0.25">
      <c r="I2798" s="6">
        <v>800</v>
      </c>
      <c r="J2798" t="s">
        <v>8218</v>
      </c>
      <c r="K2798" t="s">
        <v>8332</v>
      </c>
    </row>
    <row r="2799" spans="9:11" x14ac:dyDescent="0.25">
      <c r="I2799" s="6">
        <v>8000</v>
      </c>
      <c r="J2799" t="s">
        <v>8218</v>
      </c>
      <c r="K2799" t="s">
        <v>8332</v>
      </c>
    </row>
    <row r="2800" spans="9:11" x14ac:dyDescent="0.25">
      <c r="I2800" s="6">
        <v>5000</v>
      </c>
      <c r="J2800" t="s">
        <v>8218</v>
      </c>
      <c r="K2800" t="s">
        <v>8332</v>
      </c>
    </row>
    <row r="2801" spans="9:11" x14ac:dyDescent="0.25">
      <c r="I2801" s="6">
        <v>5000</v>
      </c>
      <c r="J2801" t="s">
        <v>8218</v>
      </c>
      <c r="K2801" t="s">
        <v>8332</v>
      </c>
    </row>
    <row r="2802" spans="9:11" x14ac:dyDescent="0.25">
      <c r="I2802" s="6">
        <v>1000</v>
      </c>
      <c r="J2802" t="s">
        <v>8218</v>
      </c>
      <c r="K2802" t="s">
        <v>8332</v>
      </c>
    </row>
    <row r="2803" spans="9:11" x14ac:dyDescent="0.25">
      <c r="I2803" s="6">
        <v>500</v>
      </c>
      <c r="J2803" t="s">
        <v>8218</v>
      </c>
      <c r="K2803" t="s">
        <v>8332</v>
      </c>
    </row>
    <row r="2804" spans="9:11" x14ac:dyDescent="0.25">
      <c r="I2804" s="6">
        <v>3000</v>
      </c>
      <c r="J2804" t="s">
        <v>8218</v>
      </c>
      <c r="K2804" t="s">
        <v>8332</v>
      </c>
    </row>
    <row r="2805" spans="9:11" x14ac:dyDescent="0.25">
      <c r="I2805" s="6">
        <v>10000</v>
      </c>
      <c r="J2805" t="s">
        <v>8218</v>
      </c>
      <c r="K2805" t="s">
        <v>8332</v>
      </c>
    </row>
    <row r="2806" spans="9:11" x14ac:dyDescent="0.25">
      <c r="I2806" s="6">
        <v>1000</v>
      </c>
      <c r="J2806" t="s">
        <v>8218</v>
      </c>
      <c r="K2806" t="s">
        <v>8332</v>
      </c>
    </row>
    <row r="2807" spans="9:11" x14ac:dyDescent="0.25">
      <c r="I2807" s="6">
        <v>400</v>
      </c>
      <c r="J2807" t="s">
        <v>8218</v>
      </c>
      <c r="K2807" t="s">
        <v>8332</v>
      </c>
    </row>
    <row r="2808" spans="9:11" x14ac:dyDescent="0.25">
      <c r="I2808" s="6">
        <v>3000</v>
      </c>
      <c r="J2808" t="s">
        <v>8218</v>
      </c>
      <c r="K2808" t="s">
        <v>8332</v>
      </c>
    </row>
    <row r="2809" spans="9:11" x14ac:dyDescent="0.25">
      <c r="I2809" s="6">
        <v>5000</v>
      </c>
      <c r="J2809" t="s">
        <v>8218</v>
      </c>
      <c r="K2809" t="s">
        <v>8332</v>
      </c>
    </row>
    <row r="2810" spans="9:11" x14ac:dyDescent="0.25">
      <c r="I2810" s="6">
        <v>4500</v>
      </c>
      <c r="J2810" t="s">
        <v>8218</v>
      </c>
      <c r="K2810" t="s">
        <v>8332</v>
      </c>
    </row>
    <row r="2811" spans="9:11" x14ac:dyDescent="0.25">
      <c r="I2811" s="6">
        <v>2500</v>
      </c>
      <c r="J2811" t="s">
        <v>8218</v>
      </c>
      <c r="K2811" t="s">
        <v>8332</v>
      </c>
    </row>
    <row r="2812" spans="9:11" x14ac:dyDescent="0.25">
      <c r="I2812" s="6">
        <v>2500</v>
      </c>
      <c r="J2812" t="s">
        <v>8218</v>
      </c>
      <c r="K2812" t="s">
        <v>8332</v>
      </c>
    </row>
    <row r="2813" spans="9:11" x14ac:dyDescent="0.25">
      <c r="I2813" s="6">
        <v>10000</v>
      </c>
      <c r="J2813" t="s">
        <v>8218</v>
      </c>
      <c r="K2813" t="s">
        <v>8332</v>
      </c>
    </row>
    <row r="2814" spans="9:11" x14ac:dyDescent="0.25">
      <c r="I2814" s="6">
        <v>5000</v>
      </c>
      <c r="J2814" t="s">
        <v>8218</v>
      </c>
      <c r="K2814" t="s">
        <v>8332</v>
      </c>
    </row>
    <row r="2815" spans="9:11" x14ac:dyDescent="0.25">
      <c r="I2815" s="6">
        <v>2800</v>
      </c>
      <c r="J2815" t="s">
        <v>8218</v>
      </c>
      <c r="K2815" t="s">
        <v>8332</v>
      </c>
    </row>
    <row r="2816" spans="9:11" x14ac:dyDescent="0.25">
      <c r="I2816" s="6">
        <v>1500</v>
      </c>
      <c r="J2816" t="s">
        <v>8218</v>
      </c>
      <c r="K2816" t="s">
        <v>8332</v>
      </c>
    </row>
    <row r="2817" spans="9:11" x14ac:dyDescent="0.25">
      <c r="I2817" s="6">
        <v>250</v>
      </c>
      <c r="J2817" t="s">
        <v>8218</v>
      </c>
      <c r="K2817" t="s">
        <v>8332</v>
      </c>
    </row>
    <row r="2818" spans="9:11" x14ac:dyDescent="0.25">
      <c r="I2818" s="6">
        <v>3000</v>
      </c>
      <c r="J2818" t="s">
        <v>8218</v>
      </c>
      <c r="K2818" t="s">
        <v>8332</v>
      </c>
    </row>
    <row r="2819" spans="9:11" x14ac:dyDescent="0.25">
      <c r="I2819" s="6">
        <v>600</v>
      </c>
      <c r="J2819" t="s">
        <v>8218</v>
      </c>
      <c r="K2819" t="s">
        <v>8332</v>
      </c>
    </row>
    <row r="2820" spans="9:11" x14ac:dyDescent="0.25">
      <c r="I2820" s="6">
        <v>10000</v>
      </c>
      <c r="J2820" t="s">
        <v>8218</v>
      </c>
      <c r="K2820" t="s">
        <v>8332</v>
      </c>
    </row>
    <row r="2821" spans="9:11" x14ac:dyDescent="0.25">
      <c r="I2821" s="6">
        <v>5000</v>
      </c>
      <c r="J2821" t="s">
        <v>8218</v>
      </c>
      <c r="K2821" t="s">
        <v>8332</v>
      </c>
    </row>
    <row r="2822" spans="9:11" x14ac:dyDescent="0.25">
      <c r="I2822" s="6">
        <v>200</v>
      </c>
      <c r="J2822" t="s">
        <v>8218</v>
      </c>
      <c r="K2822" t="s">
        <v>8332</v>
      </c>
    </row>
    <row r="2823" spans="9:11" x14ac:dyDescent="0.25">
      <c r="I2823" s="6">
        <v>1000</v>
      </c>
      <c r="J2823" t="s">
        <v>8218</v>
      </c>
      <c r="K2823" t="s">
        <v>8332</v>
      </c>
    </row>
    <row r="2824" spans="9:11" x14ac:dyDescent="0.25">
      <c r="I2824" s="6">
        <v>6000</v>
      </c>
      <c r="J2824" t="s">
        <v>8218</v>
      </c>
      <c r="K2824" t="s">
        <v>8332</v>
      </c>
    </row>
    <row r="2825" spans="9:11" x14ac:dyDescent="0.25">
      <c r="I2825" s="6">
        <v>100</v>
      </c>
      <c r="J2825" t="s">
        <v>8218</v>
      </c>
      <c r="K2825" t="s">
        <v>8332</v>
      </c>
    </row>
    <row r="2826" spans="9:11" x14ac:dyDescent="0.25">
      <c r="I2826" s="6">
        <v>650</v>
      </c>
      <c r="J2826" t="s">
        <v>8218</v>
      </c>
      <c r="K2826" t="s">
        <v>8332</v>
      </c>
    </row>
    <row r="2827" spans="9:11" x14ac:dyDescent="0.25">
      <c r="I2827" s="6">
        <v>3000</v>
      </c>
      <c r="J2827" t="s">
        <v>8218</v>
      </c>
      <c r="K2827" t="s">
        <v>8332</v>
      </c>
    </row>
    <row r="2828" spans="9:11" x14ac:dyDescent="0.25">
      <c r="I2828" s="6">
        <v>2000</v>
      </c>
      <c r="J2828" t="s">
        <v>8218</v>
      </c>
      <c r="K2828" t="s">
        <v>8332</v>
      </c>
    </row>
    <row r="2829" spans="9:11" x14ac:dyDescent="0.25">
      <c r="I2829" s="6">
        <v>2000</v>
      </c>
      <c r="J2829" t="s">
        <v>8218</v>
      </c>
      <c r="K2829" t="s">
        <v>8332</v>
      </c>
    </row>
    <row r="2830" spans="9:11" x14ac:dyDescent="0.25">
      <c r="I2830" s="6">
        <v>9500</v>
      </c>
      <c r="J2830" t="s">
        <v>8218</v>
      </c>
      <c r="K2830" t="s">
        <v>8332</v>
      </c>
    </row>
    <row r="2831" spans="9:11" x14ac:dyDescent="0.25">
      <c r="I2831" s="6">
        <v>2500</v>
      </c>
      <c r="J2831" t="s">
        <v>8218</v>
      </c>
      <c r="K2831" t="s">
        <v>8332</v>
      </c>
    </row>
    <row r="2832" spans="9:11" x14ac:dyDescent="0.25">
      <c r="I2832" s="6">
        <v>3000</v>
      </c>
      <c r="J2832" t="s">
        <v>8218</v>
      </c>
      <c r="K2832" t="s">
        <v>8332</v>
      </c>
    </row>
    <row r="2833" spans="9:11" x14ac:dyDescent="0.25">
      <c r="I2833" s="6">
        <v>3000</v>
      </c>
      <c r="J2833" t="s">
        <v>8218</v>
      </c>
      <c r="K2833" t="s">
        <v>8332</v>
      </c>
    </row>
    <row r="2834" spans="9:11" x14ac:dyDescent="0.25">
      <c r="I2834" s="6">
        <v>2500</v>
      </c>
      <c r="J2834" t="s">
        <v>8218</v>
      </c>
      <c r="K2834" t="s">
        <v>8332</v>
      </c>
    </row>
    <row r="2835" spans="9:11" x14ac:dyDescent="0.25">
      <c r="I2835" s="6">
        <v>2700</v>
      </c>
      <c r="J2835" t="s">
        <v>8218</v>
      </c>
      <c r="K2835" t="s">
        <v>8332</v>
      </c>
    </row>
    <row r="2836" spans="9:11" x14ac:dyDescent="0.25">
      <c r="I2836" s="6">
        <v>800</v>
      </c>
      <c r="J2836" t="s">
        <v>8218</v>
      </c>
      <c r="K2836" t="s">
        <v>8332</v>
      </c>
    </row>
    <row r="2837" spans="9:11" x14ac:dyDescent="0.25">
      <c r="I2837" s="6">
        <v>1000</v>
      </c>
      <c r="J2837" t="s">
        <v>8218</v>
      </c>
      <c r="K2837" t="s">
        <v>8332</v>
      </c>
    </row>
    <row r="2838" spans="9:11" x14ac:dyDescent="0.25">
      <c r="I2838" s="6">
        <v>450</v>
      </c>
      <c r="J2838" t="s">
        <v>8218</v>
      </c>
      <c r="K2838" t="s">
        <v>8332</v>
      </c>
    </row>
    <row r="2839" spans="9:11" x14ac:dyDescent="0.25">
      <c r="I2839" s="6">
        <v>850</v>
      </c>
      <c r="J2839" t="s">
        <v>8218</v>
      </c>
      <c r="K2839" t="s">
        <v>8332</v>
      </c>
    </row>
    <row r="2840" spans="9:11" x14ac:dyDescent="0.25">
      <c r="I2840" s="6">
        <v>2000</v>
      </c>
      <c r="J2840" t="s">
        <v>8218</v>
      </c>
      <c r="K2840" t="s">
        <v>8332</v>
      </c>
    </row>
    <row r="2841" spans="9:11" x14ac:dyDescent="0.25">
      <c r="I2841" s="6">
        <v>3500</v>
      </c>
      <c r="J2841" t="s">
        <v>8218</v>
      </c>
      <c r="K2841" t="s">
        <v>8332</v>
      </c>
    </row>
    <row r="2842" spans="9:11" x14ac:dyDescent="0.25">
      <c r="I2842" s="6">
        <v>2500</v>
      </c>
      <c r="J2842" t="s">
        <v>8218</v>
      </c>
      <c r="K2842" t="s">
        <v>8332</v>
      </c>
    </row>
    <row r="2843" spans="9:11" x14ac:dyDescent="0.25">
      <c r="I2843" s="6">
        <v>1000</v>
      </c>
      <c r="J2843" t="s">
        <v>8220</v>
      </c>
      <c r="K2843" t="s">
        <v>8332</v>
      </c>
    </row>
    <row r="2844" spans="9:11" x14ac:dyDescent="0.25">
      <c r="I2844" s="6">
        <v>1500</v>
      </c>
      <c r="J2844" t="s">
        <v>8220</v>
      </c>
      <c r="K2844" t="s">
        <v>8332</v>
      </c>
    </row>
    <row r="2845" spans="9:11" x14ac:dyDescent="0.25">
      <c r="I2845" s="6">
        <v>1200</v>
      </c>
      <c r="J2845" t="s">
        <v>8220</v>
      </c>
      <c r="K2845" t="s">
        <v>8332</v>
      </c>
    </row>
    <row r="2846" spans="9:11" x14ac:dyDescent="0.25">
      <c r="I2846" s="6">
        <v>550</v>
      </c>
      <c r="J2846" t="s">
        <v>8220</v>
      </c>
      <c r="K2846" t="s">
        <v>8332</v>
      </c>
    </row>
    <row r="2847" spans="9:11" x14ac:dyDescent="0.25">
      <c r="I2847" s="6">
        <v>7500</v>
      </c>
      <c r="J2847" t="s">
        <v>8220</v>
      </c>
      <c r="K2847" t="s">
        <v>8332</v>
      </c>
    </row>
    <row r="2848" spans="9:11" x14ac:dyDescent="0.25">
      <c r="I2848" s="6">
        <v>8000</v>
      </c>
      <c r="J2848" t="s">
        <v>8220</v>
      </c>
      <c r="K2848" t="s">
        <v>8332</v>
      </c>
    </row>
    <row r="2849" spans="9:11" x14ac:dyDescent="0.25">
      <c r="I2849" s="6">
        <v>2000</v>
      </c>
      <c r="J2849" t="s">
        <v>8220</v>
      </c>
      <c r="K2849" t="s">
        <v>8332</v>
      </c>
    </row>
    <row r="2850" spans="9:11" x14ac:dyDescent="0.25">
      <c r="I2850" s="6">
        <v>35000</v>
      </c>
      <c r="J2850" t="s">
        <v>8220</v>
      </c>
      <c r="K2850" t="s">
        <v>8332</v>
      </c>
    </row>
    <row r="2851" spans="9:11" x14ac:dyDescent="0.25">
      <c r="I2851" s="6">
        <v>500</v>
      </c>
      <c r="J2851" t="s">
        <v>8220</v>
      </c>
      <c r="K2851" t="s">
        <v>8332</v>
      </c>
    </row>
    <row r="2852" spans="9:11" x14ac:dyDescent="0.25">
      <c r="I2852" s="6">
        <v>8000</v>
      </c>
      <c r="J2852" t="s">
        <v>8220</v>
      </c>
      <c r="K2852" t="s">
        <v>8332</v>
      </c>
    </row>
    <row r="2853" spans="9:11" x14ac:dyDescent="0.25">
      <c r="I2853" s="6">
        <v>4500</v>
      </c>
      <c r="J2853" t="s">
        <v>8220</v>
      </c>
      <c r="K2853" t="s">
        <v>8332</v>
      </c>
    </row>
    <row r="2854" spans="9:11" x14ac:dyDescent="0.25">
      <c r="I2854" s="6">
        <v>5000</v>
      </c>
      <c r="J2854" t="s">
        <v>8220</v>
      </c>
      <c r="K2854" t="s">
        <v>8332</v>
      </c>
    </row>
    <row r="2855" spans="9:11" x14ac:dyDescent="0.25">
      <c r="I2855" s="6">
        <v>9500</v>
      </c>
      <c r="J2855" t="s">
        <v>8220</v>
      </c>
      <c r="K2855" t="s">
        <v>8332</v>
      </c>
    </row>
    <row r="2856" spans="9:11" x14ac:dyDescent="0.25">
      <c r="I2856" s="6">
        <v>1000</v>
      </c>
      <c r="J2856" t="s">
        <v>8220</v>
      </c>
      <c r="K2856" t="s">
        <v>8332</v>
      </c>
    </row>
    <row r="2857" spans="9:11" x14ac:dyDescent="0.25">
      <c r="I2857" s="6">
        <v>600</v>
      </c>
      <c r="J2857" t="s">
        <v>8220</v>
      </c>
      <c r="K2857" t="s">
        <v>8332</v>
      </c>
    </row>
    <row r="2858" spans="9:11" x14ac:dyDescent="0.25">
      <c r="I2858" s="6">
        <v>3000</v>
      </c>
      <c r="J2858" t="s">
        <v>8220</v>
      </c>
      <c r="K2858" t="s">
        <v>8332</v>
      </c>
    </row>
    <row r="2859" spans="9:11" x14ac:dyDescent="0.25">
      <c r="I2859" s="6">
        <v>38000</v>
      </c>
      <c r="J2859" t="s">
        <v>8220</v>
      </c>
      <c r="K2859" t="s">
        <v>8332</v>
      </c>
    </row>
    <row r="2860" spans="9:11" x14ac:dyDescent="0.25">
      <c r="I2860" s="6">
        <v>1000</v>
      </c>
      <c r="J2860" t="s">
        <v>8220</v>
      </c>
      <c r="K2860" t="s">
        <v>8332</v>
      </c>
    </row>
    <row r="2861" spans="9:11" x14ac:dyDescent="0.25">
      <c r="I2861" s="6">
        <v>2000</v>
      </c>
      <c r="J2861" t="s">
        <v>8220</v>
      </c>
      <c r="K2861" t="s">
        <v>8332</v>
      </c>
    </row>
    <row r="2862" spans="9:11" x14ac:dyDescent="0.25">
      <c r="I2862" s="6">
        <v>4000</v>
      </c>
      <c r="J2862" t="s">
        <v>8220</v>
      </c>
      <c r="K2862" t="s">
        <v>8332</v>
      </c>
    </row>
    <row r="2863" spans="9:11" x14ac:dyDescent="0.25">
      <c r="I2863" s="6">
        <v>250</v>
      </c>
      <c r="J2863" t="s">
        <v>8220</v>
      </c>
      <c r="K2863" t="s">
        <v>8332</v>
      </c>
    </row>
    <row r="2864" spans="9:11" x14ac:dyDescent="0.25">
      <c r="I2864" s="6">
        <v>12700</v>
      </c>
      <c r="J2864" t="s">
        <v>8220</v>
      </c>
      <c r="K2864" t="s">
        <v>8332</v>
      </c>
    </row>
    <row r="2865" spans="9:11" x14ac:dyDescent="0.25">
      <c r="I2865" s="6">
        <v>50000</v>
      </c>
      <c r="J2865" t="s">
        <v>8220</v>
      </c>
      <c r="K2865" t="s">
        <v>8332</v>
      </c>
    </row>
    <row r="2866" spans="9:11" x14ac:dyDescent="0.25">
      <c r="I2866" s="6">
        <v>2500</v>
      </c>
      <c r="J2866" t="s">
        <v>8220</v>
      </c>
      <c r="K2866" t="s">
        <v>8332</v>
      </c>
    </row>
    <row r="2867" spans="9:11" x14ac:dyDescent="0.25">
      <c r="I2867" s="6">
        <v>2888</v>
      </c>
      <c r="J2867" t="s">
        <v>8220</v>
      </c>
      <c r="K2867" t="s">
        <v>8332</v>
      </c>
    </row>
    <row r="2868" spans="9:11" x14ac:dyDescent="0.25">
      <c r="I2868" s="6">
        <v>5000</v>
      </c>
      <c r="J2868" t="s">
        <v>8220</v>
      </c>
      <c r="K2868" t="s">
        <v>8332</v>
      </c>
    </row>
    <row r="2869" spans="9:11" x14ac:dyDescent="0.25">
      <c r="I2869" s="6">
        <v>2500</v>
      </c>
      <c r="J2869" t="s">
        <v>8220</v>
      </c>
      <c r="K2869" t="s">
        <v>8332</v>
      </c>
    </row>
    <row r="2870" spans="9:11" x14ac:dyDescent="0.25">
      <c r="I2870" s="6">
        <v>15000</v>
      </c>
      <c r="J2870" t="s">
        <v>8220</v>
      </c>
      <c r="K2870" t="s">
        <v>8332</v>
      </c>
    </row>
    <row r="2871" spans="9:11" x14ac:dyDescent="0.25">
      <c r="I2871" s="6">
        <v>20000</v>
      </c>
      <c r="J2871" t="s">
        <v>8220</v>
      </c>
      <c r="K2871" t="s">
        <v>8332</v>
      </c>
    </row>
    <row r="2872" spans="9:11" x14ac:dyDescent="0.25">
      <c r="I2872" s="6">
        <v>5000</v>
      </c>
      <c r="J2872" t="s">
        <v>8220</v>
      </c>
      <c r="K2872" t="s">
        <v>8332</v>
      </c>
    </row>
    <row r="2873" spans="9:11" x14ac:dyDescent="0.25">
      <c r="I2873" s="6">
        <v>10000</v>
      </c>
      <c r="J2873" t="s">
        <v>8220</v>
      </c>
      <c r="K2873" t="s">
        <v>8332</v>
      </c>
    </row>
    <row r="2874" spans="9:11" x14ac:dyDescent="0.25">
      <c r="I2874" s="6">
        <v>3000</v>
      </c>
      <c r="J2874" t="s">
        <v>8220</v>
      </c>
      <c r="K2874" t="s">
        <v>8332</v>
      </c>
    </row>
    <row r="2875" spans="9:11" x14ac:dyDescent="0.25">
      <c r="I2875" s="6">
        <v>2500</v>
      </c>
      <c r="J2875" t="s">
        <v>8220</v>
      </c>
      <c r="K2875" t="s">
        <v>8332</v>
      </c>
    </row>
    <row r="2876" spans="9:11" x14ac:dyDescent="0.25">
      <c r="I2876" s="6">
        <v>5000</v>
      </c>
      <c r="J2876" t="s">
        <v>8220</v>
      </c>
      <c r="K2876" t="s">
        <v>8332</v>
      </c>
    </row>
    <row r="2877" spans="9:11" x14ac:dyDescent="0.25">
      <c r="I2877" s="6">
        <v>20000</v>
      </c>
      <c r="J2877" t="s">
        <v>8220</v>
      </c>
      <c r="K2877" t="s">
        <v>8332</v>
      </c>
    </row>
    <row r="2878" spans="9:11" x14ac:dyDescent="0.25">
      <c r="I2878" s="6">
        <v>150000</v>
      </c>
      <c r="J2878" t="s">
        <v>8220</v>
      </c>
      <c r="K2878" t="s">
        <v>8332</v>
      </c>
    </row>
    <row r="2879" spans="9:11" x14ac:dyDescent="0.25">
      <c r="I2879" s="6">
        <v>6000</v>
      </c>
      <c r="J2879" t="s">
        <v>8220</v>
      </c>
      <c r="K2879" t="s">
        <v>8332</v>
      </c>
    </row>
    <row r="2880" spans="9:11" x14ac:dyDescent="0.25">
      <c r="I2880" s="6">
        <v>3000</v>
      </c>
      <c r="J2880" t="s">
        <v>8220</v>
      </c>
      <c r="K2880" t="s">
        <v>8332</v>
      </c>
    </row>
    <row r="2881" spans="9:11" x14ac:dyDescent="0.25">
      <c r="I2881" s="6">
        <v>11200</v>
      </c>
      <c r="J2881" t="s">
        <v>8220</v>
      </c>
      <c r="K2881" t="s">
        <v>8332</v>
      </c>
    </row>
    <row r="2882" spans="9:11" x14ac:dyDescent="0.25">
      <c r="I2882" s="6">
        <v>12000</v>
      </c>
      <c r="J2882" t="s">
        <v>8220</v>
      </c>
      <c r="K2882" t="s">
        <v>8332</v>
      </c>
    </row>
    <row r="2883" spans="9:11" x14ac:dyDescent="0.25">
      <c r="I2883" s="6">
        <v>5500</v>
      </c>
      <c r="J2883" t="s">
        <v>8220</v>
      </c>
      <c r="K2883" t="s">
        <v>8332</v>
      </c>
    </row>
    <row r="2884" spans="9:11" x14ac:dyDescent="0.25">
      <c r="I2884" s="6">
        <v>750</v>
      </c>
      <c r="J2884" t="s">
        <v>8220</v>
      </c>
      <c r="K2884" t="s">
        <v>8332</v>
      </c>
    </row>
    <row r="2885" spans="9:11" x14ac:dyDescent="0.25">
      <c r="I2885" s="6">
        <v>10000</v>
      </c>
      <c r="J2885" t="s">
        <v>8220</v>
      </c>
      <c r="K2885" t="s">
        <v>8332</v>
      </c>
    </row>
    <row r="2886" spans="9:11" x14ac:dyDescent="0.25">
      <c r="I2886" s="6">
        <v>45000</v>
      </c>
      <c r="J2886" t="s">
        <v>8220</v>
      </c>
      <c r="K2886" t="s">
        <v>8332</v>
      </c>
    </row>
    <row r="2887" spans="9:11" x14ac:dyDescent="0.25">
      <c r="I2887" s="6">
        <v>400</v>
      </c>
      <c r="J2887" t="s">
        <v>8220</v>
      </c>
      <c r="K2887" t="s">
        <v>8332</v>
      </c>
    </row>
    <row r="2888" spans="9:11" x14ac:dyDescent="0.25">
      <c r="I2888" s="6">
        <v>200</v>
      </c>
      <c r="J2888" t="s">
        <v>8220</v>
      </c>
      <c r="K2888" t="s">
        <v>8332</v>
      </c>
    </row>
    <row r="2889" spans="9:11" x14ac:dyDescent="0.25">
      <c r="I2889" s="6">
        <v>3000</v>
      </c>
      <c r="J2889" t="s">
        <v>8220</v>
      </c>
      <c r="K2889" t="s">
        <v>8332</v>
      </c>
    </row>
    <row r="2890" spans="9:11" x14ac:dyDescent="0.25">
      <c r="I2890" s="6">
        <v>30000</v>
      </c>
      <c r="J2890" t="s">
        <v>8220</v>
      </c>
      <c r="K2890" t="s">
        <v>8332</v>
      </c>
    </row>
    <row r="2891" spans="9:11" x14ac:dyDescent="0.25">
      <c r="I2891" s="6">
        <v>3000</v>
      </c>
      <c r="J2891" t="s">
        <v>8220</v>
      </c>
      <c r="K2891" t="s">
        <v>8332</v>
      </c>
    </row>
    <row r="2892" spans="9:11" x14ac:dyDescent="0.25">
      <c r="I2892" s="6">
        <v>2000</v>
      </c>
      <c r="J2892" t="s">
        <v>8220</v>
      </c>
      <c r="K2892" t="s">
        <v>8332</v>
      </c>
    </row>
    <row r="2893" spans="9:11" x14ac:dyDescent="0.25">
      <c r="I2893" s="6">
        <v>10000</v>
      </c>
      <c r="J2893" t="s">
        <v>8220</v>
      </c>
      <c r="K2893" t="s">
        <v>8332</v>
      </c>
    </row>
    <row r="2894" spans="9:11" x14ac:dyDescent="0.25">
      <c r="I2894" s="6">
        <v>5500</v>
      </c>
      <c r="J2894" t="s">
        <v>8220</v>
      </c>
      <c r="K2894" t="s">
        <v>8332</v>
      </c>
    </row>
    <row r="2895" spans="9:11" x14ac:dyDescent="0.25">
      <c r="I2895" s="6">
        <v>5000</v>
      </c>
      <c r="J2895" t="s">
        <v>8220</v>
      </c>
      <c r="K2895" t="s">
        <v>8332</v>
      </c>
    </row>
    <row r="2896" spans="9:11" x14ac:dyDescent="0.25">
      <c r="I2896" s="6">
        <v>50000</v>
      </c>
      <c r="J2896" t="s">
        <v>8220</v>
      </c>
      <c r="K2896" t="s">
        <v>8332</v>
      </c>
    </row>
    <row r="2897" spans="9:11" x14ac:dyDescent="0.25">
      <c r="I2897" s="6">
        <v>500</v>
      </c>
      <c r="J2897" t="s">
        <v>8220</v>
      </c>
      <c r="K2897" t="s">
        <v>8332</v>
      </c>
    </row>
    <row r="2898" spans="9:11" x14ac:dyDescent="0.25">
      <c r="I2898" s="6">
        <v>3000</v>
      </c>
      <c r="J2898" t="s">
        <v>8220</v>
      </c>
      <c r="K2898" t="s">
        <v>8332</v>
      </c>
    </row>
    <row r="2899" spans="9:11" x14ac:dyDescent="0.25">
      <c r="I2899" s="6">
        <v>12000</v>
      </c>
      <c r="J2899" t="s">
        <v>8220</v>
      </c>
      <c r="K2899" t="s">
        <v>8332</v>
      </c>
    </row>
    <row r="2900" spans="9:11" x14ac:dyDescent="0.25">
      <c r="I2900" s="6">
        <v>7500</v>
      </c>
      <c r="J2900" t="s">
        <v>8220</v>
      </c>
      <c r="K2900" t="s">
        <v>8332</v>
      </c>
    </row>
    <row r="2901" spans="9:11" x14ac:dyDescent="0.25">
      <c r="I2901" s="6">
        <v>10000</v>
      </c>
      <c r="J2901" t="s">
        <v>8220</v>
      </c>
      <c r="K2901" t="s">
        <v>8332</v>
      </c>
    </row>
    <row r="2902" spans="9:11" x14ac:dyDescent="0.25">
      <c r="I2902" s="6">
        <v>5500</v>
      </c>
      <c r="J2902" t="s">
        <v>8220</v>
      </c>
      <c r="K2902" t="s">
        <v>8332</v>
      </c>
    </row>
    <row r="2903" spans="9:11" x14ac:dyDescent="0.25">
      <c r="I2903" s="6">
        <v>750</v>
      </c>
      <c r="J2903" t="s">
        <v>8220</v>
      </c>
      <c r="K2903" t="s">
        <v>8332</v>
      </c>
    </row>
    <row r="2904" spans="9:11" x14ac:dyDescent="0.25">
      <c r="I2904" s="6">
        <v>150000</v>
      </c>
      <c r="J2904" t="s">
        <v>8220</v>
      </c>
      <c r="K2904" t="s">
        <v>8332</v>
      </c>
    </row>
    <row r="2905" spans="9:11" x14ac:dyDescent="0.25">
      <c r="I2905" s="6">
        <v>5000</v>
      </c>
      <c r="J2905" t="s">
        <v>8220</v>
      </c>
      <c r="K2905" t="s">
        <v>8332</v>
      </c>
    </row>
    <row r="2906" spans="9:11" x14ac:dyDescent="0.25">
      <c r="I2906" s="6">
        <v>1500</v>
      </c>
      <c r="J2906" t="s">
        <v>8220</v>
      </c>
      <c r="K2906" t="s">
        <v>8332</v>
      </c>
    </row>
    <row r="2907" spans="9:11" x14ac:dyDescent="0.25">
      <c r="I2907" s="6">
        <v>3500</v>
      </c>
      <c r="J2907" t="s">
        <v>8220</v>
      </c>
      <c r="K2907" t="s">
        <v>8332</v>
      </c>
    </row>
    <row r="2908" spans="9:11" x14ac:dyDescent="0.25">
      <c r="I2908" s="6">
        <v>6000</v>
      </c>
      <c r="J2908" t="s">
        <v>8220</v>
      </c>
      <c r="K2908" t="s">
        <v>8332</v>
      </c>
    </row>
    <row r="2909" spans="9:11" x14ac:dyDescent="0.25">
      <c r="I2909" s="6">
        <v>2500</v>
      </c>
      <c r="J2909" t="s">
        <v>8220</v>
      </c>
      <c r="K2909" t="s">
        <v>8332</v>
      </c>
    </row>
    <row r="2910" spans="9:11" x14ac:dyDescent="0.25">
      <c r="I2910" s="6">
        <v>9600</v>
      </c>
      <c r="J2910" t="s">
        <v>8220</v>
      </c>
      <c r="K2910" t="s">
        <v>8332</v>
      </c>
    </row>
    <row r="2911" spans="9:11" x14ac:dyDescent="0.25">
      <c r="I2911" s="6">
        <v>180000</v>
      </c>
      <c r="J2911" t="s">
        <v>8220</v>
      </c>
      <c r="K2911" t="s">
        <v>8332</v>
      </c>
    </row>
    <row r="2912" spans="9:11" x14ac:dyDescent="0.25">
      <c r="I2912" s="6">
        <v>30000</v>
      </c>
      <c r="J2912" t="s">
        <v>8220</v>
      </c>
      <c r="K2912" t="s">
        <v>8332</v>
      </c>
    </row>
    <row r="2913" spans="9:11" x14ac:dyDescent="0.25">
      <c r="I2913" s="6">
        <v>1800</v>
      </c>
      <c r="J2913" t="s">
        <v>8220</v>
      </c>
      <c r="K2913" t="s">
        <v>8332</v>
      </c>
    </row>
    <row r="2914" spans="9:11" x14ac:dyDescent="0.25">
      <c r="I2914" s="6">
        <v>14440</v>
      </c>
      <c r="J2914" t="s">
        <v>8220</v>
      </c>
      <c r="K2914" t="s">
        <v>8332</v>
      </c>
    </row>
    <row r="2915" spans="9:11" x14ac:dyDescent="0.25">
      <c r="I2915" s="6">
        <v>10000</v>
      </c>
      <c r="J2915" t="s">
        <v>8220</v>
      </c>
      <c r="K2915" t="s">
        <v>8332</v>
      </c>
    </row>
    <row r="2916" spans="9:11" x14ac:dyDescent="0.25">
      <c r="I2916" s="6">
        <v>25000</v>
      </c>
      <c r="J2916" t="s">
        <v>8220</v>
      </c>
      <c r="K2916" t="s">
        <v>8332</v>
      </c>
    </row>
    <row r="2917" spans="9:11" x14ac:dyDescent="0.25">
      <c r="I2917" s="6">
        <v>1000</v>
      </c>
      <c r="J2917" t="s">
        <v>8220</v>
      </c>
      <c r="K2917" t="s">
        <v>8332</v>
      </c>
    </row>
    <row r="2918" spans="9:11" x14ac:dyDescent="0.25">
      <c r="I2918" s="6">
        <v>1850</v>
      </c>
      <c r="J2918" t="s">
        <v>8220</v>
      </c>
      <c r="K2918" t="s">
        <v>8332</v>
      </c>
    </row>
    <row r="2919" spans="9:11" x14ac:dyDescent="0.25">
      <c r="I2919" s="6">
        <v>2000</v>
      </c>
      <c r="J2919" t="s">
        <v>8220</v>
      </c>
      <c r="K2919" t="s">
        <v>8332</v>
      </c>
    </row>
    <row r="2920" spans="9:11" x14ac:dyDescent="0.25">
      <c r="I2920" s="6">
        <v>5000</v>
      </c>
      <c r="J2920" t="s">
        <v>8220</v>
      </c>
      <c r="K2920" t="s">
        <v>8332</v>
      </c>
    </row>
    <row r="2921" spans="9:11" x14ac:dyDescent="0.25">
      <c r="I2921" s="6">
        <v>600</v>
      </c>
      <c r="J2921" t="s">
        <v>8220</v>
      </c>
      <c r="K2921" t="s">
        <v>8332</v>
      </c>
    </row>
    <row r="2922" spans="9:11" x14ac:dyDescent="0.25">
      <c r="I2922" s="6">
        <v>2500</v>
      </c>
      <c r="J2922" t="s">
        <v>8220</v>
      </c>
      <c r="K2922" t="s">
        <v>8332</v>
      </c>
    </row>
    <row r="2923" spans="9:11" x14ac:dyDescent="0.25">
      <c r="I2923" s="6">
        <v>100</v>
      </c>
      <c r="J2923" t="s">
        <v>8218</v>
      </c>
      <c r="K2923" t="s">
        <v>8373</v>
      </c>
    </row>
    <row r="2924" spans="9:11" x14ac:dyDescent="0.25">
      <c r="I2924" s="6">
        <v>500</v>
      </c>
      <c r="J2924" t="s">
        <v>8218</v>
      </c>
      <c r="K2924" t="s">
        <v>8373</v>
      </c>
    </row>
    <row r="2925" spans="9:11" x14ac:dyDescent="0.25">
      <c r="I2925" s="6">
        <v>300</v>
      </c>
      <c r="J2925" t="s">
        <v>8218</v>
      </c>
      <c r="K2925" t="s">
        <v>8373</v>
      </c>
    </row>
    <row r="2926" spans="9:11" x14ac:dyDescent="0.25">
      <c r="I2926" s="6">
        <v>25000</v>
      </c>
      <c r="J2926" t="s">
        <v>8218</v>
      </c>
      <c r="K2926" t="s">
        <v>8373</v>
      </c>
    </row>
    <row r="2927" spans="9:11" x14ac:dyDescent="0.25">
      <c r="I2927" s="6">
        <v>45000</v>
      </c>
      <c r="J2927" t="s">
        <v>8218</v>
      </c>
      <c r="K2927" t="s">
        <v>8373</v>
      </c>
    </row>
    <row r="2928" spans="9:11" x14ac:dyDescent="0.25">
      <c r="I2928" s="6">
        <v>3000</v>
      </c>
      <c r="J2928" t="s">
        <v>8218</v>
      </c>
      <c r="K2928" t="s">
        <v>8373</v>
      </c>
    </row>
    <row r="2929" spans="9:11" x14ac:dyDescent="0.25">
      <c r="I2929" s="6">
        <v>1800</v>
      </c>
      <c r="J2929" t="s">
        <v>8218</v>
      </c>
      <c r="K2929" t="s">
        <v>8373</v>
      </c>
    </row>
    <row r="2930" spans="9:11" x14ac:dyDescent="0.25">
      <c r="I2930" s="6">
        <v>1000</v>
      </c>
      <c r="J2930" t="s">
        <v>8218</v>
      </c>
      <c r="K2930" t="s">
        <v>8373</v>
      </c>
    </row>
    <row r="2931" spans="9:11" x14ac:dyDescent="0.25">
      <c r="I2931" s="6">
        <v>8000</v>
      </c>
      <c r="J2931" t="s">
        <v>8218</v>
      </c>
      <c r="K2931" t="s">
        <v>8373</v>
      </c>
    </row>
    <row r="2932" spans="9:11" x14ac:dyDescent="0.25">
      <c r="I2932" s="6">
        <v>10000</v>
      </c>
      <c r="J2932" t="s">
        <v>8218</v>
      </c>
      <c r="K2932" t="s">
        <v>8373</v>
      </c>
    </row>
    <row r="2933" spans="9:11" x14ac:dyDescent="0.25">
      <c r="I2933" s="6">
        <v>750</v>
      </c>
      <c r="J2933" t="s">
        <v>8218</v>
      </c>
      <c r="K2933" t="s">
        <v>8373</v>
      </c>
    </row>
    <row r="2934" spans="9:11" x14ac:dyDescent="0.25">
      <c r="I2934" s="6">
        <v>3100</v>
      </c>
      <c r="J2934" t="s">
        <v>8218</v>
      </c>
      <c r="K2934" t="s">
        <v>8373</v>
      </c>
    </row>
    <row r="2935" spans="9:11" x14ac:dyDescent="0.25">
      <c r="I2935" s="6">
        <v>2500</v>
      </c>
      <c r="J2935" t="s">
        <v>8218</v>
      </c>
      <c r="K2935" t="s">
        <v>8373</v>
      </c>
    </row>
    <row r="2936" spans="9:11" x14ac:dyDescent="0.25">
      <c r="I2936" s="6">
        <v>2500</v>
      </c>
      <c r="J2936" t="s">
        <v>8218</v>
      </c>
      <c r="K2936" t="s">
        <v>8373</v>
      </c>
    </row>
    <row r="2937" spans="9:11" x14ac:dyDescent="0.25">
      <c r="I2937" s="6">
        <v>3500</v>
      </c>
      <c r="J2937" t="s">
        <v>8218</v>
      </c>
      <c r="K2937" t="s">
        <v>8373</v>
      </c>
    </row>
    <row r="2938" spans="9:11" x14ac:dyDescent="0.25">
      <c r="I2938" s="6">
        <v>1000</v>
      </c>
      <c r="J2938" t="s">
        <v>8218</v>
      </c>
      <c r="K2938" t="s">
        <v>8373</v>
      </c>
    </row>
    <row r="2939" spans="9:11" x14ac:dyDescent="0.25">
      <c r="I2939" s="6">
        <v>1500</v>
      </c>
      <c r="J2939" t="s">
        <v>8218</v>
      </c>
      <c r="K2939" t="s">
        <v>8373</v>
      </c>
    </row>
    <row r="2940" spans="9:11" x14ac:dyDescent="0.25">
      <c r="I2940" s="6">
        <v>4000</v>
      </c>
      <c r="J2940" t="s">
        <v>8218</v>
      </c>
      <c r="K2940" t="s">
        <v>8373</v>
      </c>
    </row>
    <row r="2941" spans="9:11" x14ac:dyDescent="0.25">
      <c r="I2941" s="6">
        <v>8000</v>
      </c>
      <c r="J2941" t="s">
        <v>8218</v>
      </c>
      <c r="K2941" t="s">
        <v>8373</v>
      </c>
    </row>
    <row r="2942" spans="9:11" x14ac:dyDescent="0.25">
      <c r="I2942" s="6">
        <v>2500</v>
      </c>
      <c r="J2942" t="s">
        <v>8218</v>
      </c>
      <c r="K2942" t="s">
        <v>8373</v>
      </c>
    </row>
    <row r="2943" spans="9:11" x14ac:dyDescent="0.25">
      <c r="I2943" s="6">
        <v>25000</v>
      </c>
      <c r="J2943" t="s">
        <v>8220</v>
      </c>
      <c r="K2943" t="s">
        <v>8371</v>
      </c>
    </row>
    <row r="2944" spans="9:11" x14ac:dyDescent="0.25">
      <c r="I2944" s="6">
        <v>200000</v>
      </c>
      <c r="J2944" t="s">
        <v>8220</v>
      </c>
      <c r="K2944" t="s">
        <v>8371</v>
      </c>
    </row>
    <row r="2945" spans="9:11" x14ac:dyDescent="0.25">
      <c r="I2945" s="6">
        <v>3000</v>
      </c>
      <c r="J2945" t="s">
        <v>8220</v>
      </c>
      <c r="K2945" t="s">
        <v>8371</v>
      </c>
    </row>
    <row r="2946" spans="9:11" x14ac:dyDescent="0.25">
      <c r="I2946" s="6">
        <v>10000</v>
      </c>
      <c r="J2946" t="s">
        <v>8220</v>
      </c>
      <c r="K2946" t="s">
        <v>8371</v>
      </c>
    </row>
    <row r="2947" spans="9:11" x14ac:dyDescent="0.25">
      <c r="I2947" s="6">
        <v>50000</v>
      </c>
      <c r="J2947" t="s">
        <v>8220</v>
      </c>
      <c r="K2947" t="s">
        <v>8371</v>
      </c>
    </row>
    <row r="2948" spans="9:11" x14ac:dyDescent="0.25">
      <c r="I2948" s="6">
        <v>2000</v>
      </c>
      <c r="J2948" t="s">
        <v>8220</v>
      </c>
      <c r="K2948" t="s">
        <v>8371</v>
      </c>
    </row>
    <row r="2949" spans="9:11" x14ac:dyDescent="0.25">
      <c r="I2949" s="6">
        <v>25000</v>
      </c>
      <c r="J2949" t="s">
        <v>8220</v>
      </c>
      <c r="K2949" t="s">
        <v>8371</v>
      </c>
    </row>
    <row r="2950" spans="9:11" x14ac:dyDescent="0.25">
      <c r="I2950" s="6">
        <v>500000</v>
      </c>
      <c r="J2950" t="s">
        <v>8220</v>
      </c>
      <c r="K2950" t="s">
        <v>8371</v>
      </c>
    </row>
    <row r="2951" spans="9:11" x14ac:dyDescent="0.25">
      <c r="I2951" s="6">
        <v>1000</v>
      </c>
      <c r="J2951" t="s">
        <v>8220</v>
      </c>
      <c r="K2951" t="s">
        <v>8371</v>
      </c>
    </row>
    <row r="2952" spans="9:11" x14ac:dyDescent="0.25">
      <c r="I2952" s="6">
        <v>5000000</v>
      </c>
      <c r="J2952" t="s">
        <v>8220</v>
      </c>
      <c r="K2952" t="s">
        <v>8371</v>
      </c>
    </row>
    <row r="2953" spans="9:11" x14ac:dyDescent="0.25">
      <c r="I2953" s="6">
        <v>50000</v>
      </c>
      <c r="J2953" t="s">
        <v>8219</v>
      </c>
      <c r="K2953" t="s">
        <v>8371</v>
      </c>
    </row>
    <row r="2954" spans="9:11" x14ac:dyDescent="0.25">
      <c r="I2954" s="6">
        <v>20000</v>
      </c>
      <c r="J2954" t="s">
        <v>8219</v>
      </c>
      <c r="K2954" t="s">
        <v>8371</v>
      </c>
    </row>
    <row r="2955" spans="9:11" x14ac:dyDescent="0.25">
      <c r="I2955" s="6">
        <v>400000</v>
      </c>
      <c r="J2955" t="s">
        <v>8219</v>
      </c>
      <c r="K2955" t="s">
        <v>8371</v>
      </c>
    </row>
    <row r="2956" spans="9:11" x14ac:dyDescent="0.25">
      <c r="I2956" s="6">
        <v>15000</v>
      </c>
      <c r="J2956" t="s">
        <v>8219</v>
      </c>
      <c r="K2956" t="s">
        <v>8371</v>
      </c>
    </row>
    <row r="2957" spans="9:11" x14ac:dyDescent="0.25">
      <c r="I2957" s="6">
        <v>1200</v>
      </c>
      <c r="J2957" t="s">
        <v>8219</v>
      </c>
      <c r="K2957" t="s">
        <v>8371</v>
      </c>
    </row>
    <row r="2958" spans="9:11" x14ac:dyDescent="0.25">
      <c r="I2958" s="6">
        <v>7900</v>
      </c>
      <c r="J2958" t="s">
        <v>8219</v>
      </c>
      <c r="K2958" t="s">
        <v>8371</v>
      </c>
    </row>
    <row r="2959" spans="9:11" x14ac:dyDescent="0.25">
      <c r="I2959" s="6">
        <v>15000</v>
      </c>
      <c r="J2959" t="s">
        <v>8219</v>
      </c>
      <c r="K2959" t="s">
        <v>8371</v>
      </c>
    </row>
    <row r="2960" spans="9:11" x14ac:dyDescent="0.25">
      <c r="I2960" s="6">
        <v>80000</v>
      </c>
      <c r="J2960" t="s">
        <v>8219</v>
      </c>
      <c r="K2960" t="s">
        <v>8371</v>
      </c>
    </row>
    <row r="2961" spans="9:11" x14ac:dyDescent="0.25">
      <c r="I2961" s="6">
        <v>10000</v>
      </c>
      <c r="J2961" t="s">
        <v>8219</v>
      </c>
      <c r="K2961" t="s">
        <v>8371</v>
      </c>
    </row>
    <row r="2962" spans="9:11" x14ac:dyDescent="0.25">
      <c r="I2962" s="6">
        <v>30000000</v>
      </c>
      <c r="J2962" t="s">
        <v>8219</v>
      </c>
      <c r="K2962" t="s">
        <v>8371</v>
      </c>
    </row>
    <row r="2963" spans="9:11" x14ac:dyDescent="0.25">
      <c r="I2963" s="6">
        <v>5000</v>
      </c>
      <c r="J2963" t="s">
        <v>8218</v>
      </c>
      <c r="K2963" t="s">
        <v>8332</v>
      </c>
    </row>
    <row r="2964" spans="9:11" x14ac:dyDescent="0.25">
      <c r="I2964" s="6">
        <v>1000</v>
      </c>
      <c r="J2964" t="s">
        <v>8218</v>
      </c>
      <c r="K2964" t="s">
        <v>8332</v>
      </c>
    </row>
    <row r="2965" spans="9:11" x14ac:dyDescent="0.25">
      <c r="I2965" s="6">
        <v>10000</v>
      </c>
      <c r="J2965" t="s">
        <v>8218</v>
      </c>
      <c r="K2965" t="s">
        <v>8332</v>
      </c>
    </row>
    <row r="2966" spans="9:11" x14ac:dyDescent="0.25">
      <c r="I2966" s="6">
        <v>5000</v>
      </c>
      <c r="J2966" t="s">
        <v>8218</v>
      </c>
      <c r="K2966" t="s">
        <v>8332</v>
      </c>
    </row>
    <row r="2967" spans="9:11" x14ac:dyDescent="0.25">
      <c r="I2967" s="6">
        <v>1500</v>
      </c>
      <c r="J2967" t="s">
        <v>8218</v>
      </c>
      <c r="K2967" t="s">
        <v>8332</v>
      </c>
    </row>
    <row r="2968" spans="9:11" x14ac:dyDescent="0.25">
      <c r="I2968" s="6">
        <v>10000</v>
      </c>
      <c r="J2968" t="s">
        <v>8218</v>
      </c>
      <c r="K2968" t="s">
        <v>8332</v>
      </c>
    </row>
    <row r="2969" spans="9:11" x14ac:dyDescent="0.25">
      <c r="I2969" s="6">
        <v>5000</v>
      </c>
      <c r="J2969" t="s">
        <v>8218</v>
      </c>
      <c r="K2969" t="s">
        <v>8332</v>
      </c>
    </row>
    <row r="2970" spans="9:11" x14ac:dyDescent="0.25">
      <c r="I2970" s="6">
        <v>3500</v>
      </c>
      <c r="J2970" t="s">
        <v>8218</v>
      </c>
      <c r="K2970" t="s">
        <v>8332</v>
      </c>
    </row>
    <row r="2971" spans="9:11" x14ac:dyDescent="0.25">
      <c r="I2971" s="6">
        <v>1000</v>
      </c>
      <c r="J2971" t="s">
        <v>8218</v>
      </c>
      <c r="K2971" t="s">
        <v>8332</v>
      </c>
    </row>
    <row r="2972" spans="9:11" x14ac:dyDescent="0.25">
      <c r="I2972" s="6">
        <v>6000</v>
      </c>
      <c r="J2972" t="s">
        <v>8218</v>
      </c>
      <c r="K2972" t="s">
        <v>8332</v>
      </c>
    </row>
    <row r="2973" spans="9:11" x14ac:dyDescent="0.25">
      <c r="I2973" s="6">
        <v>3200</v>
      </c>
      <c r="J2973" t="s">
        <v>8218</v>
      </c>
      <c r="K2973" t="s">
        <v>8332</v>
      </c>
    </row>
    <row r="2974" spans="9:11" x14ac:dyDescent="0.25">
      <c r="I2974" s="6">
        <v>2000</v>
      </c>
      <c r="J2974" t="s">
        <v>8218</v>
      </c>
      <c r="K2974" t="s">
        <v>8332</v>
      </c>
    </row>
    <row r="2975" spans="9:11" x14ac:dyDescent="0.25">
      <c r="I2975" s="6">
        <v>5000</v>
      </c>
      <c r="J2975" t="s">
        <v>8218</v>
      </c>
      <c r="K2975" t="s">
        <v>8332</v>
      </c>
    </row>
    <row r="2976" spans="9:11" x14ac:dyDescent="0.25">
      <c r="I2976" s="6">
        <v>5000</v>
      </c>
      <c r="J2976" t="s">
        <v>8218</v>
      </c>
      <c r="K2976" t="s">
        <v>8332</v>
      </c>
    </row>
    <row r="2977" spans="9:11" x14ac:dyDescent="0.25">
      <c r="I2977" s="6">
        <v>8000</v>
      </c>
      <c r="J2977" t="s">
        <v>8218</v>
      </c>
      <c r="K2977" t="s">
        <v>8332</v>
      </c>
    </row>
    <row r="2978" spans="9:11" x14ac:dyDescent="0.25">
      <c r="I2978" s="6">
        <v>70</v>
      </c>
      <c r="J2978" t="s">
        <v>8218</v>
      </c>
      <c r="K2978" t="s">
        <v>8332</v>
      </c>
    </row>
    <row r="2979" spans="9:11" x14ac:dyDescent="0.25">
      <c r="I2979" s="6">
        <v>3000</v>
      </c>
      <c r="J2979" t="s">
        <v>8218</v>
      </c>
      <c r="K2979" t="s">
        <v>8332</v>
      </c>
    </row>
    <row r="2980" spans="9:11" x14ac:dyDescent="0.25">
      <c r="I2980" s="6">
        <v>750</v>
      </c>
      <c r="J2980" t="s">
        <v>8218</v>
      </c>
      <c r="K2980" t="s">
        <v>8332</v>
      </c>
    </row>
    <row r="2981" spans="9:11" x14ac:dyDescent="0.25">
      <c r="I2981" s="6">
        <v>5000</v>
      </c>
      <c r="J2981" t="s">
        <v>8218</v>
      </c>
      <c r="K2981" t="s">
        <v>8332</v>
      </c>
    </row>
    <row r="2982" spans="9:11" x14ac:dyDescent="0.25">
      <c r="I2982" s="6">
        <v>3000</v>
      </c>
      <c r="J2982" t="s">
        <v>8218</v>
      </c>
      <c r="K2982" t="s">
        <v>8332</v>
      </c>
    </row>
    <row r="2983" spans="9:11" x14ac:dyDescent="0.25">
      <c r="I2983" s="6">
        <v>4000</v>
      </c>
      <c r="J2983" t="s">
        <v>8218</v>
      </c>
      <c r="K2983" t="s">
        <v>8371</v>
      </c>
    </row>
    <row r="2984" spans="9:11" x14ac:dyDescent="0.25">
      <c r="I2984" s="6">
        <v>5000</v>
      </c>
      <c r="J2984" t="s">
        <v>8218</v>
      </c>
      <c r="K2984" t="s">
        <v>8371</v>
      </c>
    </row>
    <row r="2985" spans="9:11" x14ac:dyDescent="0.25">
      <c r="I2985" s="6">
        <v>116000</v>
      </c>
      <c r="J2985" t="s">
        <v>8218</v>
      </c>
      <c r="K2985" t="s">
        <v>8371</v>
      </c>
    </row>
    <row r="2986" spans="9:11" x14ac:dyDescent="0.25">
      <c r="I2986" s="6">
        <v>25000</v>
      </c>
      <c r="J2986" t="s">
        <v>8218</v>
      </c>
      <c r="K2986" t="s">
        <v>8371</v>
      </c>
    </row>
    <row r="2987" spans="9:11" x14ac:dyDescent="0.25">
      <c r="I2987" s="6">
        <v>10000</v>
      </c>
      <c r="J2987" t="s">
        <v>8218</v>
      </c>
      <c r="K2987" t="s">
        <v>8371</v>
      </c>
    </row>
    <row r="2988" spans="9:11" x14ac:dyDescent="0.25">
      <c r="I2988" s="6">
        <v>2400</v>
      </c>
      <c r="J2988" t="s">
        <v>8218</v>
      </c>
      <c r="K2988" t="s">
        <v>8371</v>
      </c>
    </row>
    <row r="2989" spans="9:11" x14ac:dyDescent="0.25">
      <c r="I2989" s="6">
        <v>25000</v>
      </c>
      <c r="J2989" t="s">
        <v>8218</v>
      </c>
      <c r="K2989" t="s">
        <v>8371</v>
      </c>
    </row>
    <row r="2990" spans="9:11" x14ac:dyDescent="0.25">
      <c r="I2990" s="6">
        <v>1000</v>
      </c>
      <c r="J2990" t="s">
        <v>8218</v>
      </c>
      <c r="K2990" t="s">
        <v>8371</v>
      </c>
    </row>
    <row r="2991" spans="9:11" x14ac:dyDescent="0.25">
      <c r="I2991" s="6">
        <v>20000</v>
      </c>
      <c r="J2991" t="s">
        <v>8218</v>
      </c>
      <c r="K2991" t="s">
        <v>8371</v>
      </c>
    </row>
    <row r="2992" spans="9:11" x14ac:dyDescent="0.25">
      <c r="I2992" s="6">
        <v>10000</v>
      </c>
      <c r="J2992" t="s">
        <v>8218</v>
      </c>
      <c r="K2992" t="s">
        <v>8371</v>
      </c>
    </row>
    <row r="2993" spans="9:11" x14ac:dyDescent="0.25">
      <c r="I2993" s="6">
        <v>8500</v>
      </c>
      <c r="J2993" t="s">
        <v>8218</v>
      </c>
      <c r="K2993" t="s">
        <v>8371</v>
      </c>
    </row>
    <row r="2994" spans="9:11" x14ac:dyDescent="0.25">
      <c r="I2994" s="6">
        <v>3000</v>
      </c>
      <c r="J2994" t="s">
        <v>8218</v>
      </c>
      <c r="K2994" t="s">
        <v>8371</v>
      </c>
    </row>
    <row r="2995" spans="9:11" x14ac:dyDescent="0.25">
      <c r="I2995" s="6">
        <v>1000</v>
      </c>
      <c r="J2995" t="s">
        <v>8218</v>
      </c>
      <c r="K2995" t="s">
        <v>8371</v>
      </c>
    </row>
    <row r="2996" spans="9:11" x14ac:dyDescent="0.25">
      <c r="I2996" s="6">
        <v>300</v>
      </c>
      <c r="J2996" t="s">
        <v>8218</v>
      </c>
      <c r="K2996" t="s">
        <v>8371</v>
      </c>
    </row>
    <row r="2997" spans="9:11" x14ac:dyDescent="0.25">
      <c r="I2997" s="6">
        <v>15000</v>
      </c>
      <c r="J2997" t="s">
        <v>8218</v>
      </c>
      <c r="K2997" t="s">
        <v>8371</v>
      </c>
    </row>
    <row r="2998" spans="9:11" x14ac:dyDescent="0.25">
      <c r="I2998" s="6">
        <v>35000</v>
      </c>
      <c r="J2998" t="s">
        <v>8218</v>
      </c>
      <c r="K2998" t="s">
        <v>8371</v>
      </c>
    </row>
    <row r="2999" spans="9:11" x14ac:dyDescent="0.25">
      <c r="I2999" s="6">
        <v>10000</v>
      </c>
      <c r="J2999" t="s">
        <v>8218</v>
      </c>
      <c r="K2999" t="s">
        <v>8371</v>
      </c>
    </row>
    <row r="3000" spans="9:11" x14ac:dyDescent="0.25">
      <c r="I3000" s="6">
        <v>50000</v>
      </c>
      <c r="J3000" t="s">
        <v>8218</v>
      </c>
      <c r="K3000" t="s">
        <v>8371</v>
      </c>
    </row>
    <row r="3001" spans="9:11" x14ac:dyDescent="0.25">
      <c r="I3001" s="6">
        <v>1350</v>
      </c>
      <c r="J3001" t="s">
        <v>8218</v>
      </c>
      <c r="K3001" t="s">
        <v>8371</v>
      </c>
    </row>
    <row r="3002" spans="9:11" x14ac:dyDescent="0.25">
      <c r="I3002" s="6">
        <v>500</v>
      </c>
      <c r="J3002" t="s">
        <v>8218</v>
      </c>
      <c r="K3002" t="s">
        <v>8371</v>
      </c>
    </row>
    <row r="3003" spans="9:11" x14ac:dyDescent="0.25">
      <c r="I3003" s="6">
        <v>7214</v>
      </c>
      <c r="J3003" t="s">
        <v>8218</v>
      </c>
      <c r="K3003" t="s">
        <v>8371</v>
      </c>
    </row>
    <row r="3004" spans="9:11" x14ac:dyDescent="0.25">
      <c r="I3004" s="6">
        <v>7000</v>
      </c>
      <c r="J3004" t="s">
        <v>8218</v>
      </c>
      <c r="K3004" t="s">
        <v>8371</v>
      </c>
    </row>
    <row r="3005" spans="9:11" x14ac:dyDescent="0.25">
      <c r="I3005" s="6">
        <v>3000</v>
      </c>
      <c r="J3005" t="s">
        <v>8218</v>
      </c>
      <c r="K3005" t="s">
        <v>8371</v>
      </c>
    </row>
    <row r="3006" spans="9:11" x14ac:dyDescent="0.25">
      <c r="I3006" s="6">
        <v>40000</v>
      </c>
      <c r="J3006" t="s">
        <v>8218</v>
      </c>
      <c r="K3006" t="s">
        <v>8371</v>
      </c>
    </row>
    <row r="3007" spans="9:11" x14ac:dyDescent="0.25">
      <c r="I3007" s="6">
        <v>10600</v>
      </c>
      <c r="J3007" t="s">
        <v>8218</v>
      </c>
      <c r="K3007" t="s">
        <v>8371</v>
      </c>
    </row>
    <row r="3008" spans="9:11" x14ac:dyDescent="0.25">
      <c r="I3008" s="6">
        <v>8000</v>
      </c>
      <c r="J3008" t="s">
        <v>8218</v>
      </c>
      <c r="K3008" t="s">
        <v>8371</v>
      </c>
    </row>
    <row r="3009" spans="9:11" x14ac:dyDescent="0.25">
      <c r="I3009" s="6">
        <v>600</v>
      </c>
      <c r="J3009" t="s">
        <v>8218</v>
      </c>
      <c r="K3009" t="s">
        <v>8371</v>
      </c>
    </row>
    <row r="3010" spans="9:11" x14ac:dyDescent="0.25">
      <c r="I3010" s="6">
        <v>3000</v>
      </c>
      <c r="J3010" t="s">
        <v>8218</v>
      </c>
      <c r="K3010" t="s">
        <v>8371</v>
      </c>
    </row>
    <row r="3011" spans="9:11" x14ac:dyDescent="0.25">
      <c r="I3011" s="6">
        <v>25000</v>
      </c>
      <c r="J3011" t="s">
        <v>8218</v>
      </c>
      <c r="K3011" t="s">
        <v>8371</v>
      </c>
    </row>
    <row r="3012" spans="9:11" x14ac:dyDescent="0.25">
      <c r="I3012" s="6">
        <v>1500</v>
      </c>
      <c r="J3012" t="s">
        <v>8218</v>
      </c>
      <c r="K3012" t="s">
        <v>8371</v>
      </c>
    </row>
    <row r="3013" spans="9:11" x14ac:dyDescent="0.25">
      <c r="I3013" s="6">
        <v>300</v>
      </c>
      <c r="J3013" t="s">
        <v>8218</v>
      </c>
      <c r="K3013" t="s">
        <v>8371</v>
      </c>
    </row>
    <row r="3014" spans="9:11" x14ac:dyDescent="0.25">
      <c r="I3014" s="6">
        <v>4000</v>
      </c>
      <c r="J3014" t="s">
        <v>8218</v>
      </c>
      <c r="K3014" t="s">
        <v>8371</v>
      </c>
    </row>
    <row r="3015" spans="9:11" x14ac:dyDescent="0.25">
      <c r="I3015" s="6">
        <v>10000</v>
      </c>
      <c r="J3015" t="s">
        <v>8218</v>
      </c>
      <c r="K3015" t="s">
        <v>8371</v>
      </c>
    </row>
    <row r="3016" spans="9:11" x14ac:dyDescent="0.25">
      <c r="I3016" s="6">
        <v>25000</v>
      </c>
      <c r="J3016" t="s">
        <v>8218</v>
      </c>
      <c r="K3016" t="s">
        <v>8371</v>
      </c>
    </row>
    <row r="3017" spans="9:11" x14ac:dyDescent="0.25">
      <c r="I3017" s="6">
        <v>3400</v>
      </c>
      <c r="J3017" t="s">
        <v>8218</v>
      </c>
      <c r="K3017" t="s">
        <v>8371</v>
      </c>
    </row>
    <row r="3018" spans="9:11" x14ac:dyDescent="0.25">
      <c r="I3018" s="6">
        <v>8500</v>
      </c>
      <c r="J3018" t="s">
        <v>8218</v>
      </c>
      <c r="K3018" t="s">
        <v>8371</v>
      </c>
    </row>
    <row r="3019" spans="9:11" x14ac:dyDescent="0.25">
      <c r="I3019" s="6">
        <v>22000</v>
      </c>
      <c r="J3019" t="s">
        <v>8218</v>
      </c>
      <c r="K3019" t="s">
        <v>8371</v>
      </c>
    </row>
    <row r="3020" spans="9:11" x14ac:dyDescent="0.25">
      <c r="I3020" s="6">
        <v>4200</v>
      </c>
      <c r="J3020" t="s">
        <v>8218</v>
      </c>
      <c r="K3020" t="s">
        <v>8371</v>
      </c>
    </row>
    <row r="3021" spans="9:11" x14ac:dyDescent="0.25">
      <c r="I3021" s="6">
        <v>15000</v>
      </c>
      <c r="J3021" t="s">
        <v>8218</v>
      </c>
      <c r="K3021" t="s">
        <v>8371</v>
      </c>
    </row>
    <row r="3022" spans="9:11" x14ac:dyDescent="0.25">
      <c r="I3022" s="6">
        <v>7000</v>
      </c>
      <c r="J3022" t="s">
        <v>8218</v>
      </c>
      <c r="K3022" t="s">
        <v>8371</v>
      </c>
    </row>
    <row r="3023" spans="9:11" x14ac:dyDescent="0.25">
      <c r="I3023" s="6">
        <v>4500</v>
      </c>
      <c r="J3023" t="s">
        <v>8218</v>
      </c>
      <c r="K3023" t="s">
        <v>8371</v>
      </c>
    </row>
    <row r="3024" spans="9:11" x14ac:dyDescent="0.25">
      <c r="I3024" s="6">
        <v>10000</v>
      </c>
      <c r="J3024" t="s">
        <v>8218</v>
      </c>
      <c r="K3024" t="s">
        <v>8371</v>
      </c>
    </row>
    <row r="3025" spans="9:11" x14ac:dyDescent="0.25">
      <c r="I3025" s="6">
        <v>700</v>
      </c>
      <c r="J3025" t="s">
        <v>8218</v>
      </c>
      <c r="K3025" t="s">
        <v>8371</v>
      </c>
    </row>
    <row r="3026" spans="9:11" x14ac:dyDescent="0.25">
      <c r="I3026" s="6">
        <v>5000</v>
      </c>
      <c r="J3026" t="s">
        <v>8218</v>
      </c>
      <c r="K3026" t="s">
        <v>8371</v>
      </c>
    </row>
    <row r="3027" spans="9:11" x14ac:dyDescent="0.25">
      <c r="I3027" s="6">
        <v>2500</v>
      </c>
      <c r="J3027" t="s">
        <v>8218</v>
      </c>
      <c r="K3027" t="s">
        <v>8371</v>
      </c>
    </row>
    <row r="3028" spans="9:11" x14ac:dyDescent="0.25">
      <c r="I3028" s="6">
        <v>900</v>
      </c>
      <c r="J3028" t="s">
        <v>8218</v>
      </c>
      <c r="K3028" t="s">
        <v>8371</v>
      </c>
    </row>
    <row r="3029" spans="9:11" x14ac:dyDescent="0.25">
      <c r="I3029" s="6">
        <v>40000</v>
      </c>
      <c r="J3029" t="s">
        <v>8218</v>
      </c>
      <c r="K3029" t="s">
        <v>8371</v>
      </c>
    </row>
    <row r="3030" spans="9:11" x14ac:dyDescent="0.25">
      <c r="I3030" s="6">
        <v>5000</v>
      </c>
      <c r="J3030" t="s">
        <v>8218</v>
      </c>
      <c r="K3030" t="s">
        <v>8371</v>
      </c>
    </row>
    <row r="3031" spans="9:11" x14ac:dyDescent="0.25">
      <c r="I3031" s="6">
        <v>30000</v>
      </c>
      <c r="J3031" t="s">
        <v>8218</v>
      </c>
      <c r="K3031" t="s">
        <v>8371</v>
      </c>
    </row>
    <row r="3032" spans="9:11" x14ac:dyDescent="0.25">
      <c r="I3032" s="6">
        <v>1750</v>
      </c>
      <c r="J3032" t="s">
        <v>8218</v>
      </c>
      <c r="K3032" t="s">
        <v>8371</v>
      </c>
    </row>
    <row r="3033" spans="9:11" x14ac:dyDescent="0.25">
      <c r="I3033" s="6">
        <v>1500</v>
      </c>
      <c r="J3033" t="s">
        <v>8218</v>
      </c>
      <c r="K3033" t="s">
        <v>8371</v>
      </c>
    </row>
    <row r="3034" spans="9:11" x14ac:dyDescent="0.25">
      <c r="I3034" s="6">
        <v>1000</v>
      </c>
      <c r="J3034" t="s">
        <v>8218</v>
      </c>
      <c r="K3034" t="s">
        <v>8371</v>
      </c>
    </row>
    <row r="3035" spans="9:11" x14ac:dyDescent="0.25">
      <c r="I3035" s="6">
        <v>3000</v>
      </c>
      <c r="J3035" t="s">
        <v>8218</v>
      </c>
      <c r="K3035" t="s">
        <v>8371</v>
      </c>
    </row>
    <row r="3036" spans="9:11" x14ac:dyDescent="0.25">
      <c r="I3036" s="6">
        <v>100000</v>
      </c>
      <c r="J3036" t="s">
        <v>8218</v>
      </c>
      <c r="K3036" t="s">
        <v>8371</v>
      </c>
    </row>
    <row r="3037" spans="9:11" x14ac:dyDescent="0.25">
      <c r="I3037" s="6">
        <v>25000</v>
      </c>
      <c r="J3037" t="s">
        <v>8218</v>
      </c>
      <c r="K3037" t="s">
        <v>8371</v>
      </c>
    </row>
    <row r="3038" spans="9:11" x14ac:dyDescent="0.25">
      <c r="I3038" s="6">
        <v>25000</v>
      </c>
      <c r="J3038" t="s">
        <v>8218</v>
      </c>
      <c r="K3038" t="s">
        <v>8371</v>
      </c>
    </row>
    <row r="3039" spans="9:11" x14ac:dyDescent="0.25">
      <c r="I3039" s="6">
        <v>500</v>
      </c>
      <c r="J3039" t="s">
        <v>8218</v>
      </c>
      <c r="K3039" t="s">
        <v>8371</v>
      </c>
    </row>
    <row r="3040" spans="9:11" x14ac:dyDescent="0.25">
      <c r="I3040" s="6">
        <v>1000</v>
      </c>
      <c r="J3040" t="s">
        <v>8218</v>
      </c>
      <c r="K3040" t="s">
        <v>8371</v>
      </c>
    </row>
    <row r="3041" spans="9:11" x14ac:dyDescent="0.25">
      <c r="I3041" s="6">
        <v>20000</v>
      </c>
      <c r="J3041" t="s">
        <v>8218</v>
      </c>
      <c r="K3041" t="s">
        <v>8371</v>
      </c>
    </row>
    <row r="3042" spans="9:11" x14ac:dyDescent="0.25">
      <c r="I3042" s="6">
        <v>3000</v>
      </c>
      <c r="J3042" t="s">
        <v>8218</v>
      </c>
      <c r="K3042" t="s">
        <v>8371</v>
      </c>
    </row>
    <row r="3043" spans="9:11" x14ac:dyDescent="0.25">
      <c r="I3043" s="6">
        <v>8300</v>
      </c>
      <c r="J3043" t="s">
        <v>8218</v>
      </c>
      <c r="K3043" t="s">
        <v>8371</v>
      </c>
    </row>
    <row r="3044" spans="9:11" x14ac:dyDescent="0.25">
      <c r="I3044" s="6">
        <v>1500</v>
      </c>
      <c r="J3044" t="s">
        <v>8218</v>
      </c>
      <c r="K3044" t="s">
        <v>8371</v>
      </c>
    </row>
    <row r="3045" spans="9:11" x14ac:dyDescent="0.25">
      <c r="I3045" s="6">
        <v>15000</v>
      </c>
      <c r="J3045" t="s">
        <v>8218</v>
      </c>
      <c r="K3045" t="s">
        <v>8371</v>
      </c>
    </row>
    <row r="3046" spans="9:11" x14ac:dyDescent="0.25">
      <c r="I3046" s="6">
        <v>12000</v>
      </c>
      <c r="J3046" t="s">
        <v>8218</v>
      </c>
      <c r="K3046" t="s">
        <v>8371</v>
      </c>
    </row>
    <row r="3047" spans="9:11" x14ac:dyDescent="0.25">
      <c r="I3047" s="6">
        <v>4000</v>
      </c>
      <c r="J3047" t="s">
        <v>8218</v>
      </c>
      <c r="K3047" t="s">
        <v>8371</v>
      </c>
    </row>
    <row r="3048" spans="9:11" x14ac:dyDescent="0.25">
      <c r="I3048" s="6">
        <v>7900</v>
      </c>
      <c r="J3048" t="s">
        <v>8218</v>
      </c>
      <c r="K3048" t="s">
        <v>8371</v>
      </c>
    </row>
    <row r="3049" spans="9:11" x14ac:dyDescent="0.25">
      <c r="I3049" s="6">
        <v>500</v>
      </c>
      <c r="J3049" t="s">
        <v>8218</v>
      </c>
      <c r="K3049" t="s">
        <v>8371</v>
      </c>
    </row>
    <row r="3050" spans="9:11" x14ac:dyDescent="0.25">
      <c r="I3050" s="6">
        <v>5000</v>
      </c>
      <c r="J3050" t="s">
        <v>8218</v>
      </c>
      <c r="K3050" t="s">
        <v>8371</v>
      </c>
    </row>
    <row r="3051" spans="9:11" x14ac:dyDescent="0.25">
      <c r="I3051" s="6">
        <v>3750</v>
      </c>
      <c r="J3051" t="s">
        <v>8218</v>
      </c>
      <c r="K3051" t="s">
        <v>8371</v>
      </c>
    </row>
    <row r="3052" spans="9:11" x14ac:dyDescent="0.25">
      <c r="I3052" s="6">
        <v>600</v>
      </c>
      <c r="J3052" t="s">
        <v>8218</v>
      </c>
      <c r="K3052" t="s">
        <v>8371</v>
      </c>
    </row>
    <row r="3053" spans="9:11" x14ac:dyDescent="0.25">
      <c r="I3053" s="6">
        <v>3500</v>
      </c>
      <c r="J3053" t="s">
        <v>8220</v>
      </c>
      <c r="K3053" t="s">
        <v>8371</v>
      </c>
    </row>
    <row r="3054" spans="9:11" x14ac:dyDescent="0.25">
      <c r="I3054" s="6">
        <v>50000</v>
      </c>
      <c r="J3054" t="s">
        <v>8220</v>
      </c>
      <c r="K3054" t="s">
        <v>8371</v>
      </c>
    </row>
    <row r="3055" spans="9:11" x14ac:dyDescent="0.25">
      <c r="I3055" s="6">
        <v>10000</v>
      </c>
      <c r="J3055" t="s">
        <v>8220</v>
      </c>
      <c r="K3055" t="s">
        <v>8371</v>
      </c>
    </row>
    <row r="3056" spans="9:11" x14ac:dyDescent="0.25">
      <c r="I3056" s="6">
        <v>300</v>
      </c>
      <c r="J3056" t="s">
        <v>8220</v>
      </c>
      <c r="K3056" t="s">
        <v>8371</v>
      </c>
    </row>
    <row r="3057" spans="9:11" x14ac:dyDescent="0.25">
      <c r="I3057" s="6">
        <v>20000</v>
      </c>
      <c r="J3057" t="s">
        <v>8220</v>
      </c>
      <c r="K3057" t="s">
        <v>8371</v>
      </c>
    </row>
    <row r="3058" spans="9:11" x14ac:dyDescent="0.25">
      <c r="I3058" s="6">
        <v>25000</v>
      </c>
      <c r="J3058" t="s">
        <v>8220</v>
      </c>
      <c r="K3058" t="s">
        <v>8371</v>
      </c>
    </row>
    <row r="3059" spans="9:11" x14ac:dyDescent="0.25">
      <c r="I3059" s="6">
        <v>50000</v>
      </c>
      <c r="J3059" t="s">
        <v>8220</v>
      </c>
      <c r="K3059" t="s">
        <v>8371</v>
      </c>
    </row>
    <row r="3060" spans="9:11" x14ac:dyDescent="0.25">
      <c r="I3060" s="6">
        <v>18000</v>
      </c>
      <c r="J3060" t="s">
        <v>8220</v>
      </c>
      <c r="K3060" t="s">
        <v>8371</v>
      </c>
    </row>
    <row r="3061" spans="9:11" x14ac:dyDescent="0.25">
      <c r="I3061" s="6">
        <v>15000</v>
      </c>
      <c r="J3061" t="s">
        <v>8220</v>
      </c>
      <c r="K3061" t="s">
        <v>8371</v>
      </c>
    </row>
    <row r="3062" spans="9:11" x14ac:dyDescent="0.25">
      <c r="I3062" s="6">
        <v>220000</v>
      </c>
      <c r="J3062" t="s">
        <v>8220</v>
      </c>
      <c r="K3062" t="s">
        <v>8371</v>
      </c>
    </row>
    <row r="3063" spans="9:11" x14ac:dyDescent="0.25">
      <c r="I3063" s="6">
        <v>1000000</v>
      </c>
      <c r="J3063" t="s">
        <v>8220</v>
      </c>
      <c r="K3063" t="s">
        <v>8371</v>
      </c>
    </row>
    <row r="3064" spans="9:11" x14ac:dyDescent="0.25">
      <c r="I3064" s="6">
        <v>10000</v>
      </c>
      <c r="J3064" t="s">
        <v>8220</v>
      </c>
      <c r="K3064" t="s">
        <v>8371</v>
      </c>
    </row>
    <row r="3065" spans="9:11" x14ac:dyDescent="0.25">
      <c r="I3065" s="6">
        <v>3000</v>
      </c>
      <c r="J3065" t="s">
        <v>8220</v>
      </c>
      <c r="K3065" t="s">
        <v>8371</v>
      </c>
    </row>
    <row r="3066" spans="9:11" x14ac:dyDescent="0.25">
      <c r="I3066" s="6">
        <v>75000</v>
      </c>
      <c r="J3066" t="s">
        <v>8220</v>
      </c>
      <c r="K3066" t="s">
        <v>8371</v>
      </c>
    </row>
    <row r="3067" spans="9:11" x14ac:dyDescent="0.25">
      <c r="I3067" s="6">
        <v>25000</v>
      </c>
      <c r="J3067" t="s">
        <v>8220</v>
      </c>
      <c r="K3067" t="s">
        <v>8371</v>
      </c>
    </row>
    <row r="3068" spans="9:11" x14ac:dyDescent="0.25">
      <c r="I3068" s="6">
        <v>350000</v>
      </c>
      <c r="J3068" t="s">
        <v>8220</v>
      </c>
      <c r="K3068" t="s">
        <v>8371</v>
      </c>
    </row>
    <row r="3069" spans="9:11" x14ac:dyDescent="0.25">
      <c r="I3069" s="6">
        <v>8000</v>
      </c>
      <c r="J3069" t="s">
        <v>8220</v>
      </c>
      <c r="K3069" t="s">
        <v>8371</v>
      </c>
    </row>
    <row r="3070" spans="9:11" x14ac:dyDescent="0.25">
      <c r="I3070" s="6">
        <v>250000</v>
      </c>
      <c r="J3070" t="s">
        <v>8220</v>
      </c>
      <c r="K3070" t="s">
        <v>8371</v>
      </c>
    </row>
    <row r="3071" spans="9:11" x14ac:dyDescent="0.25">
      <c r="I3071" s="6">
        <v>1000</v>
      </c>
      <c r="J3071" t="s">
        <v>8220</v>
      </c>
      <c r="K3071" t="s">
        <v>8371</v>
      </c>
    </row>
    <row r="3072" spans="9:11" x14ac:dyDescent="0.25">
      <c r="I3072" s="6">
        <v>10000</v>
      </c>
      <c r="J3072" t="s">
        <v>8220</v>
      </c>
      <c r="K3072" t="s">
        <v>8371</v>
      </c>
    </row>
    <row r="3073" spans="9:11" x14ac:dyDescent="0.25">
      <c r="I3073" s="6">
        <v>12000</v>
      </c>
      <c r="J3073" t="s">
        <v>8220</v>
      </c>
      <c r="K3073" t="s">
        <v>8371</v>
      </c>
    </row>
    <row r="3074" spans="9:11" x14ac:dyDescent="0.25">
      <c r="I3074" s="6">
        <v>12000</v>
      </c>
      <c r="J3074" t="s">
        <v>8220</v>
      </c>
      <c r="K3074" t="s">
        <v>8371</v>
      </c>
    </row>
    <row r="3075" spans="9:11" x14ac:dyDescent="0.25">
      <c r="I3075" s="6">
        <v>2800000</v>
      </c>
      <c r="J3075" t="s">
        <v>8220</v>
      </c>
      <c r="K3075" t="s">
        <v>8371</v>
      </c>
    </row>
    <row r="3076" spans="9:11" x14ac:dyDescent="0.25">
      <c r="I3076" s="6">
        <v>25000</v>
      </c>
      <c r="J3076" t="s">
        <v>8220</v>
      </c>
      <c r="K3076" t="s">
        <v>8371</v>
      </c>
    </row>
    <row r="3077" spans="9:11" x14ac:dyDescent="0.25">
      <c r="I3077" s="6">
        <v>15000</v>
      </c>
      <c r="J3077" t="s">
        <v>8220</v>
      </c>
      <c r="K3077" t="s">
        <v>8371</v>
      </c>
    </row>
    <row r="3078" spans="9:11" x14ac:dyDescent="0.25">
      <c r="I3078" s="6">
        <v>10000</v>
      </c>
      <c r="J3078" t="s">
        <v>8220</v>
      </c>
      <c r="K3078" t="s">
        <v>8371</v>
      </c>
    </row>
    <row r="3079" spans="9:11" x14ac:dyDescent="0.25">
      <c r="I3079" s="6">
        <v>22000</v>
      </c>
      <c r="J3079" t="s">
        <v>8220</v>
      </c>
      <c r="K3079" t="s">
        <v>8371</v>
      </c>
    </row>
    <row r="3080" spans="9:11" x14ac:dyDescent="0.25">
      <c r="I3080" s="6">
        <v>60000</v>
      </c>
      <c r="J3080" t="s">
        <v>8220</v>
      </c>
      <c r="K3080" t="s">
        <v>8371</v>
      </c>
    </row>
    <row r="3081" spans="9:11" x14ac:dyDescent="0.25">
      <c r="I3081" s="6">
        <v>1333666</v>
      </c>
      <c r="J3081" t="s">
        <v>8220</v>
      </c>
      <c r="K3081" t="s">
        <v>8371</v>
      </c>
    </row>
    <row r="3082" spans="9:11" x14ac:dyDescent="0.25">
      <c r="I3082" s="6">
        <v>2000000</v>
      </c>
      <c r="J3082" t="s">
        <v>8220</v>
      </c>
      <c r="K3082" t="s">
        <v>8371</v>
      </c>
    </row>
    <row r="3083" spans="9:11" x14ac:dyDescent="0.25">
      <c r="I3083" s="6">
        <v>1000000</v>
      </c>
      <c r="J3083" t="s">
        <v>8220</v>
      </c>
      <c r="K3083" t="s">
        <v>8371</v>
      </c>
    </row>
    <row r="3084" spans="9:11" x14ac:dyDescent="0.25">
      <c r="I3084" s="6">
        <v>9000</v>
      </c>
      <c r="J3084" t="s">
        <v>8220</v>
      </c>
      <c r="K3084" t="s">
        <v>8371</v>
      </c>
    </row>
    <row r="3085" spans="9:11" x14ac:dyDescent="0.25">
      <c r="I3085" s="6">
        <v>20000</v>
      </c>
      <c r="J3085" t="s">
        <v>8220</v>
      </c>
      <c r="K3085" t="s">
        <v>8371</v>
      </c>
    </row>
    <row r="3086" spans="9:11" x14ac:dyDescent="0.25">
      <c r="I3086" s="6">
        <v>4059</v>
      </c>
      <c r="J3086" t="s">
        <v>8220</v>
      </c>
      <c r="K3086" t="s">
        <v>8371</v>
      </c>
    </row>
    <row r="3087" spans="9:11" x14ac:dyDescent="0.25">
      <c r="I3087" s="6">
        <v>25000</v>
      </c>
      <c r="J3087" t="s">
        <v>8220</v>
      </c>
      <c r="K3087" t="s">
        <v>8371</v>
      </c>
    </row>
    <row r="3088" spans="9:11" x14ac:dyDescent="0.25">
      <c r="I3088" s="6">
        <v>20000</v>
      </c>
      <c r="J3088" t="s">
        <v>8220</v>
      </c>
      <c r="K3088" t="s">
        <v>8371</v>
      </c>
    </row>
    <row r="3089" spans="9:11" x14ac:dyDescent="0.25">
      <c r="I3089" s="6">
        <v>20000</v>
      </c>
      <c r="J3089" t="s">
        <v>8220</v>
      </c>
      <c r="K3089" t="s">
        <v>8371</v>
      </c>
    </row>
    <row r="3090" spans="9:11" x14ac:dyDescent="0.25">
      <c r="I3090" s="6">
        <v>65000</v>
      </c>
      <c r="J3090" t="s">
        <v>8220</v>
      </c>
      <c r="K3090" t="s">
        <v>8371</v>
      </c>
    </row>
    <row r="3091" spans="9:11" x14ac:dyDescent="0.25">
      <c r="I3091" s="6">
        <v>25000</v>
      </c>
      <c r="J3091" t="s">
        <v>8220</v>
      </c>
      <c r="K3091" t="s">
        <v>8371</v>
      </c>
    </row>
    <row r="3092" spans="9:11" x14ac:dyDescent="0.25">
      <c r="I3092" s="6">
        <v>225000</v>
      </c>
      <c r="J3092" t="s">
        <v>8220</v>
      </c>
      <c r="K3092" t="s">
        <v>8371</v>
      </c>
    </row>
    <row r="3093" spans="9:11" x14ac:dyDescent="0.25">
      <c r="I3093" s="6">
        <v>5000</v>
      </c>
      <c r="J3093" t="s">
        <v>8220</v>
      </c>
      <c r="K3093" t="s">
        <v>8371</v>
      </c>
    </row>
    <row r="3094" spans="9:11" x14ac:dyDescent="0.25">
      <c r="I3094" s="6">
        <v>100000</v>
      </c>
      <c r="J3094" t="s">
        <v>8220</v>
      </c>
      <c r="K3094" t="s">
        <v>8371</v>
      </c>
    </row>
    <row r="3095" spans="9:11" x14ac:dyDescent="0.25">
      <c r="I3095" s="6">
        <v>4000</v>
      </c>
      <c r="J3095" t="s">
        <v>8220</v>
      </c>
      <c r="K3095" t="s">
        <v>8371</v>
      </c>
    </row>
    <row r="3096" spans="9:11" x14ac:dyDescent="0.25">
      <c r="I3096" s="6">
        <v>100000</v>
      </c>
      <c r="J3096" t="s">
        <v>8220</v>
      </c>
      <c r="K3096" t="s">
        <v>8371</v>
      </c>
    </row>
    <row r="3097" spans="9:11" x14ac:dyDescent="0.25">
      <c r="I3097" s="6">
        <v>14920</v>
      </c>
      <c r="J3097" t="s">
        <v>8220</v>
      </c>
      <c r="K3097" t="s">
        <v>8371</v>
      </c>
    </row>
    <row r="3098" spans="9:11" x14ac:dyDescent="0.25">
      <c r="I3098" s="6">
        <v>20000</v>
      </c>
      <c r="J3098" t="s">
        <v>8220</v>
      </c>
      <c r="K3098" t="s">
        <v>8371</v>
      </c>
    </row>
    <row r="3099" spans="9:11" x14ac:dyDescent="0.25">
      <c r="I3099" s="6">
        <v>10000</v>
      </c>
      <c r="J3099" t="s">
        <v>8220</v>
      </c>
      <c r="K3099" t="s">
        <v>8371</v>
      </c>
    </row>
    <row r="3100" spans="9:11" x14ac:dyDescent="0.25">
      <c r="I3100" s="6">
        <v>48725</v>
      </c>
      <c r="J3100" t="s">
        <v>8220</v>
      </c>
      <c r="K3100" t="s">
        <v>8371</v>
      </c>
    </row>
    <row r="3101" spans="9:11" x14ac:dyDescent="0.25">
      <c r="I3101" s="6">
        <v>2000</v>
      </c>
      <c r="J3101" t="s">
        <v>8220</v>
      </c>
      <c r="K3101" t="s">
        <v>8371</v>
      </c>
    </row>
    <row r="3102" spans="9:11" x14ac:dyDescent="0.25">
      <c r="I3102" s="6">
        <v>12000</v>
      </c>
      <c r="J3102" t="s">
        <v>8220</v>
      </c>
      <c r="K3102" t="s">
        <v>8371</v>
      </c>
    </row>
    <row r="3103" spans="9:11" x14ac:dyDescent="0.25">
      <c r="I3103" s="6">
        <v>2500</v>
      </c>
      <c r="J3103" t="s">
        <v>8220</v>
      </c>
      <c r="K3103" t="s">
        <v>8371</v>
      </c>
    </row>
    <row r="3104" spans="9:11" x14ac:dyDescent="0.25">
      <c r="I3104" s="6">
        <v>16000</v>
      </c>
      <c r="J3104" t="s">
        <v>8220</v>
      </c>
      <c r="K3104" t="s">
        <v>8371</v>
      </c>
    </row>
    <row r="3105" spans="9:11" x14ac:dyDescent="0.25">
      <c r="I3105" s="6">
        <v>4100</v>
      </c>
      <c r="J3105" t="s">
        <v>8220</v>
      </c>
      <c r="K3105" t="s">
        <v>8371</v>
      </c>
    </row>
    <row r="3106" spans="9:11" x14ac:dyDescent="0.25">
      <c r="I3106" s="6">
        <v>4000</v>
      </c>
      <c r="J3106" t="s">
        <v>8220</v>
      </c>
      <c r="K3106" t="s">
        <v>8371</v>
      </c>
    </row>
    <row r="3107" spans="9:11" x14ac:dyDescent="0.25">
      <c r="I3107" s="6">
        <v>5845</v>
      </c>
      <c r="J3107" t="s">
        <v>8220</v>
      </c>
      <c r="K3107" t="s">
        <v>8371</v>
      </c>
    </row>
    <row r="3108" spans="9:11" x14ac:dyDescent="0.25">
      <c r="I3108" s="6">
        <v>1000</v>
      </c>
      <c r="J3108" t="s">
        <v>8220</v>
      </c>
      <c r="K3108" t="s">
        <v>8371</v>
      </c>
    </row>
    <row r="3109" spans="9:11" x14ac:dyDescent="0.25">
      <c r="I3109" s="6">
        <v>40000</v>
      </c>
      <c r="J3109" t="s">
        <v>8220</v>
      </c>
      <c r="K3109" t="s">
        <v>8371</v>
      </c>
    </row>
    <row r="3110" spans="9:11" x14ac:dyDescent="0.25">
      <c r="I3110" s="6">
        <v>50000</v>
      </c>
      <c r="J3110" t="s">
        <v>8220</v>
      </c>
      <c r="K3110" t="s">
        <v>8371</v>
      </c>
    </row>
    <row r="3111" spans="9:11" x14ac:dyDescent="0.25">
      <c r="I3111" s="6">
        <v>26500</v>
      </c>
      <c r="J3111" t="s">
        <v>8220</v>
      </c>
      <c r="K3111" t="s">
        <v>8371</v>
      </c>
    </row>
    <row r="3112" spans="9:11" x14ac:dyDescent="0.25">
      <c r="I3112" s="6">
        <v>25000</v>
      </c>
      <c r="J3112" t="s">
        <v>8220</v>
      </c>
      <c r="K3112" t="s">
        <v>8371</v>
      </c>
    </row>
    <row r="3113" spans="9:11" x14ac:dyDescent="0.25">
      <c r="I3113" s="6">
        <v>20000</v>
      </c>
      <c r="J3113" t="s">
        <v>8220</v>
      </c>
      <c r="K3113" t="s">
        <v>8371</v>
      </c>
    </row>
    <row r="3114" spans="9:11" x14ac:dyDescent="0.25">
      <c r="I3114" s="6">
        <v>11000</v>
      </c>
      <c r="J3114" t="s">
        <v>8220</v>
      </c>
      <c r="K3114" t="s">
        <v>8371</v>
      </c>
    </row>
    <row r="3115" spans="9:11" x14ac:dyDescent="0.25">
      <c r="I3115" s="6">
        <v>109225</v>
      </c>
      <c r="J3115" t="s">
        <v>8220</v>
      </c>
      <c r="K3115" t="s">
        <v>8371</v>
      </c>
    </row>
    <row r="3116" spans="9:11" x14ac:dyDescent="0.25">
      <c r="I3116" s="6">
        <v>75000</v>
      </c>
      <c r="J3116" t="s">
        <v>8220</v>
      </c>
      <c r="K3116" t="s">
        <v>8371</v>
      </c>
    </row>
    <row r="3117" spans="9:11" x14ac:dyDescent="0.25">
      <c r="I3117" s="6">
        <v>10000</v>
      </c>
      <c r="J3117" t="s">
        <v>8220</v>
      </c>
      <c r="K3117" t="s">
        <v>8371</v>
      </c>
    </row>
    <row r="3118" spans="9:11" x14ac:dyDescent="0.25">
      <c r="I3118" s="6">
        <v>750</v>
      </c>
      <c r="J3118" t="s">
        <v>8220</v>
      </c>
      <c r="K3118" t="s">
        <v>8371</v>
      </c>
    </row>
    <row r="3119" spans="9:11" x14ac:dyDescent="0.25">
      <c r="I3119" s="6">
        <v>1000</v>
      </c>
      <c r="J3119" t="s">
        <v>8220</v>
      </c>
      <c r="K3119" t="s">
        <v>8371</v>
      </c>
    </row>
    <row r="3120" spans="9:11" x14ac:dyDescent="0.25">
      <c r="I3120" s="6">
        <v>500000</v>
      </c>
      <c r="J3120" t="s">
        <v>8220</v>
      </c>
      <c r="K3120" t="s">
        <v>8371</v>
      </c>
    </row>
    <row r="3121" spans="9:11" x14ac:dyDescent="0.25">
      <c r="I3121" s="6">
        <v>10000</v>
      </c>
      <c r="J3121" t="s">
        <v>8220</v>
      </c>
      <c r="K3121" t="s">
        <v>8371</v>
      </c>
    </row>
    <row r="3122" spans="9:11" x14ac:dyDescent="0.25">
      <c r="I3122" s="6">
        <v>1300000</v>
      </c>
      <c r="J3122" t="s">
        <v>8220</v>
      </c>
      <c r="K3122" t="s">
        <v>8371</v>
      </c>
    </row>
    <row r="3123" spans="9:11" x14ac:dyDescent="0.25">
      <c r="I3123" s="6">
        <v>1500</v>
      </c>
      <c r="J3123" t="s">
        <v>8219</v>
      </c>
      <c r="K3123" t="s">
        <v>8371</v>
      </c>
    </row>
    <row r="3124" spans="9:11" x14ac:dyDescent="0.25">
      <c r="I3124" s="6">
        <v>199</v>
      </c>
      <c r="J3124" t="s">
        <v>8219</v>
      </c>
      <c r="K3124" t="s">
        <v>8371</v>
      </c>
    </row>
    <row r="3125" spans="9:11" x14ac:dyDescent="0.25">
      <c r="I3125" s="6">
        <v>125000</v>
      </c>
      <c r="J3125" t="s">
        <v>8219</v>
      </c>
      <c r="K3125" t="s">
        <v>8371</v>
      </c>
    </row>
    <row r="3126" spans="9:11" x14ac:dyDescent="0.25">
      <c r="I3126" s="6">
        <v>800000</v>
      </c>
      <c r="J3126" t="s">
        <v>8219</v>
      </c>
      <c r="K3126" t="s">
        <v>8371</v>
      </c>
    </row>
    <row r="3127" spans="9:11" x14ac:dyDescent="0.25">
      <c r="I3127" s="6">
        <v>1500000</v>
      </c>
      <c r="J3127" t="s">
        <v>8219</v>
      </c>
      <c r="K3127" t="s">
        <v>8371</v>
      </c>
    </row>
    <row r="3128" spans="9:11" x14ac:dyDescent="0.25">
      <c r="I3128" s="6">
        <v>25000</v>
      </c>
      <c r="J3128" t="s">
        <v>8219</v>
      </c>
      <c r="K3128" t="s">
        <v>8371</v>
      </c>
    </row>
    <row r="3129" spans="9:11" x14ac:dyDescent="0.25">
      <c r="I3129" s="6">
        <v>100000</v>
      </c>
      <c r="J3129" t="s">
        <v>8219</v>
      </c>
      <c r="K3129" t="s">
        <v>8371</v>
      </c>
    </row>
    <row r="3130" spans="9:11" x14ac:dyDescent="0.25">
      <c r="I3130" s="6">
        <v>15000</v>
      </c>
      <c r="J3130" t="s">
        <v>8221</v>
      </c>
      <c r="K3130" t="s">
        <v>8332</v>
      </c>
    </row>
    <row r="3131" spans="9:11" x14ac:dyDescent="0.25">
      <c r="I3131" s="6">
        <v>1250</v>
      </c>
      <c r="J3131" t="s">
        <v>8221</v>
      </c>
      <c r="K3131" t="s">
        <v>8332</v>
      </c>
    </row>
    <row r="3132" spans="9:11" x14ac:dyDescent="0.25">
      <c r="I3132" s="6">
        <v>10000</v>
      </c>
      <c r="J3132" t="s">
        <v>8221</v>
      </c>
      <c r="K3132" t="s">
        <v>8332</v>
      </c>
    </row>
    <row r="3133" spans="9:11" x14ac:dyDescent="0.25">
      <c r="I3133" s="6">
        <v>4100</v>
      </c>
      <c r="J3133" t="s">
        <v>8221</v>
      </c>
      <c r="K3133" t="s">
        <v>8332</v>
      </c>
    </row>
    <row r="3134" spans="9:11" x14ac:dyDescent="0.25">
      <c r="I3134" s="6">
        <v>30000</v>
      </c>
      <c r="J3134" t="s">
        <v>8221</v>
      </c>
      <c r="K3134" t="s">
        <v>8332</v>
      </c>
    </row>
    <row r="3135" spans="9:11" x14ac:dyDescent="0.25">
      <c r="I3135" s="6">
        <v>500</v>
      </c>
      <c r="J3135" t="s">
        <v>8221</v>
      </c>
      <c r="K3135" t="s">
        <v>8332</v>
      </c>
    </row>
    <row r="3136" spans="9:11" x14ac:dyDescent="0.25">
      <c r="I3136" s="6">
        <v>1000</v>
      </c>
      <c r="J3136" t="s">
        <v>8221</v>
      </c>
      <c r="K3136" t="s">
        <v>8332</v>
      </c>
    </row>
    <row r="3137" spans="9:11" x14ac:dyDescent="0.25">
      <c r="I3137" s="6">
        <v>777</v>
      </c>
      <c r="J3137" t="s">
        <v>8221</v>
      </c>
      <c r="K3137" t="s">
        <v>8332</v>
      </c>
    </row>
    <row r="3138" spans="9:11" x14ac:dyDescent="0.25">
      <c r="I3138" s="6">
        <v>500</v>
      </c>
      <c r="J3138" t="s">
        <v>8221</v>
      </c>
      <c r="K3138" t="s">
        <v>8332</v>
      </c>
    </row>
    <row r="3139" spans="9:11" x14ac:dyDescent="0.25">
      <c r="I3139" s="6">
        <v>1500</v>
      </c>
      <c r="J3139" t="s">
        <v>8221</v>
      </c>
      <c r="K3139" t="s">
        <v>8332</v>
      </c>
    </row>
    <row r="3140" spans="9:11" x14ac:dyDescent="0.25">
      <c r="I3140" s="6">
        <v>200</v>
      </c>
      <c r="J3140" t="s">
        <v>8221</v>
      </c>
      <c r="K3140" t="s">
        <v>8332</v>
      </c>
    </row>
    <row r="3141" spans="9:11" x14ac:dyDescent="0.25">
      <c r="I3141" s="6">
        <v>50000</v>
      </c>
      <c r="J3141" t="s">
        <v>8221</v>
      </c>
      <c r="K3141" t="s">
        <v>8332</v>
      </c>
    </row>
    <row r="3142" spans="9:11" x14ac:dyDescent="0.25">
      <c r="I3142" s="6">
        <v>10000</v>
      </c>
      <c r="J3142" t="s">
        <v>8221</v>
      </c>
      <c r="K3142" t="s">
        <v>8332</v>
      </c>
    </row>
    <row r="3143" spans="9:11" x14ac:dyDescent="0.25">
      <c r="I3143" s="6">
        <v>500</v>
      </c>
      <c r="J3143" t="s">
        <v>8221</v>
      </c>
      <c r="K3143" t="s">
        <v>8332</v>
      </c>
    </row>
    <row r="3144" spans="9:11" x14ac:dyDescent="0.25">
      <c r="I3144" s="6">
        <v>2750</v>
      </c>
      <c r="J3144" t="s">
        <v>8221</v>
      </c>
      <c r="K3144" t="s">
        <v>8332</v>
      </c>
    </row>
    <row r="3145" spans="9:11" x14ac:dyDescent="0.25">
      <c r="I3145" s="6">
        <v>700</v>
      </c>
      <c r="J3145" t="s">
        <v>8221</v>
      </c>
      <c r="K3145" t="s">
        <v>8332</v>
      </c>
    </row>
    <row r="3146" spans="9:11" x14ac:dyDescent="0.25">
      <c r="I3146" s="6">
        <v>10000</v>
      </c>
      <c r="J3146" t="s">
        <v>8221</v>
      </c>
      <c r="K3146" t="s">
        <v>8332</v>
      </c>
    </row>
    <row r="3147" spans="9:11" x14ac:dyDescent="0.25">
      <c r="I3147" s="6">
        <v>25000</v>
      </c>
      <c r="J3147" t="s">
        <v>8221</v>
      </c>
      <c r="K3147" t="s">
        <v>8332</v>
      </c>
    </row>
    <row r="3148" spans="9:11" x14ac:dyDescent="0.25">
      <c r="I3148" s="6">
        <v>50000</v>
      </c>
      <c r="J3148" t="s">
        <v>8221</v>
      </c>
      <c r="K3148" t="s">
        <v>8332</v>
      </c>
    </row>
    <row r="3149" spans="9:11" x14ac:dyDescent="0.25">
      <c r="I3149" s="6">
        <v>20000</v>
      </c>
      <c r="J3149" t="s">
        <v>8218</v>
      </c>
      <c r="K3149" t="s">
        <v>8332</v>
      </c>
    </row>
    <row r="3150" spans="9:11" x14ac:dyDescent="0.25">
      <c r="I3150" s="6">
        <v>1800</v>
      </c>
      <c r="J3150" t="s">
        <v>8218</v>
      </c>
      <c r="K3150" t="s">
        <v>8332</v>
      </c>
    </row>
    <row r="3151" spans="9:11" x14ac:dyDescent="0.25">
      <c r="I3151" s="6">
        <v>1250</v>
      </c>
      <c r="J3151" t="s">
        <v>8218</v>
      </c>
      <c r="K3151" t="s">
        <v>8332</v>
      </c>
    </row>
    <row r="3152" spans="9:11" x14ac:dyDescent="0.25">
      <c r="I3152" s="6">
        <v>3500</v>
      </c>
      <c r="J3152" t="s">
        <v>8218</v>
      </c>
      <c r="K3152" t="s">
        <v>8332</v>
      </c>
    </row>
    <row r="3153" spans="9:11" x14ac:dyDescent="0.25">
      <c r="I3153" s="6">
        <v>3500</v>
      </c>
      <c r="J3153" t="s">
        <v>8218</v>
      </c>
      <c r="K3153" t="s">
        <v>8332</v>
      </c>
    </row>
    <row r="3154" spans="9:11" x14ac:dyDescent="0.25">
      <c r="I3154" s="6">
        <v>2200</v>
      </c>
      <c r="J3154" t="s">
        <v>8218</v>
      </c>
      <c r="K3154" t="s">
        <v>8332</v>
      </c>
    </row>
    <row r="3155" spans="9:11" x14ac:dyDescent="0.25">
      <c r="I3155" s="6">
        <v>3000</v>
      </c>
      <c r="J3155" t="s">
        <v>8218</v>
      </c>
      <c r="K3155" t="s">
        <v>8332</v>
      </c>
    </row>
    <row r="3156" spans="9:11" x14ac:dyDescent="0.25">
      <c r="I3156" s="6">
        <v>7000</v>
      </c>
      <c r="J3156" t="s">
        <v>8218</v>
      </c>
      <c r="K3156" t="s">
        <v>8332</v>
      </c>
    </row>
    <row r="3157" spans="9:11" x14ac:dyDescent="0.25">
      <c r="I3157" s="6">
        <v>5000</v>
      </c>
      <c r="J3157" t="s">
        <v>8218</v>
      </c>
      <c r="K3157" t="s">
        <v>8332</v>
      </c>
    </row>
    <row r="3158" spans="9:11" x14ac:dyDescent="0.25">
      <c r="I3158" s="6">
        <v>5500</v>
      </c>
      <c r="J3158" t="s">
        <v>8218</v>
      </c>
      <c r="K3158" t="s">
        <v>8332</v>
      </c>
    </row>
    <row r="3159" spans="9:11" x14ac:dyDescent="0.25">
      <c r="I3159" s="6">
        <v>4000</v>
      </c>
      <c r="J3159" t="s">
        <v>8218</v>
      </c>
      <c r="K3159" t="s">
        <v>8332</v>
      </c>
    </row>
    <row r="3160" spans="9:11" x14ac:dyDescent="0.25">
      <c r="I3160" s="6">
        <v>5000</v>
      </c>
      <c r="J3160" t="s">
        <v>8218</v>
      </c>
      <c r="K3160" t="s">
        <v>8332</v>
      </c>
    </row>
    <row r="3161" spans="9:11" x14ac:dyDescent="0.25">
      <c r="I3161" s="6">
        <v>1500</v>
      </c>
      <c r="J3161" t="s">
        <v>8218</v>
      </c>
      <c r="K3161" t="s">
        <v>8332</v>
      </c>
    </row>
    <row r="3162" spans="9:11" x14ac:dyDescent="0.25">
      <c r="I3162" s="6">
        <v>4500</v>
      </c>
      <c r="J3162" t="s">
        <v>8218</v>
      </c>
      <c r="K3162" t="s">
        <v>8332</v>
      </c>
    </row>
    <row r="3163" spans="9:11" x14ac:dyDescent="0.25">
      <c r="I3163" s="6">
        <v>2000</v>
      </c>
      <c r="J3163" t="s">
        <v>8218</v>
      </c>
      <c r="K3163" t="s">
        <v>8332</v>
      </c>
    </row>
    <row r="3164" spans="9:11" x14ac:dyDescent="0.25">
      <c r="I3164" s="6">
        <v>4000</v>
      </c>
      <c r="J3164" t="s">
        <v>8218</v>
      </c>
      <c r="K3164" t="s">
        <v>8332</v>
      </c>
    </row>
    <row r="3165" spans="9:11" x14ac:dyDescent="0.25">
      <c r="I3165" s="6">
        <v>13000</v>
      </c>
      <c r="J3165" t="s">
        <v>8218</v>
      </c>
      <c r="K3165" t="s">
        <v>8332</v>
      </c>
    </row>
    <row r="3166" spans="9:11" x14ac:dyDescent="0.25">
      <c r="I3166" s="6">
        <v>2500</v>
      </c>
      <c r="J3166" t="s">
        <v>8218</v>
      </c>
      <c r="K3166" t="s">
        <v>8332</v>
      </c>
    </row>
    <row r="3167" spans="9:11" x14ac:dyDescent="0.25">
      <c r="I3167" s="6">
        <v>750</v>
      </c>
      <c r="J3167" t="s">
        <v>8218</v>
      </c>
      <c r="K3167" t="s">
        <v>8332</v>
      </c>
    </row>
    <row r="3168" spans="9:11" x14ac:dyDescent="0.25">
      <c r="I3168" s="6">
        <v>35000</v>
      </c>
      <c r="J3168" t="s">
        <v>8218</v>
      </c>
      <c r="K3168" t="s">
        <v>8332</v>
      </c>
    </row>
    <row r="3169" spans="9:11" x14ac:dyDescent="0.25">
      <c r="I3169" s="6">
        <v>3000</v>
      </c>
      <c r="J3169" t="s">
        <v>8218</v>
      </c>
      <c r="K3169" t="s">
        <v>8332</v>
      </c>
    </row>
    <row r="3170" spans="9:11" x14ac:dyDescent="0.25">
      <c r="I3170" s="6">
        <v>2500</v>
      </c>
      <c r="J3170" t="s">
        <v>8218</v>
      </c>
      <c r="K3170" t="s">
        <v>8332</v>
      </c>
    </row>
    <row r="3171" spans="9:11" x14ac:dyDescent="0.25">
      <c r="I3171" s="6">
        <v>8000</v>
      </c>
      <c r="J3171" t="s">
        <v>8218</v>
      </c>
      <c r="K3171" t="s">
        <v>8332</v>
      </c>
    </row>
    <row r="3172" spans="9:11" x14ac:dyDescent="0.25">
      <c r="I3172" s="6">
        <v>2000</v>
      </c>
      <c r="J3172" t="s">
        <v>8218</v>
      </c>
      <c r="K3172" t="s">
        <v>8332</v>
      </c>
    </row>
    <row r="3173" spans="9:11" x14ac:dyDescent="0.25">
      <c r="I3173" s="6">
        <v>7000</v>
      </c>
      <c r="J3173" t="s">
        <v>8218</v>
      </c>
      <c r="K3173" t="s">
        <v>8332</v>
      </c>
    </row>
    <row r="3174" spans="9:11" x14ac:dyDescent="0.25">
      <c r="I3174" s="6">
        <v>2000</v>
      </c>
      <c r="J3174" t="s">
        <v>8218</v>
      </c>
      <c r="K3174" t="s">
        <v>8332</v>
      </c>
    </row>
    <row r="3175" spans="9:11" x14ac:dyDescent="0.25">
      <c r="I3175" s="6">
        <v>10000</v>
      </c>
      <c r="J3175" t="s">
        <v>8218</v>
      </c>
      <c r="K3175" t="s">
        <v>8332</v>
      </c>
    </row>
    <row r="3176" spans="9:11" x14ac:dyDescent="0.25">
      <c r="I3176" s="6">
        <v>3000</v>
      </c>
      <c r="J3176" t="s">
        <v>8218</v>
      </c>
      <c r="K3176" t="s">
        <v>8332</v>
      </c>
    </row>
    <row r="3177" spans="9:11" x14ac:dyDescent="0.25">
      <c r="I3177" s="6">
        <v>5000</v>
      </c>
      <c r="J3177" t="s">
        <v>8218</v>
      </c>
      <c r="K3177" t="s">
        <v>8332</v>
      </c>
    </row>
    <row r="3178" spans="9:11" x14ac:dyDescent="0.25">
      <c r="I3178" s="6">
        <v>1900</v>
      </c>
      <c r="J3178" t="s">
        <v>8218</v>
      </c>
      <c r="K3178" t="s">
        <v>8332</v>
      </c>
    </row>
    <row r="3179" spans="9:11" x14ac:dyDescent="0.25">
      <c r="I3179" s="6">
        <v>2500</v>
      </c>
      <c r="J3179" t="s">
        <v>8218</v>
      </c>
      <c r="K3179" t="s">
        <v>8332</v>
      </c>
    </row>
    <row r="3180" spans="9:11" x14ac:dyDescent="0.25">
      <c r="I3180" s="6">
        <v>1500</v>
      </c>
      <c r="J3180" t="s">
        <v>8218</v>
      </c>
      <c r="K3180" t="s">
        <v>8332</v>
      </c>
    </row>
    <row r="3181" spans="9:11" x14ac:dyDescent="0.25">
      <c r="I3181" s="6">
        <v>4200</v>
      </c>
      <c r="J3181" t="s">
        <v>8218</v>
      </c>
      <c r="K3181" t="s">
        <v>8332</v>
      </c>
    </row>
    <row r="3182" spans="9:11" x14ac:dyDescent="0.25">
      <c r="I3182" s="6">
        <v>1200</v>
      </c>
      <c r="J3182" t="s">
        <v>8218</v>
      </c>
      <c r="K3182" t="s">
        <v>8332</v>
      </c>
    </row>
    <row r="3183" spans="9:11" x14ac:dyDescent="0.25">
      <c r="I3183" s="6">
        <v>500</v>
      </c>
      <c r="J3183" t="s">
        <v>8218</v>
      </c>
      <c r="K3183" t="s">
        <v>8332</v>
      </c>
    </row>
    <row r="3184" spans="9:11" x14ac:dyDescent="0.25">
      <c r="I3184" s="6">
        <v>7000</v>
      </c>
      <c r="J3184" t="s">
        <v>8218</v>
      </c>
      <c r="K3184" t="s">
        <v>8332</v>
      </c>
    </row>
    <row r="3185" spans="9:11" x14ac:dyDescent="0.25">
      <c r="I3185" s="6">
        <v>2500</v>
      </c>
      <c r="J3185" t="s">
        <v>8218</v>
      </c>
      <c r="K3185" t="s">
        <v>8332</v>
      </c>
    </row>
    <row r="3186" spans="9:11" x14ac:dyDescent="0.25">
      <c r="I3186" s="6">
        <v>4300</v>
      </c>
      <c r="J3186" t="s">
        <v>8218</v>
      </c>
      <c r="K3186" t="s">
        <v>8332</v>
      </c>
    </row>
    <row r="3187" spans="9:11" x14ac:dyDescent="0.25">
      <c r="I3187" s="6">
        <v>1000</v>
      </c>
      <c r="J3187" t="s">
        <v>8218</v>
      </c>
      <c r="K3187" t="s">
        <v>8332</v>
      </c>
    </row>
    <row r="3188" spans="9:11" x14ac:dyDescent="0.25">
      <c r="I3188" s="6">
        <v>3200</v>
      </c>
      <c r="J3188" t="s">
        <v>8218</v>
      </c>
      <c r="K3188" t="s">
        <v>8332</v>
      </c>
    </row>
    <row r="3189" spans="9:11" x14ac:dyDescent="0.25">
      <c r="I3189" s="6">
        <v>15000</v>
      </c>
      <c r="J3189" t="s">
        <v>8218</v>
      </c>
      <c r="K3189" t="s">
        <v>8332</v>
      </c>
    </row>
    <row r="3190" spans="9:11" x14ac:dyDescent="0.25">
      <c r="I3190" s="6">
        <v>200</v>
      </c>
      <c r="J3190" t="s">
        <v>8220</v>
      </c>
      <c r="K3190" t="s">
        <v>8373</v>
      </c>
    </row>
    <row r="3191" spans="9:11" x14ac:dyDescent="0.25">
      <c r="I3191" s="6">
        <v>55000</v>
      </c>
      <c r="J3191" t="s">
        <v>8220</v>
      </c>
      <c r="K3191" t="s">
        <v>8373</v>
      </c>
    </row>
    <row r="3192" spans="9:11" x14ac:dyDescent="0.25">
      <c r="I3192" s="6">
        <v>4000</v>
      </c>
      <c r="J3192" t="s">
        <v>8220</v>
      </c>
      <c r="K3192" t="s">
        <v>8373</v>
      </c>
    </row>
    <row r="3193" spans="9:11" x14ac:dyDescent="0.25">
      <c r="I3193" s="6">
        <v>3750</v>
      </c>
      <c r="J3193" t="s">
        <v>8220</v>
      </c>
      <c r="K3193" t="s">
        <v>8373</v>
      </c>
    </row>
    <row r="3194" spans="9:11" x14ac:dyDescent="0.25">
      <c r="I3194" s="6">
        <v>10000</v>
      </c>
      <c r="J3194" t="s">
        <v>8220</v>
      </c>
      <c r="K3194" t="s">
        <v>8373</v>
      </c>
    </row>
    <row r="3195" spans="9:11" x14ac:dyDescent="0.25">
      <c r="I3195" s="6">
        <v>5000</v>
      </c>
      <c r="J3195" t="s">
        <v>8220</v>
      </c>
      <c r="K3195" t="s">
        <v>8373</v>
      </c>
    </row>
    <row r="3196" spans="9:11" x14ac:dyDescent="0.25">
      <c r="I3196" s="6">
        <v>11000</v>
      </c>
      <c r="J3196" t="s">
        <v>8220</v>
      </c>
      <c r="K3196" t="s">
        <v>8373</v>
      </c>
    </row>
    <row r="3197" spans="9:11" x14ac:dyDescent="0.25">
      <c r="I3197" s="6">
        <v>3500</v>
      </c>
      <c r="J3197" t="s">
        <v>8220</v>
      </c>
      <c r="K3197" t="s">
        <v>8373</v>
      </c>
    </row>
    <row r="3198" spans="9:11" x14ac:dyDescent="0.25">
      <c r="I3198" s="6">
        <v>3000000</v>
      </c>
      <c r="J3198" t="s">
        <v>8220</v>
      </c>
      <c r="K3198" t="s">
        <v>8373</v>
      </c>
    </row>
    <row r="3199" spans="9:11" x14ac:dyDescent="0.25">
      <c r="I3199" s="6">
        <v>10000</v>
      </c>
      <c r="J3199" t="s">
        <v>8220</v>
      </c>
      <c r="K3199" t="s">
        <v>8373</v>
      </c>
    </row>
    <row r="3200" spans="9:11" x14ac:dyDescent="0.25">
      <c r="I3200" s="6">
        <v>30000</v>
      </c>
      <c r="J3200" t="s">
        <v>8220</v>
      </c>
      <c r="K3200" t="s">
        <v>8373</v>
      </c>
    </row>
    <row r="3201" spans="9:11" x14ac:dyDescent="0.25">
      <c r="I3201" s="6">
        <v>5000</v>
      </c>
      <c r="J3201" t="s">
        <v>8220</v>
      </c>
      <c r="K3201" t="s">
        <v>8373</v>
      </c>
    </row>
    <row r="3202" spans="9:11" x14ac:dyDescent="0.25">
      <c r="I3202" s="6">
        <v>50000</v>
      </c>
      <c r="J3202" t="s">
        <v>8220</v>
      </c>
      <c r="K3202" t="s">
        <v>8373</v>
      </c>
    </row>
    <row r="3203" spans="9:11" x14ac:dyDescent="0.25">
      <c r="I3203" s="6">
        <v>2000</v>
      </c>
      <c r="J3203" t="s">
        <v>8220</v>
      </c>
      <c r="K3203" t="s">
        <v>8373</v>
      </c>
    </row>
    <row r="3204" spans="9:11" x14ac:dyDescent="0.25">
      <c r="I3204" s="6">
        <v>5000</v>
      </c>
      <c r="J3204" t="s">
        <v>8220</v>
      </c>
      <c r="K3204" t="s">
        <v>8373</v>
      </c>
    </row>
    <row r="3205" spans="9:11" x14ac:dyDescent="0.25">
      <c r="I3205" s="6">
        <v>1000</v>
      </c>
      <c r="J3205" t="s">
        <v>8220</v>
      </c>
      <c r="K3205" t="s">
        <v>8373</v>
      </c>
    </row>
    <row r="3206" spans="9:11" x14ac:dyDescent="0.25">
      <c r="I3206" s="6">
        <v>500</v>
      </c>
      <c r="J3206" t="s">
        <v>8220</v>
      </c>
      <c r="K3206" t="s">
        <v>8373</v>
      </c>
    </row>
    <row r="3207" spans="9:11" x14ac:dyDescent="0.25">
      <c r="I3207" s="6">
        <v>8000</v>
      </c>
      <c r="J3207" t="s">
        <v>8220</v>
      </c>
      <c r="K3207" t="s">
        <v>8373</v>
      </c>
    </row>
    <row r="3208" spans="9:11" x14ac:dyDescent="0.25">
      <c r="I3208" s="6">
        <v>5000</v>
      </c>
      <c r="J3208" t="s">
        <v>8220</v>
      </c>
      <c r="K3208" t="s">
        <v>8373</v>
      </c>
    </row>
    <row r="3209" spans="9:11" x14ac:dyDescent="0.25">
      <c r="I3209" s="6">
        <v>5500</v>
      </c>
      <c r="J3209" t="s">
        <v>8220</v>
      </c>
      <c r="K3209" t="s">
        <v>8373</v>
      </c>
    </row>
    <row r="3210" spans="9:11" x14ac:dyDescent="0.25">
      <c r="I3210" s="6">
        <v>5000</v>
      </c>
      <c r="J3210" t="s">
        <v>8218</v>
      </c>
      <c r="K3210" t="s">
        <v>8332</v>
      </c>
    </row>
    <row r="3211" spans="9:11" x14ac:dyDescent="0.25">
      <c r="I3211" s="6">
        <v>9500</v>
      </c>
      <c r="J3211" t="s">
        <v>8218</v>
      </c>
      <c r="K3211" t="s">
        <v>8332</v>
      </c>
    </row>
    <row r="3212" spans="9:11" x14ac:dyDescent="0.25">
      <c r="I3212" s="6">
        <v>3000</v>
      </c>
      <c r="J3212" t="s">
        <v>8218</v>
      </c>
      <c r="K3212" t="s">
        <v>8332</v>
      </c>
    </row>
    <row r="3213" spans="9:11" x14ac:dyDescent="0.25">
      <c r="I3213" s="6">
        <v>23000</v>
      </c>
      <c r="J3213" t="s">
        <v>8218</v>
      </c>
      <c r="K3213" t="s">
        <v>8332</v>
      </c>
    </row>
    <row r="3214" spans="9:11" x14ac:dyDescent="0.25">
      <c r="I3214" s="6">
        <v>4000</v>
      </c>
      <c r="J3214" t="s">
        <v>8218</v>
      </c>
      <c r="K3214" t="s">
        <v>8332</v>
      </c>
    </row>
    <row r="3215" spans="9:11" x14ac:dyDescent="0.25">
      <c r="I3215" s="6">
        <v>6000</v>
      </c>
      <c r="J3215" t="s">
        <v>8218</v>
      </c>
      <c r="K3215" t="s">
        <v>8332</v>
      </c>
    </row>
    <row r="3216" spans="9:11" x14ac:dyDescent="0.25">
      <c r="I3216" s="6">
        <v>12000</v>
      </c>
      <c r="J3216" t="s">
        <v>8218</v>
      </c>
      <c r="K3216" t="s">
        <v>8332</v>
      </c>
    </row>
    <row r="3217" spans="9:11" x14ac:dyDescent="0.25">
      <c r="I3217" s="6">
        <v>35000</v>
      </c>
      <c r="J3217" t="s">
        <v>8218</v>
      </c>
      <c r="K3217" t="s">
        <v>8332</v>
      </c>
    </row>
    <row r="3218" spans="9:11" x14ac:dyDescent="0.25">
      <c r="I3218" s="6">
        <v>2000</v>
      </c>
      <c r="J3218" t="s">
        <v>8218</v>
      </c>
      <c r="K3218" t="s">
        <v>8332</v>
      </c>
    </row>
    <row r="3219" spans="9:11" x14ac:dyDescent="0.25">
      <c r="I3219" s="6">
        <v>4500</v>
      </c>
      <c r="J3219" t="s">
        <v>8218</v>
      </c>
      <c r="K3219" t="s">
        <v>8332</v>
      </c>
    </row>
    <row r="3220" spans="9:11" x14ac:dyDescent="0.25">
      <c r="I3220" s="6">
        <v>12000</v>
      </c>
      <c r="J3220" t="s">
        <v>8218</v>
      </c>
      <c r="K3220" t="s">
        <v>8332</v>
      </c>
    </row>
    <row r="3221" spans="9:11" x14ac:dyDescent="0.25">
      <c r="I3221" s="6">
        <v>20000</v>
      </c>
      <c r="J3221" t="s">
        <v>8218</v>
      </c>
      <c r="K3221" t="s">
        <v>8332</v>
      </c>
    </row>
    <row r="3222" spans="9:11" x14ac:dyDescent="0.25">
      <c r="I3222" s="6">
        <v>15000</v>
      </c>
      <c r="J3222" t="s">
        <v>8218</v>
      </c>
      <c r="K3222" t="s">
        <v>8332</v>
      </c>
    </row>
    <row r="3223" spans="9:11" x14ac:dyDescent="0.25">
      <c r="I3223" s="6">
        <v>4000</v>
      </c>
      <c r="J3223" t="s">
        <v>8218</v>
      </c>
      <c r="K3223" t="s">
        <v>8332</v>
      </c>
    </row>
    <row r="3224" spans="9:11" x14ac:dyDescent="0.25">
      <c r="I3224" s="6">
        <v>2500</v>
      </c>
      <c r="J3224" t="s">
        <v>8218</v>
      </c>
      <c r="K3224" t="s">
        <v>8332</v>
      </c>
    </row>
    <row r="3225" spans="9:11" x14ac:dyDescent="0.25">
      <c r="I3225" s="6">
        <v>3100</v>
      </c>
      <c r="J3225" t="s">
        <v>8218</v>
      </c>
      <c r="K3225" t="s">
        <v>8332</v>
      </c>
    </row>
    <row r="3226" spans="9:11" x14ac:dyDescent="0.25">
      <c r="I3226" s="6">
        <v>30000</v>
      </c>
      <c r="J3226" t="s">
        <v>8218</v>
      </c>
      <c r="K3226" t="s">
        <v>8332</v>
      </c>
    </row>
    <row r="3227" spans="9:11" x14ac:dyDescent="0.25">
      <c r="I3227" s="6">
        <v>2000</v>
      </c>
      <c r="J3227" t="s">
        <v>8218</v>
      </c>
      <c r="K3227" t="s">
        <v>8332</v>
      </c>
    </row>
    <row r="3228" spans="9:11" x14ac:dyDescent="0.25">
      <c r="I3228" s="6">
        <v>1200</v>
      </c>
      <c r="J3228" t="s">
        <v>8218</v>
      </c>
      <c r="K3228" t="s">
        <v>8332</v>
      </c>
    </row>
    <row r="3229" spans="9:11" x14ac:dyDescent="0.25">
      <c r="I3229" s="6">
        <v>1200</v>
      </c>
      <c r="J3229" t="s">
        <v>8218</v>
      </c>
      <c r="K3229" t="s">
        <v>8332</v>
      </c>
    </row>
    <row r="3230" spans="9:11" x14ac:dyDescent="0.25">
      <c r="I3230" s="6">
        <v>7000</v>
      </c>
      <c r="J3230" t="s">
        <v>8218</v>
      </c>
      <c r="K3230" t="s">
        <v>8332</v>
      </c>
    </row>
    <row r="3231" spans="9:11" x14ac:dyDescent="0.25">
      <c r="I3231" s="6">
        <v>20000</v>
      </c>
      <c r="J3231" t="s">
        <v>8218</v>
      </c>
      <c r="K3231" t="s">
        <v>8332</v>
      </c>
    </row>
    <row r="3232" spans="9:11" x14ac:dyDescent="0.25">
      <c r="I3232" s="6">
        <v>2600</v>
      </c>
      <c r="J3232" t="s">
        <v>8218</v>
      </c>
      <c r="K3232" t="s">
        <v>8332</v>
      </c>
    </row>
    <row r="3233" spans="9:11" x14ac:dyDescent="0.25">
      <c r="I3233" s="6">
        <v>1000</v>
      </c>
      <c r="J3233" t="s">
        <v>8218</v>
      </c>
      <c r="K3233" t="s">
        <v>8332</v>
      </c>
    </row>
    <row r="3234" spans="9:11" x14ac:dyDescent="0.25">
      <c r="I3234" s="6">
        <v>1000</v>
      </c>
      <c r="J3234" t="s">
        <v>8218</v>
      </c>
      <c r="K3234" t="s">
        <v>8332</v>
      </c>
    </row>
    <row r="3235" spans="9:11" x14ac:dyDescent="0.25">
      <c r="I3235" s="6">
        <v>5000</v>
      </c>
      <c r="J3235" t="s">
        <v>8218</v>
      </c>
      <c r="K3235" t="s">
        <v>8332</v>
      </c>
    </row>
    <row r="3236" spans="9:11" x14ac:dyDescent="0.25">
      <c r="I3236" s="6">
        <v>4000</v>
      </c>
      <c r="J3236" t="s">
        <v>8218</v>
      </c>
      <c r="K3236" t="s">
        <v>8332</v>
      </c>
    </row>
    <row r="3237" spans="9:11" x14ac:dyDescent="0.25">
      <c r="I3237" s="6">
        <v>15000</v>
      </c>
      <c r="J3237" t="s">
        <v>8218</v>
      </c>
      <c r="K3237" t="s">
        <v>8332</v>
      </c>
    </row>
    <row r="3238" spans="9:11" x14ac:dyDescent="0.25">
      <c r="I3238" s="6">
        <v>20000</v>
      </c>
      <c r="J3238" t="s">
        <v>8218</v>
      </c>
      <c r="K3238" t="s">
        <v>8332</v>
      </c>
    </row>
    <row r="3239" spans="9:11" x14ac:dyDescent="0.25">
      <c r="I3239" s="6">
        <v>35000</v>
      </c>
      <c r="J3239" t="s">
        <v>8218</v>
      </c>
      <c r="K3239" t="s">
        <v>8332</v>
      </c>
    </row>
    <row r="3240" spans="9:11" x14ac:dyDescent="0.25">
      <c r="I3240" s="6">
        <v>2800</v>
      </c>
      <c r="J3240" t="s">
        <v>8218</v>
      </c>
      <c r="K3240" t="s">
        <v>8332</v>
      </c>
    </row>
    <row r="3241" spans="9:11" x14ac:dyDescent="0.25">
      <c r="I3241" s="6">
        <v>5862</v>
      </c>
      <c r="J3241" t="s">
        <v>8218</v>
      </c>
      <c r="K3241" t="s">
        <v>8332</v>
      </c>
    </row>
    <row r="3242" spans="9:11" x14ac:dyDescent="0.25">
      <c r="I3242" s="6">
        <v>3000</v>
      </c>
      <c r="J3242" t="s">
        <v>8218</v>
      </c>
      <c r="K3242" t="s">
        <v>8332</v>
      </c>
    </row>
    <row r="3243" spans="9:11" x14ac:dyDescent="0.25">
      <c r="I3243" s="6">
        <v>8500</v>
      </c>
      <c r="J3243" t="s">
        <v>8218</v>
      </c>
      <c r="K3243" t="s">
        <v>8332</v>
      </c>
    </row>
    <row r="3244" spans="9:11" x14ac:dyDescent="0.25">
      <c r="I3244" s="6">
        <v>10000</v>
      </c>
      <c r="J3244" t="s">
        <v>8218</v>
      </c>
      <c r="K3244" t="s">
        <v>8332</v>
      </c>
    </row>
    <row r="3245" spans="9:11" x14ac:dyDescent="0.25">
      <c r="I3245" s="6">
        <v>8000</v>
      </c>
      <c r="J3245" t="s">
        <v>8218</v>
      </c>
      <c r="K3245" t="s">
        <v>8332</v>
      </c>
    </row>
    <row r="3246" spans="9:11" x14ac:dyDescent="0.25">
      <c r="I3246" s="6">
        <v>1600</v>
      </c>
      <c r="J3246" t="s">
        <v>8218</v>
      </c>
      <c r="K3246" t="s">
        <v>8332</v>
      </c>
    </row>
    <row r="3247" spans="9:11" x14ac:dyDescent="0.25">
      <c r="I3247" s="6">
        <v>21000</v>
      </c>
      <c r="J3247" t="s">
        <v>8218</v>
      </c>
      <c r="K3247" t="s">
        <v>8332</v>
      </c>
    </row>
    <row r="3248" spans="9:11" x14ac:dyDescent="0.25">
      <c r="I3248" s="6">
        <v>10000</v>
      </c>
      <c r="J3248" t="s">
        <v>8218</v>
      </c>
      <c r="K3248" t="s">
        <v>8332</v>
      </c>
    </row>
    <row r="3249" spans="9:11" x14ac:dyDescent="0.25">
      <c r="I3249" s="6">
        <v>2500</v>
      </c>
      <c r="J3249" t="s">
        <v>8218</v>
      </c>
      <c r="K3249" t="s">
        <v>8332</v>
      </c>
    </row>
    <row r="3250" spans="9:11" x14ac:dyDescent="0.25">
      <c r="I3250" s="6">
        <v>12000</v>
      </c>
      <c r="J3250" t="s">
        <v>8218</v>
      </c>
      <c r="K3250" t="s">
        <v>8332</v>
      </c>
    </row>
    <row r="3251" spans="9:11" x14ac:dyDescent="0.25">
      <c r="I3251" s="6">
        <v>5500</v>
      </c>
      <c r="J3251" t="s">
        <v>8218</v>
      </c>
      <c r="K3251" t="s">
        <v>8332</v>
      </c>
    </row>
    <row r="3252" spans="9:11" x14ac:dyDescent="0.25">
      <c r="I3252" s="6">
        <v>25000</v>
      </c>
      <c r="J3252" t="s">
        <v>8218</v>
      </c>
      <c r="K3252" t="s">
        <v>8332</v>
      </c>
    </row>
    <row r="3253" spans="9:11" x14ac:dyDescent="0.25">
      <c r="I3253" s="6">
        <v>1500</v>
      </c>
      <c r="J3253" t="s">
        <v>8218</v>
      </c>
      <c r="K3253" t="s">
        <v>8332</v>
      </c>
    </row>
    <row r="3254" spans="9:11" x14ac:dyDescent="0.25">
      <c r="I3254" s="6">
        <v>2250</v>
      </c>
      <c r="J3254" t="s">
        <v>8218</v>
      </c>
      <c r="K3254" t="s">
        <v>8332</v>
      </c>
    </row>
    <row r="3255" spans="9:11" x14ac:dyDescent="0.25">
      <c r="I3255" s="6">
        <v>20000</v>
      </c>
      <c r="J3255" t="s">
        <v>8218</v>
      </c>
      <c r="K3255" t="s">
        <v>8332</v>
      </c>
    </row>
    <row r="3256" spans="9:11" x14ac:dyDescent="0.25">
      <c r="I3256" s="6">
        <v>13000</v>
      </c>
      <c r="J3256" t="s">
        <v>8218</v>
      </c>
      <c r="K3256" t="s">
        <v>8332</v>
      </c>
    </row>
    <row r="3257" spans="9:11" x14ac:dyDescent="0.25">
      <c r="I3257" s="6">
        <v>300</v>
      </c>
      <c r="J3257" t="s">
        <v>8218</v>
      </c>
      <c r="K3257" t="s">
        <v>8332</v>
      </c>
    </row>
    <row r="3258" spans="9:11" x14ac:dyDescent="0.25">
      <c r="I3258" s="6">
        <v>10000</v>
      </c>
      <c r="J3258" t="s">
        <v>8218</v>
      </c>
      <c r="K3258" t="s">
        <v>8332</v>
      </c>
    </row>
    <row r="3259" spans="9:11" x14ac:dyDescent="0.25">
      <c r="I3259" s="6">
        <v>2000</v>
      </c>
      <c r="J3259" t="s">
        <v>8218</v>
      </c>
      <c r="K3259" t="s">
        <v>8332</v>
      </c>
    </row>
    <row r="3260" spans="9:11" x14ac:dyDescent="0.25">
      <c r="I3260" s="6">
        <v>7000</v>
      </c>
      <c r="J3260" t="s">
        <v>8218</v>
      </c>
      <c r="K3260" t="s">
        <v>8332</v>
      </c>
    </row>
    <row r="3261" spans="9:11" x14ac:dyDescent="0.25">
      <c r="I3261" s="6">
        <v>23000</v>
      </c>
      <c r="J3261" t="s">
        <v>8218</v>
      </c>
      <c r="K3261" t="s">
        <v>8332</v>
      </c>
    </row>
    <row r="3262" spans="9:11" x14ac:dyDescent="0.25">
      <c r="I3262" s="6">
        <v>5000</v>
      </c>
      <c r="J3262" t="s">
        <v>8218</v>
      </c>
      <c r="K3262" t="s">
        <v>8332</v>
      </c>
    </row>
    <row r="3263" spans="9:11" x14ac:dyDescent="0.25">
      <c r="I3263" s="6">
        <v>3300</v>
      </c>
      <c r="J3263" t="s">
        <v>8218</v>
      </c>
      <c r="K3263" t="s">
        <v>8332</v>
      </c>
    </row>
    <row r="3264" spans="9:11" x14ac:dyDescent="0.25">
      <c r="I3264" s="6">
        <v>12200</v>
      </c>
      <c r="J3264" t="s">
        <v>8218</v>
      </c>
      <c r="K3264" t="s">
        <v>8332</v>
      </c>
    </row>
    <row r="3265" spans="9:11" x14ac:dyDescent="0.25">
      <c r="I3265" s="6">
        <v>2500</v>
      </c>
      <c r="J3265" t="s">
        <v>8218</v>
      </c>
      <c r="K3265" t="s">
        <v>8332</v>
      </c>
    </row>
    <row r="3266" spans="9:11" x14ac:dyDescent="0.25">
      <c r="I3266" s="6">
        <v>2500</v>
      </c>
      <c r="J3266" t="s">
        <v>8218</v>
      </c>
      <c r="K3266" t="s">
        <v>8332</v>
      </c>
    </row>
    <row r="3267" spans="9:11" x14ac:dyDescent="0.25">
      <c r="I3267" s="6">
        <v>2700</v>
      </c>
      <c r="J3267" t="s">
        <v>8218</v>
      </c>
      <c r="K3267" t="s">
        <v>8332</v>
      </c>
    </row>
    <row r="3268" spans="9:11" x14ac:dyDescent="0.25">
      <c r="I3268" s="6">
        <v>6000</v>
      </c>
      <c r="J3268" t="s">
        <v>8218</v>
      </c>
      <c r="K3268" t="s">
        <v>8332</v>
      </c>
    </row>
    <row r="3269" spans="9:11" x14ac:dyDescent="0.25">
      <c r="I3269" s="6">
        <v>15000</v>
      </c>
      <c r="J3269" t="s">
        <v>8218</v>
      </c>
      <c r="K3269" t="s">
        <v>8332</v>
      </c>
    </row>
    <row r="3270" spans="9:11" x14ac:dyDescent="0.25">
      <c r="I3270" s="6">
        <v>2000</v>
      </c>
      <c r="J3270" t="s">
        <v>8218</v>
      </c>
      <c r="K3270" t="s">
        <v>8332</v>
      </c>
    </row>
    <row r="3271" spans="9:11" x14ac:dyDescent="0.25">
      <c r="I3271" s="6">
        <v>8000</v>
      </c>
      <c r="J3271" t="s">
        <v>8218</v>
      </c>
      <c r="K3271" t="s">
        <v>8332</v>
      </c>
    </row>
    <row r="3272" spans="9:11" x14ac:dyDescent="0.25">
      <c r="I3272" s="6">
        <v>1800</v>
      </c>
      <c r="J3272" t="s">
        <v>8218</v>
      </c>
      <c r="K3272" t="s">
        <v>8332</v>
      </c>
    </row>
    <row r="3273" spans="9:11" x14ac:dyDescent="0.25">
      <c r="I3273" s="6">
        <v>1500</v>
      </c>
      <c r="J3273" t="s">
        <v>8218</v>
      </c>
      <c r="K3273" t="s">
        <v>8332</v>
      </c>
    </row>
    <row r="3274" spans="9:11" x14ac:dyDescent="0.25">
      <c r="I3274" s="6">
        <v>10000</v>
      </c>
      <c r="J3274" t="s">
        <v>8218</v>
      </c>
      <c r="K3274" t="s">
        <v>8332</v>
      </c>
    </row>
    <row r="3275" spans="9:11" x14ac:dyDescent="0.25">
      <c r="I3275" s="6">
        <v>4000</v>
      </c>
      <c r="J3275" t="s">
        <v>8218</v>
      </c>
      <c r="K3275" t="s">
        <v>8332</v>
      </c>
    </row>
    <row r="3276" spans="9:11" x14ac:dyDescent="0.25">
      <c r="I3276" s="6">
        <v>15500</v>
      </c>
      <c r="J3276" t="s">
        <v>8218</v>
      </c>
      <c r="K3276" t="s">
        <v>8332</v>
      </c>
    </row>
    <row r="3277" spans="9:11" x14ac:dyDescent="0.25">
      <c r="I3277" s="6">
        <v>1800</v>
      </c>
      <c r="J3277" t="s">
        <v>8218</v>
      </c>
      <c r="K3277" t="s">
        <v>8332</v>
      </c>
    </row>
    <row r="3278" spans="9:11" x14ac:dyDescent="0.25">
      <c r="I3278" s="6">
        <v>4500</v>
      </c>
      <c r="J3278" t="s">
        <v>8218</v>
      </c>
      <c r="K3278" t="s">
        <v>8332</v>
      </c>
    </row>
    <row r="3279" spans="9:11" x14ac:dyDescent="0.25">
      <c r="I3279" s="6">
        <v>5000</v>
      </c>
      <c r="J3279" t="s">
        <v>8218</v>
      </c>
      <c r="K3279" t="s">
        <v>8332</v>
      </c>
    </row>
    <row r="3280" spans="9:11" x14ac:dyDescent="0.25">
      <c r="I3280" s="6">
        <v>2500</v>
      </c>
      <c r="J3280" t="s">
        <v>8218</v>
      </c>
      <c r="K3280" t="s">
        <v>8332</v>
      </c>
    </row>
    <row r="3281" spans="9:11" x14ac:dyDescent="0.25">
      <c r="I3281" s="6">
        <v>5800</v>
      </c>
      <c r="J3281" t="s">
        <v>8218</v>
      </c>
      <c r="K3281" t="s">
        <v>8332</v>
      </c>
    </row>
    <row r="3282" spans="9:11" x14ac:dyDescent="0.25">
      <c r="I3282" s="6">
        <v>2000</v>
      </c>
      <c r="J3282" t="s">
        <v>8218</v>
      </c>
      <c r="K3282" t="s">
        <v>8332</v>
      </c>
    </row>
    <row r="3283" spans="9:11" x14ac:dyDescent="0.25">
      <c r="I3283" s="6">
        <v>5000</v>
      </c>
      <c r="J3283" t="s">
        <v>8218</v>
      </c>
      <c r="K3283" t="s">
        <v>8332</v>
      </c>
    </row>
    <row r="3284" spans="9:11" x14ac:dyDescent="0.25">
      <c r="I3284" s="6">
        <v>31000</v>
      </c>
      <c r="J3284" t="s">
        <v>8218</v>
      </c>
      <c r="K3284" t="s">
        <v>8332</v>
      </c>
    </row>
    <row r="3285" spans="9:11" x14ac:dyDescent="0.25">
      <c r="I3285" s="6">
        <v>800</v>
      </c>
      <c r="J3285" t="s">
        <v>8218</v>
      </c>
      <c r="K3285" t="s">
        <v>8332</v>
      </c>
    </row>
    <row r="3286" spans="9:11" x14ac:dyDescent="0.25">
      <c r="I3286" s="6">
        <v>3000</v>
      </c>
      <c r="J3286" t="s">
        <v>8218</v>
      </c>
      <c r="K3286" t="s">
        <v>8332</v>
      </c>
    </row>
    <row r="3287" spans="9:11" x14ac:dyDescent="0.25">
      <c r="I3287" s="6">
        <v>4999</v>
      </c>
      <c r="J3287" t="s">
        <v>8218</v>
      </c>
      <c r="K3287" t="s">
        <v>8332</v>
      </c>
    </row>
    <row r="3288" spans="9:11" x14ac:dyDescent="0.25">
      <c r="I3288" s="6">
        <v>15000</v>
      </c>
      <c r="J3288" t="s">
        <v>8218</v>
      </c>
      <c r="K3288" t="s">
        <v>8332</v>
      </c>
    </row>
    <row r="3289" spans="9:11" x14ac:dyDescent="0.25">
      <c r="I3289" s="6">
        <v>2500</v>
      </c>
      <c r="J3289" t="s">
        <v>8218</v>
      </c>
      <c r="K3289" t="s">
        <v>8332</v>
      </c>
    </row>
    <row r="3290" spans="9:11" x14ac:dyDescent="0.25">
      <c r="I3290" s="6">
        <v>10000</v>
      </c>
      <c r="J3290" t="s">
        <v>8218</v>
      </c>
      <c r="K3290" t="s">
        <v>8332</v>
      </c>
    </row>
    <row r="3291" spans="9:11" x14ac:dyDescent="0.25">
      <c r="I3291" s="6">
        <v>500</v>
      </c>
      <c r="J3291" t="s">
        <v>8218</v>
      </c>
      <c r="K3291" t="s">
        <v>8332</v>
      </c>
    </row>
    <row r="3292" spans="9:11" x14ac:dyDescent="0.25">
      <c r="I3292" s="6">
        <v>2000</v>
      </c>
      <c r="J3292" t="s">
        <v>8218</v>
      </c>
      <c r="K3292" t="s">
        <v>8332</v>
      </c>
    </row>
    <row r="3293" spans="9:11" x14ac:dyDescent="0.25">
      <c r="I3293" s="6">
        <v>500</v>
      </c>
      <c r="J3293" t="s">
        <v>8218</v>
      </c>
      <c r="K3293" t="s">
        <v>8332</v>
      </c>
    </row>
    <row r="3294" spans="9:11" x14ac:dyDescent="0.25">
      <c r="I3294" s="6">
        <v>101</v>
      </c>
      <c r="J3294" t="s">
        <v>8218</v>
      </c>
      <c r="K3294" t="s">
        <v>8332</v>
      </c>
    </row>
    <row r="3295" spans="9:11" x14ac:dyDescent="0.25">
      <c r="I3295" s="6">
        <v>4500</v>
      </c>
      <c r="J3295" t="s">
        <v>8218</v>
      </c>
      <c r="K3295" t="s">
        <v>8332</v>
      </c>
    </row>
    <row r="3296" spans="9:11" x14ac:dyDescent="0.25">
      <c r="I3296" s="6">
        <v>600</v>
      </c>
      <c r="J3296" t="s">
        <v>8218</v>
      </c>
      <c r="K3296" t="s">
        <v>8332</v>
      </c>
    </row>
    <row r="3297" spans="9:11" x14ac:dyDescent="0.25">
      <c r="I3297" s="6">
        <v>700</v>
      </c>
      <c r="J3297" t="s">
        <v>8218</v>
      </c>
      <c r="K3297" t="s">
        <v>8332</v>
      </c>
    </row>
    <row r="3298" spans="9:11" x14ac:dyDescent="0.25">
      <c r="I3298" s="6">
        <v>1500</v>
      </c>
      <c r="J3298" t="s">
        <v>8218</v>
      </c>
      <c r="K3298" t="s">
        <v>8332</v>
      </c>
    </row>
    <row r="3299" spans="9:11" x14ac:dyDescent="0.25">
      <c r="I3299" s="6">
        <v>5500</v>
      </c>
      <c r="J3299" t="s">
        <v>8218</v>
      </c>
      <c r="K3299" t="s">
        <v>8332</v>
      </c>
    </row>
    <row r="3300" spans="9:11" x14ac:dyDescent="0.25">
      <c r="I3300" s="6">
        <v>10000</v>
      </c>
      <c r="J3300" t="s">
        <v>8218</v>
      </c>
      <c r="K3300" t="s">
        <v>8332</v>
      </c>
    </row>
    <row r="3301" spans="9:11" x14ac:dyDescent="0.25">
      <c r="I3301" s="6">
        <v>3000</v>
      </c>
      <c r="J3301" t="s">
        <v>8218</v>
      </c>
      <c r="K3301" t="s">
        <v>8332</v>
      </c>
    </row>
    <row r="3302" spans="9:11" x14ac:dyDescent="0.25">
      <c r="I3302" s="6">
        <v>3000</v>
      </c>
      <c r="J3302" t="s">
        <v>8218</v>
      </c>
      <c r="K3302" t="s">
        <v>8332</v>
      </c>
    </row>
    <row r="3303" spans="9:11" x14ac:dyDescent="0.25">
      <c r="I3303" s="6">
        <v>3000</v>
      </c>
      <c r="J3303" t="s">
        <v>8218</v>
      </c>
      <c r="K3303" t="s">
        <v>8332</v>
      </c>
    </row>
    <row r="3304" spans="9:11" x14ac:dyDescent="0.25">
      <c r="I3304" s="6">
        <v>8400</v>
      </c>
      <c r="J3304" t="s">
        <v>8218</v>
      </c>
      <c r="K3304" t="s">
        <v>8332</v>
      </c>
    </row>
    <row r="3305" spans="9:11" x14ac:dyDescent="0.25">
      <c r="I3305" s="6">
        <v>1800</v>
      </c>
      <c r="J3305" t="s">
        <v>8218</v>
      </c>
      <c r="K3305" t="s">
        <v>8332</v>
      </c>
    </row>
    <row r="3306" spans="9:11" x14ac:dyDescent="0.25">
      <c r="I3306" s="6">
        <v>15000</v>
      </c>
      <c r="J3306" t="s">
        <v>8218</v>
      </c>
      <c r="K3306" t="s">
        <v>8332</v>
      </c>
    </row>
    <row r="3307" spans="9:11" x14ac:dyDescent="0.25">
      <c r="I3307" s="6">
        <v>4000</v>
      </c>
      <c r="J3307" t="s">
        <v>8218</v>
      </c>
      <c r="K3307" t="s">
        <v>8332</v>
      </c>
    </row>
    <row r="3308" spans="9:11" x14ac:dyDescent="0.25">
      <c r="I3308" s="6">
        <v>1500</v>
      </c>
      <c r="J3308" t="s">
        <v>8218</v>
      </c>
      <c r="K3308" t="s">
        <v>8332</v>
      </c>
    </row>
    <row r="3309" spans="9:11" x14ac:dyDescent="0.25">
      <c r="I3309" s="6">
        <v>1000</v>
      </c>
      <c r="J3309" t="s">
        <v>8218</v>
      </c>
      <c r="K3309" t="s">
        <v>8332</v>
      </c>
    </row>
    <row r="3310" spans="9:11" x14ac:dyDescent="0.25">
      <c r="I3310" s="6">
        <v>3500</v>
      </c>
      <c r="J3310" t="s">
        <v>8218</v>
      </c>
      <c r="K3310" t="s">
        <v>8332</v>
      </c>
    </row>
    <row r="3311" spans="9:11" x14ac:dyDescent="0.25">
      <c r="I3311" s="6">
        <v>350</v>
      </c>
      <c r="J3311" t="s">
        <v>8218</v>
      </c>
      <c r="K3311" t="s">
        <v>8332</v>
      </c>
    </row>
    <row r="3312" spans="9:11" x14ac:dyDescent="0.25">
      <c r="I3312" s="6">
        <v>6500</v>
      </c>
      <c r="J3312" t="s">
        <v>8218</v>
      </c>
      <c r="K3312" t="s">
        <v>8332</v>
      </c>
    </row>
    <row r="3313" spans="9:11" x14ac:dyDescent="0.25">
      <c r="I3313" s="6">
        <v>2500</v>
      </c>
      <c r="J3313" t="s">
        <v>8218</v>
      </c>
      <c r="K3313" t="s">
        <v>8332</v>
      </c>
    </row>
    <row r="3314" spans="9:11" x14ac:dyDescent="0.25">
      <c r="I3314" s="6">
        <v>2500</v>
      </c>
      <c r="J3314" t="s">
        <v>8218</v>
      </c>
      <c r="K3314" t="s">
        <v>8332</v>
      </c>
    </row>
    <row r="3315" spans="9:11" x14ac:dyDescent="0.25">
      <c r="I3315" s="6">
        <v>2000</v>
      </c>
      <c r="J3315" t="s">
        <v>8218</v>
      </c>
      <c r="K3315" t="s">
        <v>8332</v>
      </c>
    </row>
    <row r="3316" spans="9:11" x14ac:dyDescent="0.25">
      <c r="I3316" s="6">
        <v>800</v>
      </c>
      <c r="J3316" t="s">
        <v>8218</v>
      </c>
      <c r="K3316" t="s">
        <v>8332</v>
      </c>
    </row>
    <row r="3317" spans="9:11" x14ac:dyDescent="0.25">
      <c r="I3317" s="6">
        <v>4000</v>
      </c>
      <c r="J3317" t="s">
        <v>8218</v>
      </c>
      <c r="K3317" t="s">
        <v>8332</v>
      </c>
    </row>
    <row r="3318" spans="9:11" x14ac:dyDescent="0.25">
      <c r="I3318" s="6">
        <v>11737</v>
      </c>
      <c r="J3318" t="s">
        <v>8218</v>
      </c>
      <c r="K3318" t="s">
        <v>8332</v>
      </c>
    </row>
    <row r="3319" spans="9:11" x14ac:dyDescent="0.25">
      <c r="I3319" s="6">
        <v>1050</v>
      </c>
      <c r="J3319" t="s">
        <v>8218</v>
      </c>
      <c r="K3319" t="s">
        <v>8332</v>
      </c>
    </row>
    <row r="3320" spans="9:11" x14ac:dyDescent="0.25">
      <c r="I3320" s="6">
        <v>2000</v>
      </c>
      <c r="J3320" t="s">
        <v>8218</v>
      </c>
      <c r="K3320" t="s">
        <v>8332</v>
      </c>
    </row>
    <row r="3321" spans="9:11" x14ac:dyDescent="0.25">
      <c r="I3321" s="6">
        <v>500</v>
      </c>
      <c r="J3321" t="s">
        <v>8218</v>
      </c>
      <c r="K3321" t="s">
        <v>8332</v>
      </c>
    </row>
    <row r="3322" spans="9:11" x14ac:dyDescent="0.25">
      <c r="I3322" s="6">
        <v>2500</v>
      </c>
      <c r="J3322" t="s">
        <v>8218</v>
      </c>
      <c r="K3322" t="s">
        <v>8332</v>
      </c>
    </row>
    <row r="3323" spans="9:11" x14ac:dyDescent="0.25">
      <c r="I3323" s="6">
        <v>500</v>
      </c>
      <c r="J3323" t="s">
        <v>8218</v>
      </c>
      <c r="K3323" t="s">
        <v>8332</v>
      </c>
    </row>
    <row r="3324" spans="9:11" x14ac:dyDescent="0.25">
      <c r="I3324" s="6">
        <v>3300</v>
      </c>
      <c r="J3324" t="s">
        <v>8218</v>
      </c>
      <c r="K3324" t="s">
        <v>8332</v>
      </c>
    </row>
    <row r="3325" spans="9:11" x14ac:dyDescent="0.25">
      <c r="I3325" s="6">
        <v>1000</v>
      </c>
      <c r="J3325" t="s">
        <v>8218</v>
      </c>
      <c r="K3325" t="s">
        <v>8332</v>
      </c>
    </row>
    <row r="3326" spans="9:11" x14ac:dyDescent="0.25">
      <c r="I3326" s="6">
        <v>1500</v>
      </c>
      <c r="J3326" t="s">
        <v>8218</v>
      </c>
      <c r="K3326" t="s">
        <v>8332</v>
      </c>
    </row>
    <row r="3327" spans="9:11" x14ac:dyDescent="0.25">
      <c r="I3327" s="6">
        <v>400</v>
      </c>
      <c r="J3327" t="s">
        <v>8218</v>
      </c>
      <c r="K3327" t="s">
        <v>8332</v>
      </c>
    </row>
    <row r="3328" spans="9:11" x14ac:dyDescent="0.25">
      <c r="I3328" s="6">
        <v>8000</v>
      </c>
      <c r="J3328" t="s">
        <v>8218</v>
      </c>
      <c r="K3328" t="s">
        <v>8332</v>
      </c>
    </row>
    <row r="3329" spans="9:11" x14ac:dyDescent="0.25">
      <c r="I3329" s="6">
        <v>800</v>
      </c>
      <c r="J3329" t="s">
        <v>8218</v>
      </c>
      <c r="K3329" t="s">
        <v>8332</v>
      </c>
    </row>
    <row r="3330" spans="9:11" x14ac:dyDescent="0.25">
      <c r="I3330" s="6">
        <v>1800</v>
      </c>
      <c r="J3330" t="s">
        <v>8218</v>
      </c>
      <c r="K3330" t="s">
        <v>8332</v>
      </c>
    </row>
    <row r="3331" spans="9:11" x14ac:dyDescent="0.25">
      <c r="I3331" s="6">
        <v>1000</v>
      </c>
      <c r="J3331" t="s">
        <v>8218</v>
      </c>
      <c r="K3331" t="s">
        <v>8332</v>
      </c>
    </row>
    <row r="3332" spans="9:11" x14ac:dyDescent="0.25">
      <c r="I3332" s="6">
        <v>1500</v>
      </c>
      <c r="J3332" t="s">
        <v>8218</v>
      </c>
      <c r="K3332" t="s">
        <v>8332</v>
      </c>
    </row>
    <row r="3333" spans="9:11" x14ac:dyDescent="0.25">
      <c r="I3333" s="6">
        <v>5000</v>
      </c>
      <c r="J3333" t="s">
        <v>8218</v>
      </c>
      <c r="K3333" t="s">
        <v>8332</v>
      </c>
    </row>
    <row r="3334" spans="9:11" x14ac:dyDescent="0.25">
      <c r="I3334" s="6">
        <v>6000</v>
      </c>
      <c r="J3334" t="s">
        <v>8218</v>
      </c>
      <c r="K3334" t="s">
        <v>8332</v>
      </c>
    </row>
    <row r="3335" spans="9:11" x14ac:dyDescent="0.25">
      <c r="I3335" s="6">
        <v>3500</v>
      </c>
      <c r="J3335" t="s">
        <v>8218</v>
      </c>
      <c r="K3335" t="s">
        <v>8332</v>
      </c>
    </row>
    <row r="3336" spans="9:11" x14ac:dyDescent="0.25">
      <c r="I3336" s="6">
        <v>3871</v>
      </c>
      <c r="J3336" t="s">
        <v>8218</v>
      </c>
      <c r="K3336" t="s">
        <v>8332</v>
      </c>
    </row>
    <row r="3337" spans="9:11" x14ac:dyDescent="0.25">
      <c r="I3337" s="6">
        <v>5000</v>
      </c>
      <c r="J3337" t="s">
        <v>8218</v>
      </c>
      <c r="K3337" t="s">
        <v>8332</v>
      </c>
    </row>
    <row r="3338" spans="9:11" x14ac:dyDescent="0.25">
      <c r="I3338" s="6">
        <v>250</v>
      </c>
      <c r="J3338" t="s">
        <v>8218</v>
      </c>
      <c r="K3338" t="s">
        <v>8332</v>
      </c>
    </row>
    <row r="3339" spans="9:11" x14ac:dyDescent="0.25">
      <c r="I3339" s="6">
        <v>2500</v>
      </c>
      <c r="J3339" t="s">
        <v>8218</v>
      </c>
      <c r="K3339" t="s">
        <v>8332</v>
      </c>
    </row>
    <row r="3340" spans="9:11" x14ac:dyDescent="0.25">
      <c r="I3340" s="6">
        <v>15000</v>
      </c>
      <c r="J3340" t="s">
        <v>8218</v>
      </c>
      <c r="K3340" t="s">
        <v>8332</v>
      </c>
    </row>
    <row r="3341" spans="9:11" x14ac:dyDescent="0.25">
      <c r="I3341" s="6">
        <v>8000</v>
      </c>
      <c r="J3341" t="s">
        <v>8218</v>
      </c>
      <c r="K3341" t="s">
        <v>8332</v>
      </c>
    </row>
    <row r="3342" spans="9:11" x14ac:dyDescent="0.25">
      <c r="I3342" s="6">
        <v>3000</v>
      </c>
      <c r="J3342" t="s">
        <v>8218</v>
      </c>
      <c r="K3342" t="s">
        <v>8332</v>
      </c>
    </row>
    <row r="3343" spans="9:11" x14ac:dyDescent="0.25">
      <c r="I3343" s="6">
        <v>3350</v>
      </c>
      <c r="J3343" t="s">
        <v>8218</v>
      </c>
      <c r="K3343" t="s">
        <v>8332</v>
      </c>
    </row>
    <row r="3344" spans="9:11" x14ac:dyDescent="0.25">
      <c r="I3344" s="6">
        <v>6000</v>
      </c>
      <c r="J3344" t="s">
        <v>8218</v>
      </c>
      <c r="K3344" t="s">
        <v>8332</v>
      </c>
    </row>
    <row r="3345" spans="9:11" x14ac:dyDescent="0.25">
      <c r="I3345" s="6">
        <v>700</v>
      </c>
      <c r="J3345" t="s">
        <v>8218</v>
      </c>
      <c r="K3345" t="s">
        <v>8332</v>
      </c>
    </row>
    <row r="3346" spans="9:11" x14ac:dyDescent="0.25">
      <c r="I3346" s="6">
        <v>4500</v>
      </c>
      <c r="J3346" t="s">
        <v>8218</v>
      </c>
      <c r="K3346" t="s">
        <v>8332</v>
      </c>
    </row>
    <row r="3347" spans="9:11" x14ac:dyDescent="0.25">
      <c r="I3347" s="6">
        <v>500</v>
      </c>
      <c r="J3347" t="s">
        <v>8218</v>
      </c>
      <c r="K3347" t="s">
        <v>8332</v>
      </c>
    </row>
    <row r="3348" spans="9:11" x14ac:dyDescent="0.25">
      <c r="I3348" s="6">
        <v>1500</v>
      </c>
      <c r="J3348" t="s">
        <v>8218</v>
      </c>
      <c r="K3348" t="s">
        <v>8332</v>
      </c>
    </row>
    <row r="3349" spans="9:11" x14ac:dyDescent="0.25">
      <c r="I3349" s="6">
        <v>2000</v>
      </c>
      <c r="J3349" t="s">
        <v>8218</v>
      </c>
      <c r="K3349" t="s">
        <v>8332</v>
      </c>
    </row>
    <row r="3350" spans="9:11" x14ac:dyDescent="0.25">
      <c r="I3350" s="6">
        <v>5500</v>
      </c>
      <c r="J3350" t="s">
        <v>8218</v>
      </c>
      <c r="K3350" t="s">
        <v>8332</v>
      </c>
    </row>
    <row r="3351" spans="9:11" x14ac:dyDescent="0.25">
      <c r="I3351" s="6">
        <v>1000</v>
      </c>
      <c r="J3351" t="s">
        <v>8218</v>
      </c>
      <c r="K3351" t="s">
        <v>8332</v>
      </c>
    </row>
    <row r="3352" spans="9:11" x14ac:dyDescent="0.25">
      <c r="I3352" s="6">
        <v>3500</v>
      </c>
      <c r="J3352" t="s">
        <v>8218</v>
      </c>
      <c r="K3352" t="s">
        <v>8332</v>
      </c>
    </row>
    <row r="3353" spans="9:11" x14ac:dyDescent="0.25">
      <c r="I3353" s="6">
        <v>5000</v>
      </c>
      <c r="J3353" t="s">
        <v>8218</v>
      </c>
      <c r="K3353" t="s">
        <v>8332</v>
      </c>
    </row>
    <row r="3354" spans="9:11" x14ac:dyDescent="0.25">
      <c r="I3354" s="6">
        <v>5000</v>
      </c>
      <c r="J3354" t="s">
        <v>8218</v>
      </c>
      <c r="K3354" t="s">
        <v>8332</v>
      </c>
    </row>
    <row r="3355" spans="9:11" x14ac:dyDescent="0.25">
      <c r="I3355" s="6">
        <v>500</v>
      </c>
      <c r="J3355" t="s">
        <v>8218</v>
      </c>
      <c r="K3355" t="s">
        <v>8332</v>
      </c>
    </row>
    <row r="3356" spans="9:11" x14ac:dyDescent="0.25">
      <c r="I3356" s="6">
        <v>3000</v>
      </c>
      <c r="J3356" t="s">
        <v>8218</v>
      </c>
      <c r="K3356" t="s">
        <v>8332</v>
      </c>
    </row>
    <row r="3357" spans="9:11" x14ac:dyDescent="0.25">
      <c r="I3357" s="6">
        <v>1750</v>
      </c>
      <c r="J3357" t="s">
        <v>8218</v>
      </c>
      <c r="K3357" t="s">
        <v>8332</v>
      </c>
    </row>
    <row r="3358" spans="9:11" x14ac:dyDescent="0.25">
      <c r="I3358" s="6">
        <v>1500</v>
      </c>
      <c r="J3358" t="s">
        <v>8218</v>
      </c>
      <c r="K3358" t="s">
        <v>8332</v>
      </c>
    </row>
    <row r="3359" spans="9:11" x14ac:dyDescent="0.25">
      <c r="I3359" s="6">
        <v>2000</v>
      </c>
      <c r="J3359" t="s">
        <v>8218</v>
      </c>
      <c r="K3359" t="s">
        <v>8332</v>
      </c>
    </row>
    <row r="3360" spans="9:11" x14ac:dyDescent="0.25">
      <c r="I3360" s="6">
        <v>10000</v>
      </c>
      <c r="J3360" t="s">
        <v>8218</v>
      </c>
      <c r="K3360" t="s">
        <v>8332</v>
      </c>
    </row>
    <row r="3361" spans="9:11" x14ac:dyDescent="0.25">
      <c r="I3361" s="6">
        <v>4000</v>
      </c>
      <c r="J3361" t="s">
        <v>8218</v>
      </c>
      <c r="K3361" t="s">
        <v>8332</v>
      </c>
    </row>
    <row r="3362" spans="9:11" x14ac:dyDescent="0.25">
      <c r="I3362" s="6">
        <v>9000</v>
      </c>
      <c r="J3362" t="s">
        <v>8218</v>
      </c>
      <c r="K3362" t="s">
        <v>8332</v>
      </c>
    </row>
    <row r="3363" spans="9:11" x14ac:dyDescent="0.25">
      <c r="I3363" s="6">
        <v>5000</v>
      </c>
      <c r="J3363" t="s">
        <v>8218</v>
      </c>
      <c r="K3363" t="s">
        <v>8332</v>
      </c>
    </row>
    <row r="3364" spans="9:11" x14ac:dyDescent="0.25">
      <c r="I3364" s="6">
        <v>500</v>
      </c>
      <c r="J3364" t="s">
        <v>8218</v>
      </c>
      <c r="K3364" t="s">
        <v>8332</v>
      </c>
    </row>
    <row r="3365" spans="9:11" x14ac:dyDescent="0.25">
      <c r="I3365" s="6">
        <v>7750</v>
      </c>
      <c r="J3365" t="s">
        <v>8218</v>
      </c>
      <c r="K3365" t="s">
        <v>8332</v>
      </c>
    </row>
    <row r="3366" spans="9:11" x14ac:dyDescent="0.25">
      <c r="I3366" s="6">
        <v>3000</v>
      </c>
      <c r="J3366" t="s">
        <v>8218</v>
      </c>
      <c r="K3366" t="s">
        <v>8332</v>
      </c>
    </row>
    <row r="3367" spans="9:11" x14ac:dyDescent="0.25">
      <c r="I3367" s="6">
        <v>2500</v>
      </c>
      <c r="J3367" t="s">
        <v>8218</v>
      </c>
      <c r="K3367" t="s">
        <v>8332</v>
      </c>
    </row>
    <row r="3368" spans="9:11" x14ac:dyDescent="0.25">
      <c r="I3368" s="6">
        <v>500</v>
      </c>
      <c r="J3368" t="s">
        <v>8218</v>
      </c>
      <c r="K3368" t="s">
        <v>8332</v>
      </c>
    </row>
    <row r="3369" spans="9:11" x14ac:dyDescent="0.25">
      <c r="I3369" s="6">
        <v>750</v>
      </c>
      <c r="J3369" t="s">
        <v>8218</v>
      </c>
      <c r="K3369" t="s">
        <v>8332</v>
      </c>
    </row>
    <row r="3370" spans="9:11" x14ac:dyDescent="0.25">
      <c r="I3370" s="6">
        <v>1000</v>
      </c>
      <c r="J3370" t="s">
        <v>8218</v>
      </c>
      <c r="K3370" t="s">
        <v>8332</v>
      </c>
    </row>
    <row r="3371" spans="9:11" x14ac:dyDescent="0.25">
      <c r="I3371" s="6">
        <v>5000</v>
      </c>
      <c r="J3371" t="s">
        <v>8218</v>
      </c>
      <c r="K3371" t="s">
        <v>8332</v>
      </c>
    </row>
    <row r="3372" spans="9:11" x14ac:dyDescent="0.25">
      <c r="I3372" s="6">
        <v>1500</v>
      </c>
      <c r="J3372" t="s">
        <v>8218</v>
      </c>
      <c r="K3372" t="s">
        <v>8332</v>
      </c>
    </row>
    <row r="3373" spans="9:11" x14ac:dyDescent="0.25">
      <c r="I3373" s="6">
        <v>200</v>
      </c>
      <c r="J3373" t="s">
        <v>8218</v>
      </c>
      <c r="K3373" t="s">
        <v>8332</v>
      </c>
    </row>
    <row r="3374" spans="9:11" x14ac:dyDescent="0.25">
      <c r="I3374" s="6">
        <v>1000</v>
      </c>
      <c r="J3374" t="s">
        <v>8218</v>
      </c>
      <c r="K3374" t="s">
        <v>8332</v>
      </c>
    </row>
    <row r="3375" spans="9:11" x14ac:dyDescent="0.25">
      <c r="I3375" s="6">
        <v>2000</v>
      </c>
      <c r="J3375" t="s">
        <v>8218</v>
      </c>
      <c r="K3375" t="s">
        <v>8332</v>
      </c>
    </row>
    <row r="3376" spans="9:11" x14ac:dyDescent="0.25">
      <c r="I3376" s="6">
        <v>3500</v>
      </c>
      <c r="J3376" t="s">
        <v>8218</v>
      </c>
      <c r="K3376" t="s">
        <v>8332</v>
      </c>
    </row>
    <row r="3377" spans="9:11" x14ac:dyDescent="0.25">
      <c r="I3377" s="6">
        <v>3000</v>
      </c>
      <c r="J3377" t="s">
        <v>8218</v>
      </c>
      <c r="K3377" t="s">
        <v>8332</v>
      </c>
    </row>
    <row r="3378" spans="9:11" x14ac:dyDescent="0.25">
      <c r="I3378" s="6">
        <v>8000</v>
      </c>
      <c r="J3378" t="s">
        <v>8218</v>
      </c>
      <c r="K3378" t="s">
        <v>8332</v>
      </c>
    </row>
    <row r="3379" spans="9:11" x14ac:dyDescent="0.25">
      <c r="I3379" s="6">
        <v>8000</v>
      </c>
      <c r="J3379" t="s">
        <v>8218</v>
      </c>
      <c r="K3379" t="s">
        <v>8332</v>
      </c>
    </row>
    <row r="3380" spans="9:11" x14ac:dyDescent="0.25">
      <c r="I3380" s="6">
        <v>550</v>
      </c>
      <c r="J3380" t="s">
        <v>8218</v>
      </c>
      <c r="K3380" t="s">
        <v>8332</v>
      </c>
    </row>
    <row r="3381" spans="9:11" x14ac:dyDescent="0.25">
      <c r="I3381" s="6">
        <v>2000</v>
      </c>
      <c r="J3381" t="s">
        <v>8218</v>
      </c>
      <c r="K3381" t="s">
        <v>8332</v>
      </c>
    </row>
    <row r="3382" spans="9:11" x14ac:dyDescent="0.25">
      <c r="I3382" s="6">
        <v>3000</v>
      </c>
      <c r="J3382" t="s">
        <v>8218</v>
      </c>
      <c r="K3382" t="s">
        <v>8332</v>
      </c>
    </row>
    <row r="3383" spans="9:11" x14ac:dyDescent="0.25">
      <c r="I3383" s="6">
        <v>4000</v>
      </c>
      <c r="J3383" t="s">
        <v>8218</v>
      </c>
      <c r="K3383" t="s">
        <v>8332</v>
      </c>
    </row>
    <row r="3384" spans="9:11" x14ac:dyDescent="0.25">
      <c r="I3384" s="6">
        <v>3500</v>
      </c>
      <c r="J3384" t="s">
        <v>8218</v>
      </c>
      <c r="K3384" t="s">
        <v>8332</v>
      </c>
    </row>
    <row r="3385" spans="9:11" x14ac:dyDescent="0.25">
      <c r="I3385" s="6">
        <v>1750</v>
      </c>
      <c r="J3385" t="s">
        <v>8218</v>
      </c>
      <c r="K3385" t="s">
        <v>8332</v>
      </c>
    </row>
    <row r="3386" spans="9:11" x14ac:dyDescent="0.25">
      <c r="I3386" s="6">
        <v>6000</v>
      </c>
      <c r="J3386" t="s">
        <v>8218</v>
      </c>
      <c r="K3386" t="s">
        <v>8332</v>
      </c>
    </row>
    <row r="3387" spans="9:11" x14ac:dyDescent="0.25">
      <c r="I3387" s="6">
        <v>2000</v>
      </c>
      <c r="J3387" t="s">
        <v>8218</v>
      </c>
      <c r="K3387" t="s">
        <v>8332</v>
      </c>
    </row>
    <row r="3388" spans="9:11" x14ac:dyDescent="0.25">
      <c r="I3388" s="6">
        <v>2000</v>
      </c>
      <c r="J3388" t="s">
        <v>8218</v>
      </c>
      <c r="K3388" t="s">
        <v>8332</v>
      </c>
    </row>
    <row r="3389" spans="9:11" x14ac:dyDescent="0.25">
      <c r="I3389" s="6">
        <v>3000</v>
      </c>
      <c r="J3389" t="s">
        <v>8218</v>
      </c>
      <c r="K3389" t="s">
        <v>8332</v>
      </c>
    </row>
    <row r="3390" spans="9:11" x14ac:dyDescent="0.25">
      <c r="I3390" s="6">
        <v>1500</v>
      </c>
      <c r="J3390" t="s">
        <v>8218</v>
      </c>
      <c r="K3390" t="s">
        <v>8332</v>
      </c>
    </row>
    <row r="3391" spans="9:11" x14ac:dyDescent="0.25">
      <c r="I3391" s="6">
        <v>10000</v>
      </c>
      <c r="J3391" t="s">
        <v>8218</v>
      </c>
      <c r="K3391" t="s">
        <v>8332</v>
      </c>
    </row>
    <row r="3392" spans="9:11" x14ac:dyDescent="0.25">
      <c r="I3392" s="6">
        <v>1500</v>
      </c>
      <c r="J3392" t="s">
        <v>8218</v>
      </c>
      <c r="K3392" t="s">
        <v>8332</v>
      </c>
    </row>
    <row r="3393" spans="9:11" x14ac:dyDescent="0.25">
      <c r="I3393" s="6">
        <v>500</v>
      </c>
      <c r="J3393" t="s">
        <v>8218</v>
      </c>
      <c r="K3393" t="s">
        <v>8332</v>
      </c>
    </row>
    <row r="3394" spans="9:11" x14ac:dyDescent="0.25">
      <c r="I3394" s="6">
        <v>500</v>
      </c>
      <c r="J3394" t="s">
        <v>8218</v>
      </c>
      <c r="K3394" t="s">
        <v>8332</v>
      </c>
    </row>
    <row r="3395" spans="9:11" x14ac:dyDescent="0.25">
      <c r="I3395" s="6">
        <v>1500</v>
      </c>
      <c r="J3395" t="s">
        <v>8218</v>
      </c>
      <c r="K3395" t="s">
        <v>8332</v>
      </c>
    </row>
    <row r="3396" spans="9:11" x14ac:dyDescent="0.25">
      <c r="I3396" s="6">
        <v>550</v>
      </c>
      <c r="J3396" t="s">
        <v>8218</v>
      </c>
      <c r="K3396" t="s">
        <v>8332</v>
      </c>
    </row>
    <row r="3397" spans="9:11" x14ac:dyDescent="0.25">
      <c r="I3397" s="6">
        <v>500</v>
      </c>
      <c r="J3397" t="s">
        <v>8218</v>
      </c>
      <c r="K3397" t="s">
        <v>8332</v>
      </c>
    </row>
    <row r="3398" spans="9:11" x14ac:dyDescent="0.25">
      <c r="I3398" s="6">
        <v>1500</v>
      </c>
      <c r="J3398" t="s">
        <v>8218</v>
      </c>
      <c r="K3398" t="s">
        <v>8332</v>
      </c>
    </row>
    <row r="3399" spans="9:11" x14ac:dyDescent="0.25">
      <c r="I3399" s="6">
        <v>250</v>
      </c>
      <c r="J3399" t="s">
        <v>8218</v>
      </c>
      <c r="K3399" t="s">
        <v>8332</v>
      </c>
    </row>
    <row r="3400" spans="9:11" x14ac:dyDescent="0.25">
      <c r="I3400" s="6">
        <v>4000</v>
      </c>
      <c r="J3400" t="s">
        <v>8218</v>
      </c>
      <c r="K3400" t="s">
        <v>8332</v>
      </c>
    </row>
    <row r="3401" spans="9:11" x14ac:dyDescent="0.25">
      <c r="I3401" s="6">
        <v>1200</v>
      </c>
      <c r="J3401" t="s">
        <v>8218</v>
      </c>
      <c r="K3401" t="s">
        <v>8332</v>
      </c>
    </row>
    <row r="3402" spans="9:11" x14ac:dyDescent="0.25">
      <c r="I3402" s="6">
        <v>10000</v>
      </c>
      <c r="J3402" t="s">
        <v>8218</v>
      </c>
      <c r="K3402" t="s">
        <v>8332</v>
      </c>
    </row>
    <row r="3403" spans="9:11" x14ac:dyDescent="0.25">
      <c r="I3403" s="6">
        <v>2900</v>
      </c>
      <c r="J3403" t="s">
        <v>8218</v>
      </c>
      <c r="K3403" t="s">
        <v>8332</v>
      </c>
    </row>
    <row r="3404" spans="9:11" x14ac:dyDescent="0.25">
      <c r="I3404" s="6">
        <v>15000</v>
      </c>
      <c r="J3404" t="s">
        <v>8218</v>
      </c>
      <c r="K3404" t="s">
        <v>8332</v>
      </c>
    </row>
    <row r="3405" spans="9:11" x14ac:dyDescent="0.25">
      <c r="I3405" s="6">
        <v>2000</v>
      </c>
      <c r="J3405" t="s">
        <v>8218</v>
      </c>
      <c r="K3405" t="s">
        <v>8332</v>
      </c>
    </row>
    <row r="3406" spans="9:11" x14ac:dyDescent="0.25">
      <c r="I3406" s="6">
        <v>500</v>
      </c>
      <c r="J3406" t="s">
        <v>8218</v>
      </c>
      <c r="K3406" t="s">
        <v>8332</v>
      </c>
    </row>
    <row r="3407" spans="9:11" x14ac:dyDescent="0.25">
      <c r="I3407" s="6">
        <v>350</v>
      </c>
      <c r="J3407" t="s">
        <v>8218</v>
      </c>
      <c r="K3407" t="s">
        <v>8332</v>
      </c>
    </row>
    <row r="3408" spans="9:11" x14ac:dyDescent="0.25">
      <c r="I3408" s="6">
        <v>10000</v>
      </c>
      <c r="J3408" t="s">
        <v>8218</v>
      </c>
      <c r="K3408" t="s">
        <v>8332</v>
      </c>
    </row>
    <row r="3409" spans="9:11" x14ac:dyDescent="0.25">
      <c r="I3409" s="6">
        <v>2000</v>
      </c>
      <c r="J3409" t="s">
        <v>8218</v>
      </c>
      <c r="K3409" t="s">
        <v>8332</v>
      </c>
    </row>
    <row r="3410" spans="9:11" x14ac:dyDescent="0.25">
      <c r="I3410" s="6">
        <v>500</v>
      </c>
      <c r="J3410" t="s">
        <v>8218</v>
      </c>
      <c r="K3410" t="s">
        <v>8332</v>
      </c>
    </row>
    <row r="3411" spans="9:11" x14ac:dyDescent="0.25">
      <c r="I3411" s="6">
        <v>500</v>
      </c>
      <c r="J3411" t="s">
        <v>8218</v>
      </c>
      <c r="K3411" t="s">
        <v>8332</v>
      </c>
    </row>
    <row r="3412" spans="9:11" x14ac:dyDescent="0.25">
      <c r="I3412" s="6">
        <v>3000</v>
      </c>
      <c r="J3412" t="s">
        <v>8218</v>
      </c>
      <c r="K3412" t="s">
        <v>8332</v>
      </c>
    </row>
    <row r="3413" spans="9:11" x14ac:dyDescent="0.25">
      <c r="I3413" s="6">
        <v>15000</v>
      </c>
      <c r="J3413" t="s">
        <v>8218</v>
      </c>
      <c r="K3413" t="s">
        <v>8332</v>
      </c>
    </row>
    <row r="3414" spans="9:11" x14ac:dyDescent="0.25">
      <c r="I3414" s="6">
        <v>3000</v>
      </c>
      <c r="J3414" t="s">
        <v>8218</v>
      </c>
      <c r="K3414" t="s">
        <v>8332</v>
      </c>
    </row>
    <row r="3415" spans="9:11" x14ac:dyDescent="0.25">
      <c r="I3415" s="6">
        <v>500</v>
      </c>
      <c r="J3415" t="s">
        <v>8218</v>
      </c>
      <c r="K3415" t="s">
        <v>8332</v>
      </c>
    </row>
    <row r="3416" spans="9:11" x14ac:dyDescent="0.25">
      <c r="I3416" s="6">
        <v>3000</v>
      </c>
      <c r="J3416" t="s">
        <v>8218</v>
      </c>
      <c r="K3416" t="s">
        <v>8332</v>
      </c>
    </row>
    <row r="3417" spans="9:11" x14ac:dyDescent="0.25">
      <c r="I3417" s="6">
        <v>200</v>
      </c>
      <c r="J3417" t="s">
        <v>8218</v>
      </c>
      <c r="K3417" t="s">
        <v>8332</v>
      </c>
    </row>
    <row r="3418" spans="9:11" x14ac:dyDescent="0.25">
      <c r="I3418" s="6">
        <v>4000</v>
      </c>
      <c r="J3418" t="s">
        <v>8218</v>
      </c>
      <c r="K3418" t="s">
        <v>8332</v>
      </c>
    </row>
    <row r="3419" spans="9:11" x14ac:dyDescent="0.25">
      <c r="I3419" s="6">
        <v>1700</v>
      </c>
      <c r="J3419" t="s">
        <v>8218</v>
      </c>
      <c r="K3419" t="s">
        <v>8332</v>
      </c>
    </row>
    <row r="3420" spans="9:11" x14ac:dyDescent="0.25">
      <c r="I3420" s="6">
        <v>4000</v>
      </c>
      <c r="J3420" t="s">
        <v>8218</v>
      </c>
      <c r="K3420" t="s">
        <v>8332</v>
      </c>
    </row>
    <row r="3421" spans="9:11" x14ac:dyDescent="0.25">
      <c r="I3421" s="6">
        <v>2750</v>
      </c>
      <c r="J3421" t="s">
        <v>8218</v>
      </c>
      <c r="K3421" t="s">
        <v>8332</v>
      </c>
    </row>
    <row r="3422" spans="9:11" x14ac:dyDescent="0.25">
      <c r="I3422" s="6">
        <v>700</v>
      </c>
      <c r="J3422" t="s">
        <v>8218</v>
      </c>
      <c r="K3422" t="s">
        <v>8332</v>
      </c>
    </row>
    <row r="3423" spans="9:11" x14ac:dyDescent="0.25">
      <c r="I3423" s="6">
        <v>10000</v>
      </c>
      <c r="J3423" t="s">
        <v>8218</v>
      </c>
      <c r="K3423" t="s">
        <v>8332</v>
      </c>
    </row>
    <row r="3424" spans="9:11" x14ac:dyDescent="0.25">
      <c r="I3424" s="6">
        <v>3000</v>
      </c>
      <c r="J3424" t="s">
        <v>8218</v>
      </c>
      <c r="K3424" t="s">
        <v>8332</v>
      </c>
    </row>
    <row r="3425" spans="9:11" x14ac:dyDescent="0.25">
      <c r="I3425" s="6">
        <v>250</v>
      </c>
      <c r="J3425" t="s">
        <v>8218</v>
      </c>
      <c r="K3425" t="s">
        <v>8332</v>
      </c>
    </row>
    <row r="3426" spans="9:11" x14ac:dyDescent="0.25">
      <c r="I3426" s="6">
        <v>6000</v>
      </c>
      <c r="J3426" t="s">
        <v>8218</v>
      </c>
      <c r="K3426" t="s">
        <v>8332</v>
      </c>
    </row>
    <row r="3427" spans="9:11" x14ac:dyDescent="0.25">
      <c r="I3427" s="6">
        <v>30000</v>
      </c>
      <c r="J3427" t="s">
        <v>8218</v>
      </c>
      <c r="K3427" t="s">
        <v>8332</v>
      </c>
    </row>
    <row r="3428" spans="9:11" x14ac:dyDescent="0.25">
      <c r="I3428" s="6">
        <v>3750</v>
      </c>
      <c r="J3428" t="s">
        <v>8218</v>
      </c>
      <c r="K3428" t="s">
        <v>8332</v>
      </c>
    </row>
    <row r="3429" spans="9:11" x14ac:dyDescent="0.25">
      <c r="I3429" s="6">
        <v>1500</v>
      </c>
      <c r="J3429" t="s">
        <v>8218</v>
      </c>
      <c r="K3429" t="s">
        <v>8332</v>
      </c>
    </row>
    <row r="3430" spans="9:11" x14ac:dyDescent="0.25">
      <c r="I3430" s="6">
        <v>2000</v>
      </c>
      <c r="J3430" t="s">
        <v>8218</v>
      </c>
      <c r="K3430" t="s">
        <v>8332</v>
      </c>
    </row>
    <row r="3431" spans="9:11" x14ac:dyDescent="0.25">
      <c r="I3431" s="6">
        <v>150</v>
      </c>
      <c r="J3431" t="s">
        <v>8218</v>
      </c>
      <c r="K3431" t="s">
        <v>8332</v>
      </c>
    </row>
    <row r="3432" spans="9:11" x14ac:dyDescent="0.25">
      <c r="I3432" s="6">
        <v>2000</v>
      </c>
      <c r="J3432" t="s">
        <v>8218</v>
      </c>
      <c r="K3432" t="s">
        <v>8332</v>
      </c>
    </row>
    <row r="3433" spans="9:11" x14ac:dyDescent="0.25">
      <c r="I3433" s="6">
        <v>2000</v>
      </c>
      <c r="J3433" t="s">
        <v>8218</v>
      </c>
      <c r="K3433" t="s">
        <v>8332</v>
      </c>
    </row>
    <row r="3434" spans="9:11" x14ac:dyDescent="0.25">
      <c r="I3434" s="6">
        <v>2000</v>
      </c>
      <c r="J3434" t="s">
        <v>8218</v>
      </c>
      <c r="K3434" t="s">
        <v>8332</v>
      </c>
    </row>
    <row r="3435" spans="9:11" x14ac:dyDescent="0.25">
      <c r="I3435" s="6">
        <v>9500</v>
      </c>
      <c r="J3435" t="s">
        <v>8218</v>
      </c>
      <c r="K3435" t="s">
        <v>8332</v>
      </c>
    </row>
    <row r="3436" spans="9:11" x14ac:dyDescent="0.25">
      <c r="I3436" s="6">
        <v>10000</v>
      </c>
      <c r="J3436" t="s">
        <v>8218</v>
      </c>
      <c r="K3436" t="s">
        <v>8332</v>
      </c>
    </row>
    <row r="3437" spans="9:11" x14ac:dyDescent="0.25">
      <c r="I3437" s="6">
        <v>1000</v>
      </c>
      <c r="J3437" t="s">
        <v>8218</v>
      </c>
      <c r="K3437" t="s">
        <v>8332</v>
      </c>
    </row>
    <row r="3438" spans="9:11" x14ac:dyDescent="0.25">
      <c r="I3438" s="6">
        <v>5000</v>
      </c>
      <c r="J3438" t="s">
        <v>8218</v>
      </c>
      <c r="K3438" t="s">
        <v>8332</v>
      </c>
    </row>
    <row r="3439" spans="9:11" x14ac:dyDescent="0.25">
      <c r="I3439" s="6">
        <v>3000</v>
      </c>
      <c r="J3439" t="s">
        <v>8218</v>
      </c>
      <c r="K3439" t="s">
        <v>8332</v>
      </c>
    </row>
    <row r="3440" spans="9:11" x14ac:dyDescent="0.25">
      <c r="I3440" s="6">
        <v>2500</v>
      </c>
      <c r="J3440" t="s">
        <v>8218</v>
      </c>
      <c r="K3440" t="s">
        <v>8332</v>
      </c>
    </row>
    <row r="3441" spans="9:11" x14ac:dyDescent="0.25">
      <c r="I3441" s="6">
        <v>1200</v>
      </c>
      <c r="J3441" t="s">
        <v>8218</v>
      </c>
      <c r="K3441" t="s">
        <v>8332</v>
      </c>
    </row>
    <row r="3442" spans="9:11" x14ac:dyDescent="0.25">
      <c r="I3442" s="6">
        <v>5000</v>
      </c>
      <c r="J3442" t="s">
        <v>8218</v>
      </c>
      <c r="K3442" t="s">
        <v>8332</v>
      </c>
    </row>
    <row r="3443" spans="9:11" x14ac:dyDescent="0.25">
      <c r="I3443" s="6">
        <v>2500</v>
      </c>
      <c r="J3443" t="s">
        <v>8218</v>
      </c>
      <c r="K3443" t="s">
        <v>8332</v>
      </c>
    </row>
    <row r="3444" spans="9:11" x14ac:dyDescent="0.25">
      <c r="I3444" s="6">
        <v>250</v>
      </c>
      <c r="J3444" t="s">
        <v>8218</v>
      </c>
      <c r="K3444" t="s">
        <v>8332</v>
      </c>
    </row>
    <row r="3445" spans="9:11" x14ac:dyDescent="0.25">
      <c r="I3445" s="6">
        <v>1000</v>
      </c>
      <c r="J3445" t="s">
        <v>8218</v>
      </c>
      <c r="K3445" t="s">
        <v>8332</v>
      </c>
    </row>
    <row r="3446" spans="9:11" x14ac:dyDescent="0.25">
      <c r="I3446" s="6">
        <v>300</v>
      </c>
      <c r="J3446" t="s">
        <v>8218</v>
      </c>
      <c r="K3446" t="s">
        <v>8332</v>
      </c>
    </row>
    <row r="3447" spans="9:11" x14ac:dyDescent="0.25">
      <c r="I3447" s="6">
        <v>2000</v>
      </c>
      <c r="J3447" t="s">
        <v>8218</v>
      </c>
      <c r="K3447" t="s">
        <v>8332</v>
      </c>
    </row>
    <row r="3448" spans="9:11" x14ac:dyDescent="0.25">
      <c r="I3448" s="6">
        <v>1000</v>
      </c>
      <c r="J3448" t="s">
        <v>8218</v>
      </c>
      <c r="K3448" t="s">
        <v>8332</v>
      </c>
    </row>
    <row r="3449" spans="9:11" x14ac:dyDescent="0.25">
      <c r="I3449" s="6">
        <v>1000</v>
      </c>
      <c r="J3449" t="s">
        <v>8218</v>
      </c>
      <c r="K3449" t="s">
        <v>8332</v>
      </c>
    </row>
    <row r="3450" spans="9:11" x14ac:dyDescent="0.25">
      <c r="I3450" s="6">
        <v>2100</v>
      </c>
      <c r="J3450" t="s">
        <v>8218</v>
      </c>
      <c r="K3450" t="s">
        <v>8332</v>
      </c>
    </row>
    <row r="3451" spans="9:11" x14ac:dyDescent="0.25">
      <c r="I3451" s="6">
        <v>800</v>
      </c>
      <c r="J3451" t="s">
        <v>8218</v>
      </c>
      <c r="K3451" t="s">
        <v>8332</v>
      </c>
    </row>
    <row r="3452" spans="9:11" x14ac:dyDescent="0.25">
      <c r="I3452" s="6">
        <v>500</v>
      </c>
      <c r="J3452" t="s">
        <v>8218</v>
      </c>
      <c r="K3452" t="s">
        <v>8332</v>
      </c>
    </row>
    <row r="3453" spans="9:11" x14ac:dyDescent="0.25">
      <c r="I3453" s="6">
        <v>650</v>
      </c>
      <c r="J3453" t="s">
        <v>8218</v>
      </c>
      <c r="K3453" t="s">
        <v>8332</v>
      </c>
    </row>
    <row r="3454" spans="9:11" x14ac:dyDescent="0.25">
      <c r="I3454" s="6">
        <v>1000</v>
      </c>
      <c r="J3454" t="s">
        <v>8218</v>
      </c>
      <c r="K3454" t="s">
        <v>8332</v>
      </c>
    </row>
    <row r="3455" spans="9:11" x14ac:dyDescent="0.25">
      <c r="I3455" s="6">
        <v>300</v>
      </c>
      <c r="J3455" t="s">
        <v>8218</v>
      </c>
      <c r="K3455" t="s">
        <v>8332</v>
      </c>
    </row>
    <row r="3456" spans="9:11" x14ac:dyDescent="0.25">
      <c r="I3456" s="6">
        <v>700</v>
      </c>
      <c r="J3456" t="s">
        <v>8218</v>
      </c>
      <c r="K3456" t="s">
        <v>8332</v>
      </c>
    </row>
    <row r="3457" spans="9:11" x14ac:dyDescent="0.25">
      <c r="I3457" s="6">
        <v>10000</v>
      </c>
      <c r="J3457" t="s">
        <v>8218</v>
      </c>
      <c r="K3457" t="s">
        <v>8332</v>
      </c>
    </row>
    <row r="3458" spans="9:11" x14ac:dyDescent="0.25">
      <c r="I3458" s="6">
        <v>3000</v>
      </c>
      <c r="J3458" t="s">
        <v>8218</v>
      </c>
      <c r="K3458" t="s">
        <v>8332</v>
      </c>
    </row>
    <row r="3459" spans="9:11" x14ac:dyDescent="0.25">
      <c r="I3459" s="6">
        <v>2000</v>
      </c>
      <c r="J3459" t="s">
        <v>8218</v>
      </c>
      <c r="K3459" t="s">
        <v>8332</v>
      </c>
    </row>
    <row r="3460" spans="9:11" x14ac:dyDescent="0.25">
      <c r="I3460" s="6">
        <v>978</v>
      </c>
      <c r="J3460" t="s">
        <v>8218</v>
      </c>
      <c r="K3460" t="s">
        <v>8332</v>
      </c>
    </row>
    <row r="3461" spans="9:11" x14ac:dyDescent="0.25">
      <c r="I3461" s="6">
        <v>500</v>
      </c>
      <c r="J3461" t="s">
        <v>8218</v>
      </c>
      <c r="K3461" t="s">
        <v>8332</v>
      </c>
    </row>
    <row r="3462" spans="9:11" x14ac:dyDescent="0.25">
      <c r="I3462" s="6">
        <v>500</v>
      </c>
      <c r="J3462" t="s">
        <v>8218</v>
      </c>
      <c r="K3462" t="s">
        <v>8332</v>
      </c>
    </row>
    <row r="3463" spans="9:11" x14ac:dyDescent="0.25">
      <c r="I3463" s="6">
        <v>500</v>
      </c>
      <c r="J3463" t="s">
        <v>8218</v>
      </c>
      <c r="K3463" t="s">
        <v>8332</v>
      </c>
    </row>
    <row r="3464" spans="9:11" x14ac:dyDescent="0.25">
      <c r="I3464" s="6">
        <v>250</v>
      </c>
      <c r="J3464" t="s">
        <v>8218</v>
      </c>
      <c r="K3464" t="s">
        <v>8332</v>
      </c>
    </row>
    <row r="3465" spans="9:11" x14ac:dyDescent="0.25">
      <c r="I3465" s="6">
        <v>10000</v>
      </c>
      <c r="J3465" t="s">
        <v>8218</v>
      </c>
      <c r="K3465" t="s">
        <v>8332</v>
      </c>
    </row>
    <row r="3466" spans="9:11" x14ac:dyDescent="0.25">
      <c r="I3466" s="6">
        <v>5000</v>
      </c>
      <c r="J3466" t="s">
        <v>8218</v>
      </c>
      <c r="K3466" t="s">
        <v>8332</v>
      </c>
    </row>
    <row r="3467" spans="9:11" x14ac:dyDescent="0.25">
      <c r="I3467" s="6">
        <v>2000</v>
      </c>
      <c r="J3467" t="s">
        <v>8218</v>
      </c>
      <c r="K3467" t="s">
        <v>8332</v>
      </c>
    </row>
    <row r="3468" spans="9:11" x14ac:dyDescent="0.25">
      <c r="I3468" s="6">
        <v>3500</v>
      </c>
      <c r="J3468" t="s">
        <v>8218</v>
      </c>
      <c r="K3468" t="s">
        <v>8332</v>
      </c>
    </row>
    <row r="3469" spans="9:11" x14ac:dyDescent="0.25">
      <c r="I3469" s="6">
        <v>3000</v>
      </c>
      <c r="J3469" t="s">
        <v>8218</v>
      </c>
      <c r="K3469" t="s">
        <v>8332</v>
      </c>
    </row>
    <row r="3470" spans="9:11" x14ac:dyDescent="0.25">
      <c r="I3470" s="6">
        <v>10000</v>
      </c>
      <c r="J3470" t="s">
        <v>8218</v>
      </c>
      <c r="K3470" t="s">
        <v>8332</v>
      </c>
    </row>
    <row r="3471" spans="9:11" x14ac:dyDescent="0.25">
      <c r="I3471" s="6">
        <v>2800</v>
      </c>
      <c r="J3471" t="s">
        <v>8218</v>
      </c>
      <c r="K3471" t="s">
        <v>8332</v>
      </c>
    </row>
    <row r="3472" spans="9:11" x14ac:dyDescent="0.25">
      <c r="I3472" s="6">
        <v>250</v>
      </c>
      <c r="J3472" t="s">
        <v>8218</v>
      </c>
      <c r="K3472" t="s">
        <v>8332</v>
      </c>
    </row>
    <row r="3473" spans="9:11" x14ac:dyDescent="0.25">
      <c r="I3473" s="6">
        <v>500</v>
      </c>
      <c r="J3473" t="s">
        <v>8218</v>
      </c>
      <c r="K3473" t="s">
        <v>8332</v>
      </c>
    </row>
    <row r="3474" spans="9:11" x14ac:dyDescent="0.25">
      <c r="I3474" s="6">
        <v>2000</v>
      </c>
      <c r="J3474" t="s">
        <v>8218</v>
      </c>
      <c r="K3474" t="s">
        <v>8332</v>
      </c>
    </row>
    <row r="3475" spans="9:11" x14ac:dyDescent="0.25">
      <c r="I3475" s="6">
        <v>4900</v>
      </c>
      <c r="J3475" t="s">
        <v>8218</v>
      </c>
      <c r="K3475" t="s">
        <v>8332</v>
      </c>
    </row>
    <row r="3476" spans="9:11" x14ac:dyDescent="0.25">
      <c r="I3476" s="6">
        <v>2000</v>
      </c>
      <c r="J3476" t="s">
        <v>8218</v>
      </c>
      <c r="K3476" t="s">
        <v>8332</v>
      </c>
    </row>
    <row r="3477" spans="9:11" x14ac:dyDescent="0.25">
      <c r="I3477" s="6">
        <v>300</v>
      </c>
      <c r="J3477" t="s">
        <v>8218</v>
      </c>
      <c r="K3477" t="s">
        <v>8332</v>
      </c>
    </row>
    <row r="3478" spans="9:11" x14ac:dyDescent="0.25">
      <c r="I3478" s="6">
        <v>300</v>
      </c>
      <c r="J3478" t="s">
        <v>8218</v>
      </c>
      <c r="K3478" t="s">
        <v>8332</v>
      </c>
    </row>
    <row r="3479" spans="9:11" x14ac:dyDescent="0.25">
      <c r="I3479" s="6">
        <v>1800</v>
      </c>
      <c r="J3479" t="s">
        <v>8218</v>
      </c>
      <c r="K3479" t="s">
        <v>8332</v>
      </c>
    </row>
    <row r="3480" spans="9:11" x14ac:dyDescent="0.25">
      <c r="I3480" s="6">
        <v>2000</v>
      </c>
      <c r="J3480" t="s">
        <v>8218</v>
      </c>
      <c r="K3480" t="s">
        <v>8332</v>
      </c>
    </row>
    <row r="3481" spans="9:11" x14ac:dyDescent="0.25">
      <c r="I3481" s="6">
        <v>1500</v>
      </c>
      <c r="J3481" t="s">
        <v>8218</v>
      </c>
      <c r="K3481" t="s">
        <v>8332</v>
      </c>
    </row>
    <row r="3482" spans="9:11" x14ac:dyDescent="0.25">
      <c r="I3482" s="6">
        <v>1500</v>
      </c>
      <c r="J3482" t="s">
        <v>8218</v>
      </c>
      <c r="K3482" t="s">
        <v>8332</v>
      </c>
    </row>
    <row r="3483" spans="9:11" x14ac:dyDescent="0.25">
      <c r="I3483" s="6">
        <v>10000</v>
      </c>
      <c r="J3483" t="s">
        <v>8218</v>
      </c>
      <c r="K3483" t="s">
        <v>8332</v>
      </c>
    </row>
    <row r="3484" spans="9:11" x14ac:dyDescent="0.25">
      <c r="I3484" s="6">
        <v>3000</v>
      </c>
      <c r="J3484" t="s">
        <v>8218</v>
      </c>
      <c r="K3484" t="s">
        <v>8332</v>
      </c>
    </row>
    <row r="3485" spans="9:11" x14ac:dyDescent="0.25">
      <c r="I3485" s="6">
        <v>3350</v>
      </c>
      <c r="J3485" t="s">
        <v>8218</v>
      </c>
      <c r="K3485" t="s">
        <v>8332</v>
      </c>
    </row>
    <row r="3486" spans="9:11" x14ac:dyDescent="0.25">
      <c r="I3486" s="6">
        <v>2500</v>
      </c>
      <c r="J3486" t="s">
        <v>8218</v>
      </c>
      <c r="K3486" t="s">
        <v>8332</v>
      </c>
    </row>
    <row r="3487" spans="9:11" x14ac:dyDescent="0.25">
      <c r="I3487" s="6">
        <v>1650</v>
      </c>
      <c r="J3487" t="s">
        <v>8218</v>
      </c>
      <c r="K3487" t="s">
        <v>8332</v>
      </c>
    </row>
    <row r="3488" spans="9:11" x14ac:dyDescent="0.25">
      <c r="I3488" s="6">
        <v>3000</v>
      </c>
      <c r="J3488" t="s">
        <v>8218</v>
      </c>
      <c r="K3488" t="s">
        <v>8332</v>
      </c>
    </row>
    <row r="3489" spans="9:11" x14ac:dyDescent="0.25">
      <c r="I3489" s="6">
        <v>2000</v>
      </c>
      <c r="J3489" t="s">
        <v>8218</v>
      </c>
      <c r="K3489" t="s">
        <v>8332</v>
      </c>
    </row>
    <row r="3490" spans="9:11" x14ac:dyDescent="0.25">
      <c r="I3490" s="6">
        <v>3000</v>
      </c>
      <c r="J3490" t="s">
        <v>8218</v>
      </c>
      <c r="K3490" t="s">
        <v>8332</v>
      </c>
    </row>
    <row r="3491" spans="9:11" x14ac:dyDescent="0.25">
      <c r="I3491" s="6">
        <v>5000</v>
      </c>
      <c r="J3491" t="s">
        <v>8218</v>
      </c>
      <c r="K3491" t="s">
        <v>8332</v>
      </c>
    </row>
    <row r="3492" spans="9:11" x14ac:dyDescent="0.25">
      <c r="I3492" s="6">
        <v>1000</v>
      </c>
      <c r="J3492" t="s">
        <v>8218</v>
      </c>
      <c r="K3492" t="s">
        <v>8332</v>
      </c>
    </row>
    <row r="3493" spans="9:11" x14ac:dyDescent="0.25">
      <c r="I3493" s="6">
        <v>500</v>
      </c>
      <c r="J3493" t="s">
        <v>8218</v>
      </c>
      <c r="K3493" t="s">
        <v>8332</v>
      </c>
    </row>
    <row r="3494" spans="9:11" x14ac:dyDescent="0.25">
      <c r="I3494" s="6">
        <v>3800</v>
      </c>
      <c r="J3494" t="s">
        <v>8218</v>
      </c>
      <c r="K3494" t="s">
        <v>8332</v>
      </c>
    </row>
    <row r="3495" spans="9:11" x14ac:dyDescent="0.25">
      <c r="I3495" s="6">
        <v>1500</v>
      </c>
      <c r="J3495" t="s">
        <v>8218</v>
      </c>
      <c r="K3495" t="s">
        <v>8332</v>
      </c>
    </row>
    <row r="3496" spans="9:11" x14ac:dyDescent="0.25">
      <c r="I3496" s="6">
        <v>400</v>
      </c>
      <c r="J3496" t="s">
        <v>8218</v>
      </c>
      <c r="K3496" t="s">
        <v>8332</v>
      </c>
    </row>
    <row r="3497" spans="9:11" x14ac:dyDescent="0.25">
      <c r="I3497" s="6">
        <v>5000</v>
      </c>
      <c r="J3497" t="s">
        <v>8218</v>
      </c>
      <c r="K3497" t="s">
        <v>8332</v>
      </c>
    </row>
    <row r="3498" spans="9:11" x14ac:dyDescent="0.25">
      <c r="I3498" s="6">
        <v>3000</v>
      </c>
      <c r="J3498" t="s">
        <v>8218</v>
      </c>
      <c r="K3498" t="s">
        <v>8332</v>
      </c>
    </row>
    <row r="3499" spans="9:11" x14ac:dyDescent="0.25">
      <c r="I3499" s="6">
        <v>1551</v>
      </c>
      <c r="J3499" t="s">
        <v>8218</v>
      </c>
      <c r="K3499" t="s">
        <v>8332</v>
      </c>
    </row>
    <row r="3500" spans="9:11" x14ac:dyDescent="0.25">
      <c r="I3500" s="6">
        <v>1650</v>
      </c>
      <c r="J3500" t="s">
        <v>8218</v>
      </c>
      <c r="K3500" t="s">
        <v>8332</v>
      </c>
    </row>
    <row r="3501" spans="9:11" x14ac:dyDescent="0.25">
      <c r="I3501" s="6">
        <v>2000</v>
      </c>
      <c r="J3501" t="s">
        <v>8218</v>
      </c>
      <c r="K3501" t="s">
        <v>8332</v>
      </c>
    </row>
    <row r="3502" spans="9:11" x14ac:dyDescent="0.25">
      <c r="I3502" s="6">
        <v>1000</v>
      </c>
      <c r="J3502" t="s">
        <v>8218</v>
      </c>
      <c r="K3502" t="s">
        <v>8332</v>
      </c>
    </row>
    <row r="3503" spans="9:11" x14ac:dyDescent="0.25">
      <c r="I3503" s="6">
        <v>1500</v>
      </c>
      <c r="J3503" t="s">
        <v>8218</v>
      </c>
      <c r="K3503" t="s">
        <v>8332</v>
      </c>
    </row>
    <row r="3504" spans="9:11" x14ac:dyDescent="0.25">
      <c r="I3504" s="6">
        <v>4000</v>
      </c>
      <c r="J3504" t="s">
        <v>8218</v>
      </c>
      <c r="K3504" t="s">
        <v>8332</v>
      </c>
    </row>
    <row r="3505" spans="9:11" x14ac:dyDescent="0.25">
      <c r="I3505" s="6">
        <v>2500</v>
      </c>
      <c r="J3505" t="s">
        <v>8218</v>
      </c>
      <c r="K3505" t="s">
        <v>8332</v>
      </c>
    </row>
    <row r="3506" spans="9:11" x14ac:dyDescent="0.25">
      <c r="I3506" s="6">
        <v>1000</v>
      </c>
      <c r="J3506" t="s">
        <v>8218</v>
      </c>
      <c r="K3506" t="s">
        <v>8332</v>
      </c>
    </row>
    <row r="3507" spans="9:11" x14ac:dyDescent="0.25">
      <c r="I3507" s="6">
        <v>2500</v>
      </c>
      <c r="J3507" t="s">
        <v>8218</v>
      </c>
      <c r="K3507" t="s">
        <v>8332</v>
      </c>
    </row>
    <row r="3508" spans="9:11" x14ac:dyDescent="0.25">
      <c r="I3508" s="6">
        <v>3000</v>
      </c>
      <c r="J3508" t="s">
        <v>8218</v>
      </c>
      <c r="K3508" t="s">
        <v>8332</v>
      </c>
    </row>
    <row r="3509" spans="9:11" x14ac:dyDescent="0.25">
      <c r="I3509" s="6">
        <v>10000</v>
      </c>
      <c r="J3509" t="s">
        <v>8218</v>
      </c>
      <c r="K3509" t="s">
        <v>8332</v>
      </c>
    </row>
    <row r="3510" spans="9:11" x14ac:dyDescent="0.25">
      <c r="I3510" s="6">
        <v>100</v>
      </c>
      <c r="J3510" t="s">
        <v>8218</v>
      </c>
      <c r="K3510" t="s">
        <v>8332</v>
      </c>
    </row>
    <row r="3511" spans="9:11" x14ac:dyDescent="0.25">
      <c r="I3511" s="6">
        <v>3000</v>
      </c>
      <c r="J3511" t="s">
        <v>8218</v>
      </c>
      <c r="K3511" t="s">
        <v>8332</v>
      </c>
    </row>
    <row r="3512" spans="9:11" x14ac:dyDescent="0.25">
      <c r="I3512" s="6">
        <v>900</v>
      </c>
      <c r="J3512" t="s">
        <v>8218</v>
      </c>
      <c r="K3512" t="s">
        <v>8332</v>
      </c>
    </row>
    <row r="3513" spans="9:11" x14ac:dyDescent="0.25">
      <c r="I3513" s="6">
        <v>1500</v>
      </c>
      <c r="J3513" t="s">
        <v>8218</v>
      </c>
      <c r="K3513" t="s">
        <v>8332</v>
      </c>
    </row>
    <row r="3514" spans="9:11" x14ac:dyDescent="0.25">
      <c r="I3514" s="6">
        <v>1000</v>
      </c>
      <c r="J3514" t="s">
        <v>8218</v>
      </c>
      <c r="K3514" t="s">
        <v>8332</v>
      </c>
    </row>
    <row r="3515" spans="9:11" x14ac:dyDescent="0.25">
      <c r="I3515" s="6">
        <v>2800</v>
      </c>
      <c r="J3515" t="s">
        <v>8218</v>
      </c>
      <c r="K3515" t="s">
        <v>8332</v>
      </c>
    </row>
    <row r="3516" spans="9:11" x14ac:dyDescent="0.25">
      <c r="I3516" s="6">
        <v>500</v>
      </c>
      <c r="J3516" t="s">
        <v>8218</v>
      </c>
      <c r="K3516" t="s">
        <v>8332</v>
      </c>
    </row>
    <row r="3517" spans="9:11" x14ac:dyDescent="0.25">
      <c r="I3517" s="6">
        <v>3000</v>
      </c>
      <c r="J3517" t="s">
        <v>8218</v>
      </c>
      <c r="K3517" t="s">
        <v>8332</v>
      </c>
    </row>
    <row r="3518" spans="9:11" x14ac:dyDescent="0.25">
      <c r="I3518" s="6">
        <v>2500</v>
      </c>
      <c r="J3518" t="s">
        <v>8218</v>
      </c>
      <c r="K3518" t="s">
        <v>8332</v>
      </c>
    </row>
    <row r="3519" spans="9:11" x14ac:dyDescent="0.25">
      <c r="I3519" s="6">
        <v>4000</v>
      </c>
      <c r="J3519" t="s">
        <v>8218</v>
      </c>
      <c r="K3519" t="s">
        <v>8332</v>
      </c>
    </row>
    <row r="3520" spans="9:11" x14ac:dyDescent="0.25">
      <c r="I3520" s="6">
        <v>1500</v>
      </c>
      <c r="J3520" t="s">
        <v>8218</v>
      </c>
      <c r="K3520" t="s">
        <v>8332</v>
      </c>
    </row>
    <row r="3521" spans="9:11" x14ac:dyDescent="0.25">
      <c r="I3521" s="6">
        <v>2000</v>
      </c>
      <c r="J3521" t="s">
        <v>8218</v>
      </c>
      <c r="K3521" t="s">
        <v>8332</v>
      </c>
    </row>
    <row r="3522" spans="9:11" x14ac:dyDescent="0.25">
      <c r="I3522" s="6">
        <v>2000</v>
      </c>
      <c r="J3522" t="s">
        <v>8218</v>
      </c>
      <c r="K3522" t="s">
        <v>8332</v>
      </c>
    </row>
    <row r="3523" spans="9:11" x14ac:dyDescent="0.25">
      <c r="I3523" s="6">
        <v>350</v>
      </c>
      <c r="J3523" t="s">
        <v>8218</v>
      </c>
      <c r="K3523" t="s">
        <v>8332</v>
      </c>
    </row>
    <row r="3524" spans="9:11" x14ac:dyDescent="0.25">
      <c r="I3524" s="6">
        <v>1395</v>
      </c>
      <c r="J3524" t="s">
        <v>8218</v>
      </c>
      <c r="K3524" t="s">
        <v>8332</v>
      </c>
    </row>
    <row r="3525" spans="9:11" x14ac:dyDescent="0.25">
      <c r="I3525" s="6">
        <v>4000</v>
      </c>
      <c r="J3525" t="s">
        <v>8218</v>
      </c>
      <c r="K3525" t="s">
        <v>8332</v>
      </c>
    </row>
    <row r="3526" spans="9:11" x14ac:dyDescent="0.25">
      <c r="I3526" s="6">
        <v>10000</v>
      </c>
      <c r="J3526" t="s">
        <v>8218</v>
      </c>
      <c r="K3526" t="s">
        <v>8332</v>
      </c>
    </row>
    <row r="3527" spans="9:11" x14ac:dyDescent="0.25">
      <c r="I3527" s="6">
        <v>500</v>
      </c>
      <c r="J3527" t="s">
        <v>8218</v>
      </c>
      <c r="K3527" t="s">
        <v>8332</v>
      </c>
    </row>
    <row r="3528" spans="9:11" x14ac:dyDescent="0.25">
      <c r="I3528" s="6">
        <v>3300</v>
      </c>
      <c r="J3528" t="s">
        <v>8218</v>
      </c>
      <c r="K3528" t="s">
        <v>8332</v>
      </c>
    </row>
    <row r="3529" spans="9:11" x14ac:dyDescent="0.25">
      <c r="I3529" s="6">
        <v>6000</v>
      </c>
      <c r="J3529" t="s">
        <v>8218</v>
      </c>
      <c r="K3529" t="s">
        <v>8332</v>
      </c>
    </row>
    <row r="3530" spans="9:11" x14ac:dyDescent="0.25">
      <c r="I3530" s="6">
        <v>1650</v>
      </c>
      <c r="J3530" t="s">
        <v>8218</v>
      </c>
      <c r="K3530" t="s">
        <v>8332</v>
      </c>
    </row>
    <row r="3531" spans="9:11" x14ac:dyDescent="0.25">
      <c r="I3531" s="6">
        <v>500</v>
      </c>
      <c r="J3531" t="s">
        <v>8218</v>
      </c>
      <c r="K3531" t="s">
        <v>8332</v>
      </c>
    </row>
    <row r="3532" spans="9:11" x14ac:dyDescent="0.25">
      <c r="I3532" s="6">
        <v>2750</v>
      </c>
      <c r="J3532" t="s">
        <v>8218</v>
      </c>
      <c r="K3532" t="s">
        <v>8332</v>
      </c>
    </row>
    <row r="3533" spans="9:11" x14ac:dyDescent="0.25">
      <c r="I3533" s="6">
        <v>1000</v>
      </c>
      <c r="J3533" t="s">
        <v>8218</v>
      </c>
      <c r="K3533" t="s">
        <v>8332</v>
      </c>
    </row>
    <row r="3534" spans="9:11" x14ac:dyDescent="0.25">
      <c r="I3534" s="6">
        <v>960</v>
      </c>
      <c r="J3534" t="s">
        <v>8218</v>
      </c>
      <c r="K3534" t="s">
        <v>8332</v>
      </c>
    </row>
    <row r="3535" spans="9:11" x14ac:dyDescent="0.25">
      <c r="I3535" s="6">
        <v>500</v>
      </c>
      <c r="J3535" t="s">
        <v>8218</v>
      </c>
      <c r="K3535" t="s">
        <v>8332</v>
      </c>
    </row>
    <row r="3536" spans="9:11" x14ac:dyDescent="0.25">
      <c r="I3536" s="6">
        <v>5000</v>
      </c>
      <c r="J3536" t="s">
        <v>8218</v>
      </c>
      <c r="K3536" t="s">
        <v>8332</v>
      </c>
    </row>
    <row r="3537" spans="9:11" x14ac:dyDescent="0.25">
      <c r="I3537" s="6">
        <v>2000</v>
      </c>
      <c r="J3537" t="s">
        <v>8218</v>
      </c>
      <c r="K3537" t="s">
        <v>8332</v>
      </c>
    </row>
    <row r="3538" spans="9:11" x14ac:dyDescent="0.25">
      <c r="I3538" s="6">
        <v>150</v>
      </c>
      <c r="J3538" t="s">
        <v>8218</v>
      </c>
      <c r="K3538" t="s">
        <v>8332</v>
      </c>
    </row>
    <row r="3539" spans="9:11" x14ac:dyDescent="0.25">
      <c r="I3539" s="6">
        <v>675</v>
      </c>
      <c r="J3539" t="s">
        <v>8218</v>
      </c>
      <c r="K3539" t="s">
        <v>8332</v>
      </c>
    </row>
    <row r="3540" spans="9:11" x14ac:dyDescent="0.25">
      <c r="I3540" s="6">
        <v>2000</v>
      </c>
      <c r="J3540" t="s">
        <v>8218</v>
      </c>
      <c r="K3540" t="s">
        <v>8332</v>
      </c>
    </row>
    <row r="3541" spans="9:11" x14ac:dyDescent="0.25">
      <c r="I3541" s="6">
        <v>600</v>
      </c>
      <c r="J3541" t="s">
        <v>8218</v>
      </c>
      <c r="K3541" t="s">
        <v>8332</v>
      </c>
    </row>
    <row r="3542" spans="9:11" x14ac:dyDescent="0.25">
      <c r="I3542" s="6">
        <v>300</v>
      </c>
      <c r="J3542" t="s">
        <v>8218</v>
      </c>
      <c r="K3542" t="s">
        <v>8332</v>
      </c>
    </row>
    <row r="3543" spans="9:11" x14ac:dyDescent="0.25">
      <c r="I3543" s="6">
        <v>1200</v>
      </c>
      <c r="J3543" t="s">
        <v>8218</v>
      </c>
      <c r="K3543" t="s">
        <v>8332</v>
      </c>
    </row>
    <row r="3544" spans="9:11" x14ac:dyDescent="0.25">
      <c r="I3544" s="6">
        <v>5500</v>
      </c>
      <c r="J3544" t="s">
        <v>8218</v>
      </c>
      <c r="K3544" t="s">
        <v>8332</v>
      </c>
    </row>
    <row r="3545" spans="9:11" x14ac:dyDescent="0.25">
      <c r="I3545" s="6">
        <v>1500</v>
      </c>
      <c r="J3545" t="s">
        <v>8218</v>
      </c>
      <c r="K3545" t="s">
        <v>8332</v>
      </c>
    </row>
    <row r="3546" spans="9:11" x14ac:dyDescent="0.25">
      <c r="I3546" s="6">
        <v>2500</v>
      </c>
      <c r="J3546" t="s">
        <v>8218</v>
      </c>
      <c r="K3546" t="s">
        <v>8332</v>
      </c>
    </row>
    <row r="3547" spans="9:11" x14ac:dyDescent="0.25">
      <c r="I3547" s="6">
        <v>250</v>
      </c>
      <c r="J3547" t="s">
        <v>8218</v>
      </c>
      <c r="K3547" t="s">
        <v>8332</v>
      </c>
    </row>
    <row r="3548" spans="9:11" x14ac:dyDescent="0.25">
      <c r="I3548" s="6">
        <v>1100</v>
      </c>
      <c r="J3548" t="s">
        <v>8218</v>
      </c>
      <c r="K3548" t="s">
        <v>8332</v>
      </c>
    </row>
    <row r="3549" spans="9:11" x14ac:dyDescent="0.25">
      <c r="I3549" s="6">
        <v>35000</v>
      </c>
      <c r="J3549" t="s">
        <v>8218</v>
      </c>
      <c r="K3549" t="s">
        <v>8332</v>
      </c>
    </row>
    <row r="3550" spans="9:11" x14ac:dyDescent="0.25">
      <c r="I3550" s="6">
        <v>2100</v>
      </c>
      <c r="J3550" t="s">
        <v>8218</v>
      </c>
      <c r="K3550" t="s">
        <v>8332</v>
      </c>
    </row>
    <row r="3551" spans="9:11" x14ac:dyDescent="0.25">
      <c r="I3551" s="6">
        <v>1000</v>
      </c>
      <c r="J3551" t="s">
        <v>8218</v>
      </c>
      <c r="K3551" t="s">
        <v>8332</v>
      </c>
    </row>
    <row r="3552" spans="9:11" x14ac:dyDescent="0.25">
      <c r="I3552" s="6">
        <v>2500</v>
      </c>
      <c r="J3552" t="s">
        <v>8218</v>
      </c>
      <c r="K3552" t="s">
        <v>8332</v>
      </c>
    </row>
    <row r="3553" spans="9:11" x14ac:dyDescent="0.25">
      <c r="I3553" s="6">
        <v>1500</v>
      </c>
      <c r="J3553" t="s">
        <v>8218</v>
      </c>
      <c r="K3553" t="s">
        <v>8332</v>
      </c>
    </row>
    <row r="3554" spans="9:11" x14ac:dyDescent="0.25">
      <c r="I3554" s="6">
        <v>773</v>
      </c>
      <c r="J3554" t="s">
        <v>8218</v>
      </c>
      <c r="K3554" t="s">
        <v>8332</v>
      </c>
    </row>
    <row r="3555" spans="9:11" x14ac:dyDescent="0.25">
      <c r="I3555" s="6">
        <v>5500</v>
      </c>
      <c r="J3555" t="s">
        <v>8218</v>
      </c>
      <c r="K3555" t="s">
        <v>8332</v>
      </c>
    </row>
    <row r="3556" spans="9:11" x14ac:dyDescent="0.25">
      <c r="I3556" s="6">
        <v>5000</v>
      </c>
      <c r="J3556" t="s">
        <v>8218</v>
      </c>
      <c r="K3556" t="s">
        <v>8332</v>
      </c>
    </row>
    <row r="3557" spans="9:11" x14ac:dyDescent="0.25">
      <c r="I3557" s="6">
        <v>2400</v>
      </c>
      <c r="J3557" t="s">
        <v>8218</v>
      </c>
      <c r="K3557" t="s">
        <v>8332</v>
      </c>
    </row>
    <row r="3558" spans="9:11" x14ac:dyDescent="0.25">
      <c r="I3558" s="6">
        <v>2200</v>
      </c>
      <c r="J3558" t="s">
        <v>8218</v>
      </c>
      <c r="K3558" t="s">
        <v>8332</v>
      </c>
    </row>
    <row r="3559" spans="9:11" x14ac:dyDescent="0.25">
      <c r="I3559" s="6">
        <v>100000</v>
      </c>
      <c r="J3559" t="s">
        <v>8218</v>
      </c>
      <c r="K3559" t="s">
        <v>8332</v>
      </c>
    </row>
    <row r="3560" spans="9:11" x14ac:dyDescent="0.25">
      <c r="I3560" s="6">
        <v>350</v>
      </c>
      <c r="J3560" t="s">
        <v>8218</v>
      </c>
      <c r="K3560" t="s">
        <v>8332</v>
      </c>
    </row>
    <row r="3561" spans="9:11" x14ac:dyDescent="0.25">
      <c r="I3561" s="6">
        <v>1000</v>
      </c>
      <c r="J3561" t="s">
        <v>8218</v>
      </c>
      <c r="K3561" t="s">
        <v>8332</v>
      </c>
    </row>
    <row r="3562" spans="9:11" x14ac:dyDescent="0.25">
      <c r="I3562" s="6">
        <v>3200</v>
      </c>
      <c r="J3562" t="s">
        <v>8218</v>
      </c>
      <c r="K3562" t="s">
        <v>8332</v>
      </c>
    </row>
    <row r="3563" spans="9:11" x14ac:dyDescent="0.25">
      <c r="I3563" s="6">
        <v>2500</v>
      </c>
      <c r="J3563" t="s">
        <v>8218</v>
      </c>
      <c r="K3563" t="s">
        <v>8332</v>
      </c>
    </row>
    <row r="3564" spans="9:11" x14ac:dyDescent="0.25">
      <c r="I3564" s="6">
        <v>315</v>
      </c>
      <c r="J3564" t="s">
        <v>8218</v>
      </c>
      <c r="K3564" t="s">
        <v>8332</v>
      </c>
    </row>
    <row r="3565" spans="9:11" x14ac:dyDescent="0.25">
      <c r="I3565" s="6">
        <v>500</v>
      </c>
      <c r="J3565" t="s">
        <v>8218</v>
      </c>
      <c r="K3565" t="s">
        <v>8332</v>
      </c>
    </row>
    <row r="3566" spans="9:11" x14ac:dyDescent="0.25">
      <c r="I3566" s="6">
        <v>1000</v>
      </c>
      <c r="J3566" t="s">
        <v>8218</v>
      </c>
      <c r="K3566" t="s">
        <v>8332</v>
      </c>
    </row>
    <row r="3567" spans="9:11" x14ac:dyDescent="0.25">
      <c r="I3567" s="6">
        <v>900</v>
      </c>
      <c r="J3567" t="s">
        <v>8218</v>
      </c>
      <c r="K3567" t="s">
        <v>8332</v>
      </c>
    </row>
    <row r="3568" spans="9:11" x14ac:dyDescent="0.25">
      <c r="I3568" s="6">
        <v>2000</v>
      </c>
      <c r="J3568" t="s">
        <v>8218</v>
      </c>
      <c r="K3568" t="s">
        <v>8332</v>
      </c>
    </row>
    <row r="3569" spans="9:11" x14ac:dyDescent="0.25">
      <c r="I3569" s="6">
        <v>1000</v>
      </c>
      <c r="J3569" t="s">
        <v>8218</v>
      </c>
      <c r="K3569" t="s">
        <v>8332</v>
      </c>
    </row>
    <row r="3570" spans="9:11" x14ac:dyDescent="0.25">
      <c r="I3570" s="6">
        <v>1000</v>
      </c>
      <c r="J3570" t="s">
        <v>8218</v>
      </c>
      <c r="K3570" t="s">
        <v>8332</v>
      </c>
    </row>
    <row r="3571" spans="9:11" x14ac:dyDescent="0.25">
      <c r="I3571" s="6">
        <v>5000</v>
      </c>
      <c r="J3571" t="s">
        <v>8218</v>
      </c>
      <c r="K3571" t="s">
        <v>8332</v>
      </c>
    </row>
    <row r="3572" spans="9:11" x14ac:dyDescent="0.25">
      <c r="I3572" s="6">
        <v>2000</v>
      </c>
      <c r="J3572" t="s">
        <v>8218</v>
      </c>
      <c r="K3572" t="s">
        <v>8332</v>
      </c>
    </row>
    <row r="3573" spans="9:11" x14ac:dyDescent="0.25">
      <c r="I3573" s="6">
        <v>1500</v>
      </c>
      <c r="J3573" t="s">
        <v>8218</v>
      </c>
      <c r="K3573" t="s">
        <v>8332</v>
      </c>
    </row>
    <row r="3574" spans="9:11" x14ac:dyDescent="0.25">
      <c r="I3574" s="6">
        <v>500</v>
      </c>
      <c r="J3574" t="s">
        <v>8218</v>
      </c>
      <c r="K3574" t="s">
        <v>8332</v>
      </c>
    </row>
    <row r="3575" spans="9:11" x14ac:dyDescent="0.25">
      <c r="I3575" s="6">
        <v>3000</v>
      </c>
      <c r="J3575" t="s">
        <v>8218</v>
      </c>
      <c r="K3575" t="s">
        <v>8332</v>
      </c>
    </row>
    <row r="3576" spans="9:11" x14ac:dyDescent="0.25">
      <c r="I3576" s="6">
        <v>5800</v>
      </c>
      <c r="J3576" t="s">
        <v>8218</v>
      </c>
      <c r="K3576" t="s">
        <v>8332</v>
      </c>
    </row>
    <row r="3577" spans="9:11" x14ac:dyDescent="0.25">
      <c r="I3577" s="6">
        <v>10000</v>
      </c>
      <c r="J3577" t="s">
        <v>8218</v>
      </c>
      <c r="K3577" t="s">
        <v>8332</v>
      </c>
    </row>
    <row r="3578" spans="9:11" x14ac:dyDescent="0.25">
      <c r="I3578" s="6">
        <v>100</v>
      </c>
      <c r="J3578" t="s">
        <v>8218</v>
      </c>
      <c r="K3578" t="s">
        <v>8332</v>
      </c>
    </row>
    <row r="3579" spans="9:11" x14ac:dyDescent="0.25">
      <c r="I3579" s="6">
        <v>600</v>
      </c>
      <c r="J3579" t="s">
        <v>8218</v>
      </c>
      <c r="K3579" t="s">
        <v>8332</v>
      </c>
    </row>
    <row r="3580" spans="9:11" x14ac:dyDescent="0.25">
      <c r="I3580" s="6">
        <v>1500</v>
      </c>
      <c r="J3580" t="s">
        <v>8218</v>
      </c>
      <c r="K3580" t="s">
        <v>8332</v>
      </c>
    </row>
    <row r="3581" spans="9:11" x14ac:dyDescent="0.25">
      <c r="I3581" s="6">
        <v>500</v>
      </c>
      <c r="J3581" t="s">
        <v>8218</v>
      </c>
      <c r="K3581" t="s">
        <v>8332</v>
      </c>
    </row>
    <row r="3582" spans="9:11" x14ac:dyDescent="0.25">
      <c r="I3582" s="6">
        <v>900</v>
      </c>
      <c r="J3582" t="s">
        <v>8218</v>
      </c>
      <c r="K3582" t="s">
        <v>8332</v>
      </c>
    </row>
    <row r="3583" spans="9:11" x14ac:dyDescent="0.25">
      <c r="I3583" s="6">
        <v>1500</v>
      </c>
      <c r="J3583" t="s">
        <v>8218</v>
      </c>
      <c r="K3583" t="s">
        <v>8332</v>
      </c>
    </row>
    <row r="3584" spans="9:11" x14ac:dyDescent="0.25">
      <c r="I3584" s="6">
        <v>1000</v>
      </c>
      <c r="J3584" t="s">
        <v>8218</v>
      </c>
      <c r="K3584" t="s">
        <v>8332</v>
      </c>
    </row>
    <row r="3585" spans="9:11" x14ac:dyDescent="0.25">
      <c r="I3585" s="6">
        <v>3000</v>
      </c>
      <c r="J3585" t="s">
        <v>8218</v>
      </c>
      <c r="K3585" t="s">
        <v>8332</v>
      </c>
    </row>
    <row r="3586" spans="9:11" x14ac:dyDescent="0.25">
      <c r="I3586" s="6">
        <v>3000</v>
      </c>
      <c r="J3586" t="s">
        <v>8218</v>
      </c>
      <c r="K3586" t="s">
        <v>8332</v>
      </c>
    </row>
    <row r="3587" spans="9:11" x14ac:dyDescent="0.25">
      <c r="I3587" s="6">
        <v>3400</v>
      </c>
      <c r="J3587" t="s">
        <v>8218</v>
      </c>
      <c r="K3587" t="s">
        <v>8332</v>
      </c>
    </row>
    <row r="3588" spans="9:11" x14ac:dyDescent="0.25">
      <c r="I3588" s="6">
        <v>7500</v>
      </c>
      <c r="J3588" t="s">
        <v>8218</v>
      </c>
      <c r="K3588" t="s">
        <v>8332</v>
      </c>
    </row>
    <row r="3589" spans="9:11" x14ac:dyDescent="0.25">
      <c r="I3589" s="6">
        <v>500</v>
      </c>
      <c r="J3589" t="s">
        <v>8218</v>
      </c>
      <c r="K3589" t="s">
        <v>8332</v>
      </c>
    </row>
    <row r="3590" spans="9:11" x14ac:dyDescent="0.25">
      <c r="I3590" s="6">
        <v>200</v>
      </c>
      <c r="J3590" t="s">
        <v>8218</v>
      </c>
      <c r="K3590" t="s">
        <v>8332</v>
      </c>
    </row>
    <row r="3591" spans="9:11" x14ac:dyDescent="0.25">
      <c r="I3591" s="6">
        <v>4000</v>
      </c>
      <c r="J3591" t="s">
        <v>8218</v>
      </c>
      <c r="K3591" t="s">
        <v>8332</v>
      </c>
    </row>
    <row r="3592" spans="9:11" x14ac:dyDescent="0.25">
      <c r="I3592" s="6">
        <v>5000</v>
      </c>
      <c r="J3592" t="s">
        <v>8218</v>
      </c>
      <c r="K3592" t="s">
        <v>8332</v>
      </c>
    </row>
    <row r="3593" spans="9:11" x14ac:dyDescent="0.25">
      <c r="I3593" s="6">
        <v>700</v>
      </c>
      <c r="J3593" t="s">
        <v>8218</v>
      </c>
      <c r="K3593" t="s">
        <v>8332</v>
      </c>
    </row>
    <row r="3594" spans="9:11" x14ac:dyDescent="0.25">
      <c r="I3594" s="6">
        <v>2000</v>
      </c>
      <c r="J3594" t="s">
        <v>8218</v>
      </c>
      <c r="K3594" t="s">
        <v>8332</v>
      </c>
    </row>
    <row r="3595" spans="9:11" x14ac:dyDescent="0.25">
      <c r="I3595" s="6">
        <v>3000</v>
      </c>
      <c r="J3595" t="s">
        <v>8218</v>
      </c>
      <c r="K3595" t="s">
        <v>8332</v>
      </c>
    </row>
    <row r="3596" spans="9:11" x14ac:dyDescent="0.25">
      <c r="I3596" s="6">
        <v>1600</v>
      </c>
      <c r="J3596" t="s">
        <v>8218</v>
      </c>
      <c r="K3596" t="s">
        <v>8332</v>
      </c>
    </row>
    <row r="3597" spans="9:11" x14ac:dyDescent="0.25">
      <c r="I3597" s="6">
        <v>2600</v>
      </c>
      <c r="J3597" t="s">
        <v>8218</v>
      </c>
      <c r="K3597" t="s">
        <v>8332</v>
      </c>
    </row>
    <row r="3598" spans="9:11" x14ac:dyDescent="0.25">
      <c r="I3598" s="6">
        <v>1100</v>
      </c>
      <c r="J3598" t="s">
        <v>8218</v>
      </c>
      <c r="K3598" t="s">
        <v>8332</v>
      </c>
    </row>
    <row r="3599" spans="9:11" x14ac:dyDescent="0.25">
      <c r="I3599" s="6">
        <v>2500</v>
      </c>
      <c r="J3599" t="s">
        <v>8218</v>
      </c>
      <c r="K3599" t="s">
        <v>8332</v>
      </c>
    </row>
    <row r="3600" spans="9:11" x14ac:dyDescent="0.25">
      <c r="I3600" s="6">
        <v>1000</v>
      </c>
      <c r="J3600" t="s">
        <v>8218</v>
      </c>
      <c r="K3600" t="s">
        <v>8332</v>
      </c>
    </row>
    <row r="3601" spans="9:11" x14ac:dyDescent="0.25">
      <c r="I3601" s="6">
        <v>500</v>
      </c>
      <c r="J3601" t="s">
        <v>8218</v>
      </c>
      <c r="K3601" t="s">
        <v>8332</v>
      </c>
    </row>
    <row r="3602" spans="9:11" x14ac:dyDescent="0.25">
      <c r="I3602" s="6">
        <v>10</v>
      </c>
      <c r="J3602" t="s">
        <v>8218</v>
      </c>
      <c r="K3602" t="s">
        <v>8332</v>
      </c>
    </row>
    <row r="3603" spans="9:11" x14ac:dyDescent="0.25">
      <c r="I3603" s="6">
        <v>2000</v>
      </c>
      <c r="J3603" t="s">
        <v>8218</v>
      </c>
      <c r="K3603" t="s">
        <v>8332</v>
      </c>
    </row>
    <row r="3604" spans="9:11" x14ac:dyDescent="0.25">
      <c r="I3604" s="6">
        <v>4000</v>
      </c>
      <c r="J3604" t="s">
        <v>8218</v>
      </c>
      <c r="K3604" t="s">
        <v>8332</v>
      </c>
    </row>
    <row r="3605" spans="9:11" x14ac:dyDescent="0.25">
      <c r="I3605" s="6">
        <v>1500</v>
      </c>
      <c r="J3605" t="s">
        <v>8218</v>
      </c>
      <c r="K3605" t="s">
        <v>8332</v>
      </c>
    </row>
    <row r="3606" spans="9:11" x14ac:dyDescent="0.25">
      <c r="I3606" s="6">
        <v>3000</v>
      </c>
      <c r="J3606" t="s">
        <v>8218</v>
      </c>
      <c r="K3606" t="s">
        <v>8332</v>
      </c>
    </row>
    <row r="3607" spans="9:11" x14ac:dyDescent="0.25">
      <c r="I3607" s="6">
        <v>250</v>
      </c>
      <c r="J3607" t="s">
        <v>8218</v>
      </c>
      <c r="K3607" t="s">
        <v>8332</v>
      </c>
    </row>
    <row r="3608" spans="9:11" x14ac:dyDescent="0.25">
      <c r="I3608" s="6">
        <v>3000</v>
      </c>
      <c r="J3608" t="s">
        <v>8218</v>
      </c>
      <c r="K3608" t="s">
        <v>8332</v>
      </c>
    </row>
    <row r="3609" spans="9:11" x14ac:dyDescent="0.25">
      <c r="I3609" s="6">
        <v>550</v>
      </c>
      <c r="J3609" t="s">
        <v>8218</v>
      </c>
      <c r="K3609" t="s">
        <v>8332</v>
      </c>
    </row>
    <row r="3610" spans="9:11" x14ac:dyDescent="0.25">
      <c r="I3610" s="6">
        <v>800</v>
      </c>
      <c r="J3610" t="s">
        <v>8218</v>
      </c>
      <c r="K3610" t="s">
        <v>8332</v>
      </c>
    </row>
    <row r="3611" spans="9:11" x14ac:dyDescent="0.25">
      <c r="I3611" s="6">
        <v>1960</v>
      </c>
      <c r="J3611" t="s">
        <v>8218</v>
      </c>
      <c r="K3611" t="s">
        <v>8332</v>
      </c>
    </row>
    <row r="3612" spans="9:11" x14ac:dyDescent="0.25">
      <c r="I3612" s="6">
        <v>1000</v>
      </c>
      <c r="J3612" t="s">
        <v>8218</v>
      </c>
      <c r="K3612" t="s">
        <v>8332</v>
      </c>
    </row>
    <row r="3613" spans="9:11" x14ac:dyDescent="0.25">
      <c r="I3613" s="6">
        <v>2500</v>
      </c>
      <c r="J3613" t="s">
        <v>8218</v>
      </c>
      <c r="K3613" t="s">
        <v>8332</v>
      </c>
    </row>
    <row r="3614" spans="9:11" x14ac:dyDescent="0.25">
      <c r="I3614" s="6">
        <v>5000</v>
      </c>
      <c r="J3614" t="s">
        <v>8218</v>
      </c>
      <c r="K3614" t="s">
        <v>8332</v>
      </c>
    </row>
    <row r="3615" spans="9:11" x14ac:dyDescent="0.25">
      <c r="I3615" s="6">
        <v>1250</v>
      </c>
      <c r="J3615" t="s">
        <v>8218</v>
      </c>
      <c r="K3615" t="s">
        <v>8332</v>
      </c>
    </row>
    <row r="3616" spans="9:11" x14ac:dyDescent="0.25">
      <c r="I3616" s="6">
        <v>2500</v>
      </c>
      <c r="J3616" t="s">
        <v>8218</v>
      </c>
      <c r="K3616" t="s">
        <v>8332</v>
      </c>
    </row>
    <row r="3617" spans="9:11" x14ac:dyDescent="0.25">
      <c r="I3617" s="6">
        <v>2500</v>
      </c>
      <c r="J3617" t="s">
        <v>8218</v>
      </c>
      <c r="K3617" t="s">
        <v>8332</v>
      </c>
    </row>
    <row r="3618" spans="9:11" x14ac:dyDescent="0.25">
      <c r="I3618" s="6">
        <v>2500</v>
      </c>
      <c r="J3618" t="s">
        <v>8218</v>
      </c>
      <c r="K3618" t="s">
        <v>8332</v>
      </c>
    </row>
    <row r="3619" spans="9:11" x14ac:dyDescent="0.25">
      <c r="I3619" s="6">
        <v>740</v>
      </c>
      <c r="J3619" t="s">
        <v>8218</v>
      </c>
      <c r="K3619" t="s">
        <v>8332</v>
      </c>
    </row>
    <row r="3620" spans="9:11" x14ac:dyDescent="0.25">
      <c r="I3620" s="6">
        <v>2000</v>
      </c>
      <c r="J3620" t="s">
        <v>8218</v>
      </c>
      <c r="K3620" t="s">
        <v>8332</v>
      </c>
    </row>
    <row r="3621" spans="9:11" x14ac:dyDescent="0.25">
      <c r="I3621" s="6">
        <v>1000</v>
      </c>
      <c r="J3621" t="s">
        <v>8218</v>
      </c>
      <c r="K3621" t="s">
        <v>8332</v>
      </c>
    </row>
    <row r="3622" spans="9:11" x14ac:dyDescent="0.25">
      <c r="I3622" s="6">
        <v>10500</v>
      </c>
      <c r="J3622" t="s">
        <v>8218</v>
      </c>
      <c r="K3622" t="s">
        <v>8332</v>
      </c>
    </row>
    <row r="3623" spans="9:11" x14ac:dyDescent="0.25">
      <c r="I3623" s="6">
        <v>3000</v>
      </c>
      <c r="J3623" t="s">
        <v>8218</v>
      </c>
      <c r="K3623" t="s">
        <v>8332</v>
      </c>
    </row>
    <row r="3624" spans="9:11" x14ac:dyDescent="0.25">
      <c r="I3624" s="6">
        <v>1000</v>
      </c>
      <c r="J3624" t="s">
        <v>8218</v>
      </c>
      <c r="K3624" t="s">
        <v>8332</v>
      </c>
    </row>
    <row r="3625" spans="9:11" x14ac:dyDescent="0.25">
      <c r="I3625" s="6">
        <v>2500</v>
      </c>
      <c r="J3625" t="s">
        <v>8218</v>
      </c>
      <c r="K3625" t="s">
        <v>8332</v>
      </c>
    </row>
    <row r="3626" spans="9:11" x14ac:dyDescent="0.25">
      <c r="I3626" s="6">
        <v>3000</v>
      </c>
      <c r="J3626" t="s">
        <v>8218</v>
      </c>
      <c r="K3626" t="s">
        <v>8332</v>
      </c>
    </row>
    <row r="3627" spans="9:11" x14ac:dyDescent="0.25">
      <c r="I3627" s="6">
        <v>3000</v>
      </c>
      <c r="J3627" t="s">
        <v>8218</v>
      </c>
      <c r="K3627" t="s">
        <v>8332</v>
      </c>
    </row>
    <row r="3628" spans="9:11" x14ac:dyDescent="0.25">
      <c r="I3628" s="6">
        <v>4000</v>
      </c>
      <c r="J3628" t="s">
        <v>8218</v>
      </c>
      <c r="K3628" t="s">
        <v>8332</v>
      </c>
    </row>
    <row r="3629" spans="9:11" x14ac:dyDescent="0.25">
      <c r="I3629" s="6">
        <v>2000</v>
      </c>
      <c r="J3629" t="s">
        <v>8218</v>
      </c>
      <c r="K3629" t="s">
        <v>8332</v>
      </c>
    </row>
    <row r="3630" spans="9:11" x14ac:dyDescent="0.25">
      <c r="I3630" s="6">
        <v>100000</v>
      </c>
      <c r="J3630" t="s">
        <v>8220</v>
      </c>
      <c r="K3630" t="s">
        <v>8373</v>
      </c>
    </row>
    <row r="3631" spans="9:11" x14ac:dyDescent="0.25">
      <c r="I3631" s="6">
        <v>1000000</v>
      </c>
      <c r="J3631" t="s">
        <v>8220</v>
      </c>
      <c r="K3631" t="s">
        <v>8373</v>
      </c>
    </row>
    <row r="3632" spans="9:11" x14ac:dyDescent="0.25">
      <c r="I3632" s="6">
        <v>3000</v>
      </c>
      <c r="J3632" t="s">
        <v>8220</v>
      </c>
      <c r="K3632" t="s">
        <v>8373</v>
      </c>
    </row>
    <row r="3633" spans="9:11" x14ac:dyDescent="0.25">
      <c r="I3633" s="6">
        <v>17100</v>
      </c>
      <c r="J3633" t="s">
        <v>8220</v>
      </c>
      <c r="K3633" t="s">
        <v>8373</v>
      </c>
    </row>
    <row r="3634" spans="9:11" x14ac:dyDescent="0.25">
      <c r="I3634" s="6">
        <v>500</v>
      </c>
      <c r="J3634" t="s">
        <v>8220</v>
      </c>
      <c r="K3634" t="s">
        <v>8373</v>
      </c>
    </row>
    <row r="3635" spans="9:11" x14ac:dyDescent="0.25">
      <c r="I3635" s="6">
        <v>5000</v>
      </c>
      <c r="J3635" t="s">
        <v>8220</v>
      </c>
      <c r="K3635" t="s">
        <v>8373</v>
      </c>
    </row>
    <row r="3636" spans="9:11" x14ac:dyDescent="0.25">
      <c r="I3636" s="6">
        <v>75000</v>
      </c>
      <c r="J3636" t="s">
        <v>8220</v>
      </c>
      <c r="K3636" t="s">
        <v>8373</v>
      </c>
    </row>
    <row r="3637" spans="9:11" x14ac:dyDescent="0.25">
      <c r="I3637" s="6">
        <v>3500</v>
      </c>
      <c r="J3637" t="s">
        <v>8220</v>
      </c>
      <c r="K3637" t="s">
        <v>8373</v>
      </c>
    </row>
    <row r="3638" spans="9:11" x14ac:dyDescent="0.25">
      <c r="I3638" s="6">
        <v>150000</v>
      </c>
      <c r="J3638" t="s">
        <v>8220</v>
      </c>
      <c r="K3638" t="s">
        <v>8373</v>
      </c>
    </row>
    <row r="3639" spans="9:11" x14ac:dyDescent="0.25">
      <c r="I3639" s="6">
        <v>3000</v>
      </c>
      <c r="J3639" t="s">
        <v>8220</v>
      </c>
      <c r="K3639" t="s">
        <v>8373</v>
      </c>
    </row>
    <row r="3640" spans="9:11" x14ac:dyDescent="0.25">
      <c r="I3640" s="6">
        <v>3300</v>
      </c>
      <c r="J3640" t="s">
        <v>8220</v>
      </c>
      <c r="K3640" t="s">
        <v>8373</v>
      </c>
    </row>
    <row r="3641" spans="9:11" x14ac:dyDescent="0.25">
      <c r="I3641" s="6">
        <v>25000</v>
      </c>
      <c r="J3641" t="s">
        <v>8220</v>
      </c>
      <c r="K3641" t="s">
        <v>8373</v>
      </c>
    </row>
    <row r="3642" spans="9:11" x14ac:dyDescent="0.25">
      <c r="I3642" s="6">
        <v>1000</v>
      </c>
      <c r="J3642" t="s">
        <v>8220</v>
      </c>
      <c r="K3642" t="s">
        <v>8373</v>
      </c>
    </row>
    <row r="3643" spans="9:11" x14ac:dyDescent="0.25">
      <c r="I3643" s="6">
        <v>3000</v>
      </c>
      <c r="J3643" t="s">
        <v>8220</v>
      </c>
      <c r="K3643" t="s">
        <v>8373</v>
      </c>
    </row>
    <row r="3644" spans="9:11" x14ac:dyDescent="0.25">
      <c r="I3644" s="6">
        <v>700</v>
      </c>
      <c r="J3644" t="s">
        <v>8220</v>
      </c>
      <c r="K3644" t="s">
        <v>8373</v>
      </c>
    </row>
    <row r="3645" spans="9:11" x14ac:dyDescent="0.25">
      <c r="I3645" s="6">
        <v>25000</v>
      </c>
      <c r="J3645" t="s">
        <v>8220</v>
      </c>
      <c r="K3645" t="s">
        <v>8373</v>
      </c>
    </row>
    <row r="3646" spans="9:11" x14ac:dyDescent="0.25">
      <c r="I3646" s="6">
        <v>5000</v>
      </c>
      <c r="J3646" t="s">
        <v>8220</v>
      </c>
      <c r="K3646" t="s">
        <v>8373</v>
      </c>
    </row>
    <row r="3647" spans="9:11" x14ac:dyDescent="0.25">
      <c r="I3647" s="6">
        <v>1000</v>
      </c>
      <c r="J3647" t="s">
        <v>8220</v>
      </c>
      <c r="K3647" t="s">
        <v>8373</v>
      </c>
    </row>
    <row r="3648" spans="9:11" x14ac:dyDescent="0.25">
      <c r="I3648" s="6">
        <v>10000</v>
      </c>
      <c r="J3648" t="s">
        <v>8220</v>
      </c>
      <c r="K3648" t="s">
        <v>8373</v>
      </c>
    </row>
    <row r="3649" spans="9:11" x14ac:dyDescent="0.25">
      <c r="I3649" s="6">
        <v>500</v>
      </c>
      <c r="J3649" t="s">
        <v>8220</v>
      </c>
      <c r="K3649" t="s">
        <v>8373</v>
      </c>
    </row>
    <row r="3650" spans="9:11" x14ac:dyDescent="0.25">
      <c r="I3650" s="6">
        <v>40000</v>
      </c>
      <c r="J3650" t="s">
        <v>8218</v>
      </c>
      <c r="K3650" t="s">
        <v>8332</v>
      </c>
    </row>
    <row r="3651" spans="9:11" x14ac:dyDescent="0.25">
      <c r="I3651" s="6">
        <v>750</v>
      </c>
      <c r="J3651" t="s">
        <v>8218</v>
      </c>
      <c r="K3651" t="s">
        <v>8332</v>
      </c>
    </row>
    <row r="3652" spans="9:11" x14ac:dyDescent="0.25">
      <c r="I3652" s="6">
        <v>500</v>
      </c>
      <c r="J3652" t="s">
        <v>8218</v>
      </c>
      <c r="K3652" t="s">
        <v>8332</v>
      </c>
    </row>
    <row r="3653" spans="9:11" x14ac:dyDescent="0.25">
      <c r="I3653" s="6">
        <v>500</v>
      </c>
      <c r="J3653" t="s">
        <v>8218</v>
      </c>
      <c r="K3653" t="s">
        <v>8332</v>
      </c>
    </row>
    <row r="3654" spans="9:11" x14ac:dyDescent="0.25">
      <c r="I3654" s="6">
        <v>300</v>
      </c>
      <c r="J3654" t="s">
        <v>8218</v>
      </c>
      <c r="K3654" t="s">
        <v>8332</v>
      </c>
    </row>
    <row r="3655" spans="9:11" x14ac:dyDescent="0.25">
      <c r="I3655" s="6">
        <v>2000</v>
      </c>
      <c r="J3655" t="s">
        <v>8218</v>
      </c>
      <c r="K3655" t="s">
        <v>8332</v>
      </c>
    </row>
    <row r="3656" spans="9:11" x14ac:dyDescent="0.25">
      <c r="I3656" s="6">
        <v>1500</v>
      </c>
      <c r="J3656" t="s">
        <v>8218</v>
      </c>
      <c r="K3656" t="s">
        <v>8332</v>
      </c>
    </row>
    <row r="3657" spans="9:11" x14ac:dyDescent="0.25">
      <c r="I3657" s="6">
        <v>5000</v>
      </c>
      <c r="J3657" t="s">
        <v>8218</v>
      </c>
      <c r="K3657" t="s">
        <v>8332</v>
      </c>
    </row>
    <row r="3658" spans="9:11" x14ac:dyDescent="0.25">
      <c r="I3658" s="6">
        <v>5000</v>
      </c>
      <c r="J3658" t="s">
        <v>8218</v>
      </c>
      <c r="K3658" t="s">
        <v>8332</v>
      </c>
    </row>
    <row r="3659" spans="9:11" x14ac:dyDescent="0.25">
      <c r="I3659" s="6">
        <v>2000</v>
      </c>
      <c r="J3659" t="s">
        <v>8218</v>
      </c>
      <c r="K3659" t="s">
        <v>8332</v>
      </c>
    </row>
    <row r="3660" spans="9:11" x14ac:dyDescent="0.25">
      <c r="I3660" s="6">
        <v>1500</v>
      </c>
      <c r="J3660" t="s">
        <v>8218</v>
      </c>
      <c r="K3660" t="s">
        <v>8332</v>
      </c>
    </row>
    <row r="3661" spans="9:11" x14ac:dyDescent="0.25">
      <c r="I3661" s="6">
        <v>3000</v>
      </c>
      <c r="J3661" t="s">
        <v>8218</v>
      </c>
      <c r="K3661" t="s">
        <v>8332</v>
      </c>
    </row>
    <row r="3662" spans="9:11" x14ac:dyDescent="0.25">
      <c r="I3662" s="6">
        <v>250</v>
      </c>
      <c r="J3662" t="s">
        <v>8218</v>
      </c>
      <c r="K3662" t="s">
        <v>8332</v>
      </c>
    </row>
    <row r="3663" spans="9:11" x14ac:dyDescent="0.25">
      <c r="I3663" s="6">
        <v>3000</v>
      </c>
      <c r="J3663" t="s">
        <v>8218</v>
      </c>
      <c r="K3663" t="s">
        <v>8332</v>
      </c>
    </row>
    <row r="3664" spans="9:11" x14ac:dyDescent="0.25">
      <c r="I3664" s="6">
        <v>8000</v>
      </c>
      <c r="J3664" t="s">
        <v>8218</v>
      </c>
      <c r="K3664" t="s">
        <v>8332</v>
      </c>
    </row>
    <row r="3665" spans="9:11" x14ac:dyDescent="0.25">
      <c r="I3665" s="6">
        <v>225</v>
      </c>
      <c r="J3665" t="s">
        <v>8218</v>
      </c>
      <c r="K3665" t="s">
        <v>8332</v>
      </c>
    </row>
    <row r="3666" spans="9:11" x14ac:dyDescent="0.25">
      <c r="I3666" s="6">
        <v>800</v>
      </c>
      <c r="J3666" t="s">
        <v>8218</v>
      </c>
      <c r="K3666" t="s">
        <v>8332</v>
      </c>
    </row>
    <row r="3667" spans="9:11" x14ac:dyDescent="0.25">
      <c r="I3667" s="6">
        <v>620</v>
      </c>
      <c r="J3667" t="s">
        <v>8218</v>
      </c>
      <c r="K3667" t="s">
        <v>8332</v>
      </c>
    </row>
    <row r="3668" spans="9:11" x14ac:dyDescent="0.25">
      <c r="I3668" s="6">
        <v>1200</v>
      </c>
      <c r="J3668" t="s">
        <v>8218</v>
      </c>
      <c r="K3668" t="s">
        <v>8332</v>
      </c>
    </row>
    <row r="3669" spans="9:11" x14ac:dyDescent="0.25">
      <c r="I3669" s="6">
        <v>3000</v>
      </c>
      <c r="J3669" t="s">
        <v>8218</v>
      </c>
      <c r="K3669" t="s">
        <v>8332</v>
      </c>
    </row>
    <row r="3670" spans="9:11" x14ac:dyDescent="0.25">
      <c r="I3670" s="6">
        <v>1000</v>
      </c>
      <c r="J3670" t="s">
        <v>8218</v>
      </c>
      <c r="K3670" t="s">
        <v>8332</v>
      </c>
    </row>
    <row r="3671" spans="9:11" x14ac:dyDescent="0.25">
      <c r="I3671" s="6">
        <v>1000</v>
      </c>
      <c r="J3671" t="s">
        <v>8218</v>
      </c>
      <c r="K3671" t="s">
        <v>8332</v>
      </c>
    </row>
    <row r="3672" spans="9:11" x14ac:dyDescent="0.25">
      <c r="I3672" s="6">
        <v>220</v>
      </c>
      <c r="J3672" t="s">
        <v>8218</v>
      </c>
      <c r="K3672" t="s">
        <v>8332</v>
      </c>
    </row>
    <row r="3673" spans="9:11" x14ac:dyDescent="0.25">
      <c r="I3673" s="6">
        <v>3500</v>
      </c>
      <c r="J3673" t="s">
        <v>8218</v>
      </c>
      <c r="K3673" t="s">
        <v>8332</v>
      </c>
    </row>
    <row r="3674" spans="9:11" x14ac:dyDescent="0.25">
      <c r="I3674" s="6">
        <v>3000</v>
      </c>
      <c r="J3674" t="s">
        <v>8218</v>
      </c>
      <c r="K3674" t="s">
        <v>8332</v>
      </c>
    </row>
    <row r="3675" spans="9:11" x14ac:dyDescent="0.25">
      <c r="I3675" s="6">
        <v>4000</v>
      </c>
      <c r="J3675" t="s">
        <v>8218</v>
      </c>
      <c r="K3675" t="s">
        <v>8332</v>
      </c>
    </row>
    <row r="3676" spans="9:11" x14ac:dyDescent="0.25">
      <c r="I3676" s="6">
        <v>4500</v>
      </c>
      <c r="J3676" t="s">
        <v>8218</v>
      </c>
      <c r="K3676" t="s">
        <v>8332</v>
      </c>
    </row>
    <row r="3677" spans="9:11" x14ac:dyDescent="0.25">
      <c r="I3677" s="6">
        <v>50</v>
      </c>
      <c r="J3677" t="s">
        <v>8218</v>
      </c>
      <c r="K3677" t="s">
        <v>8332</v>
      </c>
    </row>
    <row r="3678" spans="9:11" x14ac:dyDescent="0.25">
      <c r="I3678" s="6">
        <v>800</v>
      </c>
      <c r="J3678" t="s">
        <v>8218</v>
      </c>
      <c r="K3678" t="s">
        <v>8332</v>
      </c>
    </row>
    <row r="3679" spans="9:11" x14ac:dyDescent="0.25">
      <c r="I3679" s="6">
        <v>12000</v>
      </c>
      <c r="J3679" t="s">
        <v>8218</v>
      </c>
      <c r="K3679" t="s">
        <v>8332</v>
      </c>
    </row>
    <row r="3680" spans="9:11" x14ac:dyDescent="0.25">
      <c r="I3680" s="6">
        <v>2000</v>
      </c>
      <c r="J3680" t="s">
        <v>8218</v>
      </c>
      <c r="K3680" t="s">
        <v>8332</v>
      </c>
    </row>
    <row r="3681" spans="9:11" x14ac:dyDescent="0.25">
      <c r="I3681" s="6">
        <v>2000</v>
      </c>
      <c r="J3681" t="s">
        <v>8218</v>
      </c>
      <c r="K3681" t="s">
        <v>8332</v>
      </c>
    </row>
    <row r="3682" spans="9:11" x14ac:dyDescent="0.25">
      <c r="I3682" s="6">
        <v>3000</v>
      </c>
      <c r="J3682" t="s">
        <v>8218</v>
      </c>
      <c r="K3682" t="s">
        <v>8332</v>
      </c>
    </row>
    <row r="3683" spans="9:11" x14ac:dyDescent="0.25">
      <c r="I3683" s="6">
        <v>1000</v>
      </c>
      <c r="J3683" t="s">
        <v>8218</v>
      </c>
      <c r="K3683" t="s">
        <v>8332</v>
      </c>
    </row>
    <row r="3684" spans="9:11" x14ac:dyDescent="0.25">
      <c r="I3684" s="6">
        <v>3000</v>
      </c>
      <c r="J3684" t="s">
        <v>8218</v>
      </c>
      <c r="K3684" t="s">
        <v>8332</v>
      </c>
    </row>
    <row r="3685" spans="9:11" x14ac:dyDescent="0.25">
      <c r="I3685" s="6">
        <v>3500</v>
      </c>
      <c r="J3685" t="s">
        <v>8218</v>
      </c>
      <c r="K3685" t="s">
        <v>8332</v>
      </c>
    </row>
    <row r="3686" spans="9:11" x14ac:dyDescent="0.25">
      <c r="I3686" s="6">
        <v>750</v>
      </c>
      <c r="J3686" t="s">
        <v>8218</v>
      </c>
      <c r="K3686" t="s">
        <v>8332</v>
      </c>
    </row>
    <row r="3687" spans="9:11" x14ac:dyDescent="0.25">
      <c r="I3687" s="6">
        <v>5000</v>
      </c>
      <c r="J3687" t="s">
        <v>8218</v>
      </c>
      <c r="K3687" t="s">
        <v>8332</v>
      </c>
    </row>
    <row r="3688" spans="9:11" x14ac:dyDescent="0.25">
      <c r="I3688" s="6">
        <v>350</v>
      </c>
      <c r="J3688" t="s">
        <v>8218</v>
      </c>
      <c r="K3688" t="s">
        <v>8332</v>
      </c>
    </row>
    <row r="3689" spans="9:11" x14ac:dyDescent="0.25">
      <c r="I3689" s="6">
        <v>5000</v>
      </c>
      <c r="J3689" t="s">
        <v>8218</v>
      </c>
      <c r="K3689" t="s">
        <v>8332</v>
      </c>
    </row>
    <row r="3690" spans="9:11" x14ac:dyDescent="0.25">
      <c r="I3690" s="6">
        <v>3000</v>
      </c>
      <c r="J3690" t="s">
        <v>8218</v>
      </c>
      <c r="K3690" t="s">
        <v>8332</v>
      </c>
    </row>
    <row r="3691" spans="9:11" x14ac:dyDescent="0.25">
      <c r="I3691" s="6">
        <v>3000</v>
      </c>
      <c r="J3691" t="s">
        <v>8218</v>
      </c>
      <c r="K3691" t="s">
        <v>8332</v>
      </c>
    </row>
    <row r="3692" spans="9:11" x14ac:dyDescent="0.25">
      <c r="I3692" s="6">
        <v>1500</v>
      </c>
      <c r="J3692" t="s">
        <v>8218</v>
      </c>
      <c r="K3692" t="s">
        <v>8332</v>
      </c>
    </row>
    <row r="3693" spans="9:11" x14ac:dyDescent="0.25">
      <c r="I3693" s="6">
        <v>40000</v>
      </c>
      <c r="J3693" t="s">
        <v>8218</v>
      </c>
      <c r="K3693" t="s">
        <v>8332</v>
      </c>
    </row>
    <row r="3694" spans="9:11" x14ac:dyDescent="0.25">
      <c r="I3694" s="6">
        <v>1000</v>
      </c>
      <c r="J3694" t="s">
        <v>8218</v>
      </c>
      <c r="K3694" t="s">
        <v>8332</v>
      </c>
    </row>
    <row r="3695" spans="9:11" x14ac:dyDescent="0.25">
      <c r="I3695" s="6">
        <v>333</v>
      </c>
      <c r="J3695" t="s">
        <v>8218</v>
      </c>
      <c r="K3695" t="s">
        <v>8332</v>
      </c>
    </row>
    <row r="3696" spans="9:11" x14ac:dyDescent="0.25">
      <c r="I3696" s="6">
        <v>3500</v>
      </c>
      <c r="J3696" t="s">
        <v>8218</v>
      </c>
      <c r="K3696" t="s">
        <v>8332</v>
      </c>
    </row>
    <row r="3697" spans="9:11" x14ac:dyDescent="0.25">
      <c r="I3697" s="6">
        <v>4000</v>
      </c>
      <c r="J3697" t="s">
        <v>8218</v>
      </c>
      <c r="K3697" t="s">
        <v>8332</v>
      </c>
    </row>
    <row r="3698" spans="9:11" x14ac:dyDescent="0.25">
      <c r="I3698" s="6">
        <v>2000</v>
      </c>
      <c r="J3698" t="s">
        <v>8218</v>
      </c>
      <c r="K3698" t="s">
        <v>8332</v>
      </c>
    </row>
    <row r="3699" spans="9:11" x14ac:dyDescent="0.25">
      <c r="I3699" s="6">
        <v>2000</v>
      </c>
      <c r="J3699" t="s">
        <v>8218</v>
      </c>
      <c r="K3699" t="s">
        <v>8332</v>
      </c>
    </row>
    <row r="3700" spans="9:11" x14ac:dyDescent="0.25">
      <c r="I3700" s="6">
        <v>5000</v>
      </c>
      <c r="J3700" t="s">
        <v>8218</v>
      </c>
      <c r="K3700" t="s">
        <v>8332</v>
      </c>
    </row>
    <row r="3701" spans="9:11" x14ac:dyDescent="0.25">
      <c r="I3701" s="6">
        <v>2500</v>
      </c>
      <c r="J3701" t="s">
        <v>8218</v>
      </c>
      <c r="K3701" t="s">
        <v>8332</v>
      </c>
    </row>
    <row r="3702" spans="9:11" x14ac:dyDescent="0.25">
      <c r="I3702" s="6">
        <v>500</v>
      </c>
      <c r="J3702" t="s">
        <v>8218</v>
      </c>
      <c r="K3702" t="s">
        <v>8332</v>
      </c>
    </row>
    <row r="3703" spans="9:11" x14ac:dyDescent="0.25">
      <c r="I3703" s="6">
        <v>1500</v>
      </c>
      <c r="J3703" t="s">
        <v>8218</v>
      </c>
      <c r="K3703" t="s">
        <v>8332</v>
      </c>
    </row>
    <row r="3704" spans="9:11" x14ac:dyDescent="0.25">
      <c r="I3704" s="6">
        <v>3000</v>
      </c>
      <c r="J3704" t="s">
        <v>8218</v>
      </c>
      <c r="K3704" t="s">
        <v>8332</v>
      </c>
    </row>
    <row r="3705" spans="9:11" x14ac:dyDescent="0.25">
      <c r="I3705" s="6">
        <v>1050</v>
      </c>
      <c r="J3705" t="s">
        <v>8218</v>
      </c>
      <c r="K3705" t="s">
        <v>8332</v>
      </c>
    </row>
    <row r="3706" spans="9:11" x14ac:dyDescent="0.25">
      <c r="I3706" s="6">
        <v>300</v>
      </c>
      <c r="J3706" t="s">
        <v>8218</v>
      </c>
      <c r="K3706" t="s">
        <v>8332</v>
      </c>
    </row>
    <row r="3707" spans="9:11" x14ac:dyDescent="0.25">
      <c r="I3707" s="6">
        <v>2827</v>
      </c>
      <c r="J3707" t="s">
        <v>8218</v>
      </c>
      <c r="K3707" t="s">
        <v>8332</v>
      </c>
    </row>
    <row r="3708" spans="9:11" x14ac:dyDescent="0.25">
      <c r="I3708" s="6">
        <v>1500</v>
      </c>
      <c r="J3708" t="s">
        <v>8218</v>
      </c>
      <c r="K3708" t="s">
        <v>8332</v>
      </c>
    </row>
    <row r="3709" spans="9:11" x14ac:dyDescent="0.25">
      <c r="I3709" s="6">
        <v>1000</v>
      </c>
      <c r="J3709" t="s">
        <v>8218</v>
      </c>
      <c r="K3709" t="s">
        <v>8332</v>
      </c>
    </row>
    <row r="3710" spans="9:11" x14ac:dyDescent="0.25">
      <c r="I3710" s="6">
        <v>700</v>
      </c>
      <c r="J3710" t="s">
        <v>8218</v>
      </c>
      <c r="K3710" t="s">
        <v>8332</v>
      </c>
    </row>
    <row r="3711" spans="9:11" x14ac:dyDescent="0.25">
      <c r="I3711" s="6">
        <v>1000</v>
      </c>
      <c r="J3711" t="s">
        <v>8218</v>
      </c>
      <c r="K3711" t="s">
        <v>8332</v>
      </c>
    </row>
    <row r="3712" spans="9:11" x14ac:dyDescent="0.25">
      <c r="I3712" s="6">
        <v>1300</v>
      </c>
      <c r="J3712" t="s">
        <v>8218</v>
      </c>
      <c r="K3712" t="s">
        <v>8332</v>
      </c>
    </row>
    <row r="3713" spans="9:11" x14ac:dyDescent="0.25">
      <c r="I3713" s="6">
        <v>500</v>
      </c>
      <c r="J3713" t="s">
        <v>8218</v>
      </c>
      <c r="K3713" t="s">
        <v>8332</v>
      </c>
    </row>
    <row r="3714" spans="9:11" x14ac:dyDescent="0.25">
      <c r="I3714" s="6">
        <v>7500</v>
      </c>
      <c r="J3714" t="s">
        <v>8218</v>
      </c>
      <c r="K3714" t="s">
        <v>8332</v>
      </c>
    </row>
    <row r="3715" spans="9:11" x14ac:dyDescent="0.25">
      <c r="I3715" s="6">
        <v>2000</v>
      </c>
      <c r="J3715" t="s">
        <v>8218</v>
      </c>
      <c r="K3715" t="s">
        <v>8332</v>
      </c>
    </row>
    <row r="3716" spans="9:11" x14ac:dyDescent="0.25">
      <c r="I3716" s="6">
        <v>10000</v>
      </c>
      <c r="J3716" t="s">
        <v>8218</v>
      </c>
      <c r="K3716" t="s">
        <v>8332</v>
      </c>
    </row>
    <row r="3717" spans="9:11" x14ac:dyDescent="0.25">
      <c r="I3717" s="6">
        <v>3500</v>
      </c>
      <c r="J3717" t="s">
        <v>8218</v>
      </c>
      <c r="K3717" t="s">
        <v>8332</v>
      </c>
    </row>
    <row r="3718" spans="9:11" x14ac:dyDescent="0.25">
      <c r="I3718" s="6">
        <v>800</v>
      </c>
      <c r="J3718" t="s">
        <v>8218</v>
      </c>
      <c r="K3718" t="s">
        <v>8332</v>
      </c>
    </row>
    <row r="3719" spans="9:11" x14ac:dyDescent="0.25">
      <c r="I3719" s="6">
        <v>4000</v>
      </c>
      <c r="J3719" t="s">
        <v>8218</v>
      </c>
      <c r="K3719" t="s">
        <v>8332</v>
      </c>
    </row>
    <row r="3720" spans="9:11" x14ac:dyDescent="0.25">
      <c r="I3720" s="6">
        <v>500</v>
      </c>
      <c r="J3720" t="s">
        <v>8218</v>
      </c>
      <c r="K3720" t="s">
        <v>8332</v>
      </c>
    </row>
    <row r="3721" spans="9:11" x14ac:dyDescent="0.25">
      <c r="I3721" s="6">
        <v>200</v>
      </c>
      <c r="J3721" t="s">
        <v>8218</v>
      </c>
      <c r="K3721" t="s">
        <v>8332</v>
      </c>
    </row>
    <row r="3722" spans="9:11" x14ac:dyDescent="0.25">
      <c r="I3722" s="6">
        <v>3300</v>
      </c>
      <c r="J3722" t="s">
        <v>8218</v>
      </c>
      <c r="K3722" t="s">
        <v>8332</v>
      </c>
    </row>
    <row r="3723" spans="9:11" x14ac:dyDescent="0.25">
      <c r="I3723" s="6">
        <v>5000</v>
      </c>
      <c r="J3723" t="s">
        <v>8218</v>
      </c>
      <c r="K3723" t="s">
        <v>8332</v>
      </c>
    </row>
    <row r="3724" spans="9:11" x14ac:dyDescent="0.25">
      <c r="I3724" s="6">
        <v>1500</v>
      </c>
      <c r="J3724" t="s">
        <v>8218</v>
      </c>
      <c r="K3724" t="s">
        <v>8332</v>
      </c>
    </row>
    <row r="3725" spans="9:11" x14ac:dyDescent="0.25">
      <c r="I3725" s="6">
        <v>4500</v>
      </c>
      <c r="J3725" t="s">
        <v>8218</v>
      </c>
      <c r="K3725" t="s">
        <v>8332</v>
      </c>
    </row>
    <row r="3726" spans="9:11" x14ac:dyDescent="0.25">
      <c r="I3726" s="6">
        <v>4300</v>
      </c>
      <c r="J3726" t="s">
        <v>8218</v>
      </c>
      <c r="K3726" t="s">
        <v>8332</v>
      </c>
    </row>
    <row r="3727" spans="9:11" x14ac:dyDescent="0.25">
      <c r="I3727" s="6">
        <v>300</v>
      </c>
      <c r="J3727" t="s">
        <v>8218</v>
      </c>
      <c r="K3727" t="s">
        <v>8332</v>
      </c>
    </row>
    <row r="3728" spans="9:11" x14ac:dyDescent="0.25">
      <c r="I3728" s="6">
        <v>850</v>
      </c>
      <c r="J3728" t="s">
        <v>8218</v>
      </c>
      <c r="K3728" t="s">
        <v>8332</v>
      </c>
    </row>
    <row r="3729" spans="9:11" x14ac:dyDescent="0.25">
      <c r="I3729" s="6">
        <v>2000</v>
      </c>
      <c r="J3729" t="s">
        <v>8218</v>
      </c>
      <c r="K3729" t="s">
        <v>8332</v>
      </c>
    </row>
    <row r="3730" spans="9:11" x14ac:dyDescent="0.25">
      <c r="I3730" s="6">
        <v>20000</v>
      </c>
      <c r="J3730" t="s">
        <v>8220</v>
      </c>
      <c r="K3730" t="s">
        <v>8332</v>
      </c>
    </row>
    <row r="3731" spans="9:11" x14ac:dyDescent="0.25">
      <c r="I3731" s="6">
        <v>5000</v>
      </c>
      <c r="J3731" t="s">
        <v>8220</v>
      </c>
      <c r="K3731" t="s">
        <v>8332</v>
      </c>
    </row>
    <row r="3732" spans="9:11" x14ac:dyDescent="0.25">
      <c r="I3732" s="6">
        <v>1000</v>
      </c>
      <c r="J3732" t="s">
        <v>8220</v>
      </c>
      <c r="K3732" t="s">
        <v>8332</v>
      </c>
    </row>
    <row r="3733" spans="9:11" x14ac:dyDescent="0.25">
      <c r="I3733" s="6">
        <v>5500</v>
      </c>
      <c r="J3733" t="s">
        <v>8220</v>
      </c>
      <c r="K3733" t="s">
        <v>8332</v>
      </c>
    </row>
    <row r="3734" spans="9:11" x14ac:dyDescent="0.25">
      <c r="I3734" s="6">
        <v>850</v>
      </c>
      <c r="J3734" t="s">
        <v>8220</v>
      </c>
      <c r="K3734" t="s">
        <v>8332</v>
      </c>
    </row>
    <row r="3735" spans="9:11" x14ac:dyDescent="0.25">
      <c r="I3735" s="6">
        <v>1500</v>
      </c>
      <c r="J3735" t="s">
        <v>8220</v>
      </c>
      <c r="K3735" t="s">
        <v>8332</v>
      </c>
    </row>
    <row r="3736" spans="9:11" x14ac:dyDescent="0.25">
      <c r="I3736" s="6">
        <v>1500</v>
      </c>
      <c r="J3736" t="s">
        <v>8220</v>
      </c>
      <c r="K3736" t="s">
        <v>8332</v>
      </c>
    </row>
    <row r="3737" spans="9:11" x14ac:dyDescent="0.25">
      <c r="I3737" s="6">
        <v>150</v>
      </c>
      <c r="J3737" t="s">
        <v>8220</v>
      </c>
      <c r="K3737" t="s">
        <v>8332</v>
      </c>
    </row>
    <row r="3738" spans="9:11" x14ac:dyDescent="0.25">
      <c r="I3738" s="6">
        <v>1500</v>
      </c>
      <c r="J3738" t="s">
        <v>8220</v>
      </c>
      <c r="K3738" t="s">
        <v>8332</v>
      </c>
    </row>
    <row r="3739" spans="9:11" x14ac:dyDescent="0.25">
      <c r="I3739" s="6">
        <v>700</v>
      </c>
      <c r="J3739" t="s">
        <v>8220</v>
      </c>
      <c r="K3739" t="s">
        <v>8332</v>
      </c>
    </row>
    <row r="3740" spans="9:11" x14ac:dyDescent="0.25">
      <c r="I3740" s="6">
        <v>1500</v>
      </c>
      <c r="J3740" t="s">
        <v>8220</v>
      </c>
      <c r="K3740" t="s">
        <v>8332</v>
      </c>
    </row>
    <row r="3741" spans="9:11" x14ac:dyDescent="0.25">
      <c r="I3741" s="6">
        <v>4000</v>
      </c>
      <c r="J3741" t="s">
        <v>8220</v>
      </c>
      <c r="K3741" t="s">
        <v>8332</v>
      </c>
    </row>
    <row r="3742" spans="9:11" x14ac:dyDescent="0.25">
      <c r="I3742" s="6">
        <v>2000</v>
      </c>
      <c r="J3742" t="s">
        <v>8220</v>
      </c>
      <c r="K3742" t="s">
        <v>8332</v>
      </c>
    </row>
    <row r="3743" spans="9:11" x14ac:dyDescent="0.25">
      <c r="I3743" s="6">
        <v>20000</v>
      </c>
      <c r="J3743" t="s">
        <v>8220</v>
      </c>
      <c r="K3743" t="s">
        <v>8332</v>
      </c>
    </row>
    <row r="3744" spans="9:11" x14ac:dyDescent="0.25">
      <c r="I3744" s="6">
        <v>5000</v>
      </c>
      <c r="J3744" t="s">
        <v>8220</v>
      </c>
      <c r="K3744" t="s">
        <v>8332</v>
      </c>
    </row>
    <row r="3745" spans="9:11" x14ac:dyDescent="0.25">
      <c r="I3745" s="6">
        <v>2200</v>
      </c>
      <c r="J3745" t="s">
        <v>8220</v>
      </c>
      <c r="K3745" t="s">
        <v>8332</v>
      </c>
    </row>
    <row r="3746" spans="9:11" x14ac:dyDescent="0.25">
      <c r="I3746" s="6">
        <v>1200</v>
      </c>
      <c r="J3746" t="s">
        <v>8220</v>
      </c>
      <c r="K3746" t="s">
        <v>8332</v>
      </c>
    </row>
    <row r="3747" spans="9:11" x14ac:dyDescent="0.25">
      <c r="I3747" s="6">
        <v>100</v>
      </c>
      <c r="J3747" t="s">
        <v>8220</v>
      </c>
      <c r="K3747" t="s">
        <v>8332</v>
      </c>
    </row>
    <row r="3748" spans="9:11" x14ac:dyDescent="0.25">
      <c r="I3748" s="6">
        <v>8500</v>
      </c>
      <c r="J3748" t="s">
        <v>8220</v>
      </c>
      <c r="K3748" t="s">
        <v>8332</v>
      </c>
    </row>
    <row r="3749" spans="9:11" x14ac:dyDescent="0.25">
      <c r="I3749" s="6">
        <v>2500</v>
      </c>
      <c r="J3749" t="s">
        <v>8220</v>
      </c>
      <c r="K3749" t="s">
        <v>8332</v>
      </c>
    </row>
    <row r="3750" spans="9:11" x14ac:dyDescent="0.25">
      <c r="I3750" s="6">
        <v>5000</v>
      </c>
      <c r="J3750" t="s">
        <v>8218</v>
      </c>
      <c r="K3750" t="s">
        <v>8373</v>
      </c>
    </row>
    <row r="3751" spans="9:11" x14ac:dyDescent="0.25">
      <c r="I3751" s="6">
        <v>500</v>
      </c>
      <c r="J3751" t="s">
        <v>8218</v>
      </c>
      <c r="K3751" t="s">
        <v>8373</v>
      </c>
    </row>
    <row r="3752" spans="9:11" x14ac:dyDescent="0.25">
      <c r="I3752" s="6">
        <v>6000</v>
      </c>
      <c r="J3752" t="s">
        <v>8218</v>
      </c>
      <c r="K3752" t="s">
        <v>8373</v>
      </c>
    </row>
    <row r="3753" spans="9:11" x14ac:dyDescent="0.25">
      <c r="I3753" s="6">
        <v>1000</v>
      </c>
      <c r="J3753" t="s">
        <v>8218</v>
      </c>
      <c r="K3753" t="s">
        <v>8373</v>
      </c>
    </row>
    <row r="3754" spans="9:11" x14ac:dyDescent="0.25">
      <c r="I3754" s="6">
        <v>500</v>
      </c>
      <c r="J3754" t="s">
        <v>8218</v>
      </c>
      <c r="K3754" t="s">
        <v>8373</v>
      </c>
    </row>
    <row r="3755" spans="9:11" x14ac:dyDescent="0.25">
      <c r="I3755" s="6">
        <v>5000</v>
      </c>
      <c r="J3755" t="s">
        <v>8218</v>
      </c>
      <c r="K3755" t="s">
        <v>8373</v>
      </c>
    </row>
    <row r="3756" spans="9:11" x14ac:dyDescent="0.25">
      <c r="I3756" s="6">
        <v>2500</v>
      </c>
      <c r="J3756" t="s">
        <v>8218</v>
      </c>
      <c r="K3756" t="s">
        <v>8373</v>
      </c>
    </row>
    <row r="3757" spans="9:11" x14ac:dyDescent="0.25">
      <c r="I3757" s="6">
        <v>550</v>
      </c>
      <c r="J3757" t="s">
        <v>8218</v>
      </c>
      <c r="K3757" t="s">
        <v>8373</v>
      </c>
    </row>
    <row r="3758" spans="9:11" x14ac:dyDescent="0.25">
      <c r="I3758" s="6">
        <v>4500</v>
      </c>
      <c r="J3758" t="s">
        <v>8218</v>
      </c>
      <c r="K3758" t="s">
        <v>8373</v>
      </c>
    </row>
    <row r="3759" spans="9:11" x14ac:dyDescent="0.25">
      <c r="I3759" s="6">
        <v>3500</v>
      </c>
      <c r="J3759" t="s">
        <v>8218</v>
      </c>
      <c r="K3759" t="s">
        <v>8373</v>
      </c>
    </row>
    <row r="3760" spans="9:11" x14ac:dyDescent="0.25">
      <c r="I3760" s="6">
        <v>1500</v>
      </c>
      <c r="J3760" t="s">
        <v>8218</v>
      </c>
      <c r="K3760" t="s">
        <v>8373</v>
      </c>
    </row>
    <row r="3761" spans="9:11" x14ac:dyDescent="0.25">
      <c r="I3761" s="6">
        <v>4000</v>
      </c>
      <c r="J3761" t="s">
        <v>8218</v>
      </c>
      <c r="K3761" t="s">
        <v>8373</v>
      </c>
    </row>
    <row r="3762" spans="9:11" x14ac:dyDescent="0.25">
      <c r="I3762" s="6">
        <v>5000</v>
      </c>
      <c r="J3762" t="s">
        <v>8218</v>
      </c>
      <c r="K3762" t="s">
        <v>8373</v>
      </c>
    </row>
    <row r="3763" spans="9:11" x14ac:dyDescent="0.25">
      <c r="I3763" s="6">
        <v>500</v>
      </c>
      <c r="J3763" t="s">
        <v>8218</v>
      </c>
      <c r="K3763" t="s">
        <v>8373</v>
      </c>
    </row>
    <row r="3764" spans="9:11" x14ac:dyDescent="0.25">
      <c r="I3764" s="6">
        <v>1250</v>
      </c>
      <c r="J3764" t="s">
        <v>8218</v>
      </c>
      <c r="K3764" t="s">
        <v>8373</v>
      </c>
    </row>
    <row r="3765" spans="9:11" x14ac:dyDescent="0.25">
      <c r="I3765" s="6">
        <v>5000</v>
      </c>
      <c r="J3765" t="s">
        <v>8218</v>
      </c>
      <c r="K3765" t="s">
        <v>8373</v>
      </c>
    </row>
    <row r="3766" spans="9:11" x14ac:dyDescent="0.25">
      <c r="I3766" s="6">
        <v>1500</v>
      </c>
      <c r="J3766" t="s">
        <v>8218</v>
      </c>
      <c r="K3766" t="s">
        <v>8373</v>
      </c>
    </row>
    <row r="3767" spans="9:11" x14ac:dyDescent="0.25">
      <c r="I3767" s="6">
        <v>7000</v>
      </c>
      <c r="J3767" t="s">
        <v>8218</v>
      </c>
      <c r="K3767" t="s">
        <v>8373</v>
      </c>
    </row>
    <row r="3768" spans="9:11" x14ac:dyDescent="0.25">
      <c r="I3768" s="6">
        <v>10000</v>
      </c>
      <c r="J3768" t="s">
        <v>8218</v>
      </c>
      <c r="K3768" t="s">
        <v>8373</v>
      </c>
    </row>
    <row r="3769" spans="9:11" x14ac:dyDescent="0.25">
      <c r="I3769" s="6">
        <v>2000</v>
      </c>
      <c r="J3769" t="s">
        <v>8218</v>
      </c>
      <c r="K3769" t="s">
        <v>8373</v>
      </c>
    </row>
    <row r="3770" spans="9:11" x14ac:dyDescent="0.25">
      <c r="I3770" s="6">
        <v>4000</v>
      </c>
      <c r="J3770" t="s">
        <v>8218</v>
      </c>
      <c r="K3770" t="s">
        <v>8373</v>
      </c>
    </row>
    <row r="3771" spans="9:11" x14ac:dyDescent="0.25">
      <c r="I3771" s="6">
        <v>1100</v>
      </c>
      <c r="J3771" t="s">
        <v>8218</v>
      </c>
      <c r="K3771" t="s">
        <v>8373</v>
      </c>
    </row>
    <row r="3772" spans="9:11" x14ac:dyDescent="0.25">
      <c r="I3772" s="6">
        <v>2000</v>
      </c>
      <c r="J3772" t="s">
        <v>8218</v>
      </c>
      <c r="K3772" t="s">
        <v>8373</v>
      </c>
    </row>
    <row r="3773" spans="9:11" x14ac:dyDescent="0.25">
      <c r="I3773" s="6">
        <v>1000</v>
      </c>
      <c r="J3773" t="s">
        <v>8218</v>
      </c>
      <c r="K3773" t="s">
        <v>8373</v>
      </c>
    </row>
    <row r="3774" spans="9:11" x14ac:dyDescent="0.25">
      <c r="I3774" s="6">
        <v>5000</v>
      </c>
      <c r="J3774" t="s">
        <v>8218</v>
      </c>
      <c r="K3774" t="s">
        <v>8373</v>
      </c>
    </row>
    <row r="3775" spans="9:11" x14ac:dyDescent="0.25">
      <c r="I3775" s="6">
        <v>5000</v>
      </c>
      <c r="J3775" t="s">
        <v>8218</v>
      </c>
      <c r="K3775" t="s">
        <v>8373</v>
      </c>
    </row>
    <row r="3776" spans="9:11" x14ac:dyDescent="0.25">
      <c r="I3776" s="6">
        <v>2500</v>
      </c>
      <c r="J3776" t="s">
        <v>8218</v>
      </c>
      <c r="K3776" t="s">
        <v>8373</v>
      </c>
    </row>
    <row r="3777" spans="9:11" x14ac:dyDescent="0.25">
      <c r="I3777" s="6">
        <v>2000</v>
      </c>
      <c r="J3777" t="s">
        <v>8218</v>
      </c>
      <c r="K3777" t="s">
        <v>8373</v>
      </c>
    </row>
    <row r="3778" spans="9:11" x14ac:dyDescent="0.25">
      <c r="I3778" s="6">
        <v>8000</v>
      </c>
      <c r="J3778" t="s">
        <v>8218</v>
      </c>
      <c r="K3778" t="s">
        <v>8373</v>
      </c>
    </row>
    <row r="3779" spans="9:11" x14ac:dyDescent="0.25">
      <c r="I3779" s="6">
        <v>2000</v>
      </c>
      <c r="J3779" t="s">
        <v>8218</v>
      </c>
      <c r="K3779" t="s">
        <v>8373</v>
      </c>
    </row>
    <row r="3780" spans="9:11" x14ac:dyDescent="0.25">
      <c r="I3780" s="6">
        <v>2400</v>
      </c>
      <c r="J3780" t="s">
        <v>8218</v>
      </c>
      <c r="K3780" t="s">
        <v>8373</v>
      </c>
    </row>
    <row r="3781" spans="9:11" x14ac:dyDescent="0.25">
      <c r="I3781" s="6">
        <v>15000</v>
      </c>
      <c r="J3781" t="s">
        <v>8218</v>
      </c>
      <c r="K3781" t="s">
        <v>8373</v>
      </c>
    </row>
    <row r="3782" spans="9:11" x14ac:dyDescent="0.25">
      <c r="I3782" s="6">
        <v>2500</v>
      </c>
      <c r="J3782" t="s">
        <v>8218</v>
      </c>
      <c r="K3782" t="s">
        <v>8373</v>
      </c>
    </row>
    <row r="3783" spans="9:11" x14ac:dyDescent="0.25">
      <c r="I3783" s="6">
        <v>4500</v>
      </c>
      <c r="J3783" t="s">
        <v>8218</v>
      </c>
      <c r="K3783" t="s">
        <v>8373</v>
      </c>
    </row>
    <row r="3784" spans="9:11" x14ac:dyDescent="0.25">
      <c r="I3784" s="6">
        <v>2000</v>
      </c>
      <c r="J3784" t="s">
        <v>8218</v>
      </c>
      <c r="K3784" t="s">
        <v>8373</v>
      </c>
    </row>
    <row r="3785" spans="9:11" x14ac:dyDescent="0.25">
      <c r="I3785" s="6">
        <v>1200</v>
      </c>
      <c r="J3785" t="s">
        <v>8218</v>
      </c>
      <c r="K3785" t="s">
        <v>8373</v>
      </c>
    </row>
    <row r="3786" spans="9:11" x14ac:dyDescent="0.25">
      <c r="I3786" s="6">
        <v>1000</v>
      </c>
      <c r="J3786" t="s">
        <v>8218</v>
      </c>
      <c r="K3786" t="s">
        <v>8373</v>
      </c>
    </row>
    <row r="3787" spans="9:11" x14ac:dyDescent="0.25">
      <c r="I3787" s="6">
        <v>2000</v>
      </c>
      <c r="J3787" t="s">
        <v>8218</v>
      </c>
      <c r="K3787" t="s">
        <v>8373</v>
      </c>
    </row>
    <row r="3788" spans="9:11" x14ac:dyDescent="0.25">
      <c r="I3788" s="6">
        <v>6000</v>
      </c>
      <c r="J3788" t="s">
        <v>8218</v>
      </c>
      <c r="K3788" t="s">
        <v>8373</v>
      </c>
    </row>
    <row r="3789" spans="9:11" x14ac:dyDescent="0.25">
      <c r="I3789" s="6">
        <v>350</v>
      </c>
      <c r="J3789" t="s">
        <v>8218</v>
      </c>
      <c r="K3789" t="s">
        <v>8373</v>
      </c>
    </row>
    <row r="3790" spans="9:11" x14ac:dyDescent="0.25">
      <c r="I3790" s="6">
        <v>75000</v>
      </c>
      <c r="J3790" t="s">
        <v>8220</v>
      </c>
      <c r="K3790" t="s">
        <v>8373</v>
      </c>
    </row>
    <row r="3791" spans="9:11" x14ac:dyDescent="0.25">
      <c r="I3791" s="6">
        <v>3550</v>
      </c>
      <c r="J3791" t="s">
        <v>8220</v>
      </c>
      <c r="K3791" t="s">
        <v>8373</v>
      </c>
    </row>
    <row r="3792" spans="9:11" x14ac:dyDescent="0.25">
      <c r="I3792" s="6">
        <v>15000</v>
      </c>
      <c r="J3792" t="s">
        <v>8220</v>
      </c>
      <c r="K3792" t="s">
        <v>8373</v>
      </c>
    </row>
    <row r="3793" spans="9:11" x14ac:dyDescent="0.25">
      <c r="I3793" s="6">
        <v>1500</v>
      </c>
      <c r="J3793" t="s">
        <v>8220</v>
      </c>
      <c r="K3793" t="s">
        <v>8373</v>
      </c>
    </row>
    <row r="3794" spans="9:11" x14ac:dyDescent="0.25">
      <c r="I3794" s="6">
        <v>12500</v>
      </c>
      <c r="J3794" t="s">
        <v>8220</v>
      </c>
      <c r="K3794" t="s">
        <v>8373</v>
      </c>
    </row>
    <row r="3795" spans="9:11" x14ac:dyDescent="0.25">
      <c r="I3795" s="6">
        <v>7000</v>
      </c>
      <c r="J3795" t="s">
        <v>8220</v>
      </c>
      <c r="K3795" t="s">
        <v>8373</v>
      </c>
    </row>
    <row r="3796" spans="9:11" x14ac:dyDescent="0.25">
      <c r="I3796" s="6">
        <v>5000</v>
      </c>
      <c r="J3796" t="s">
        <v>8220</v>
      </c>
      <c r="K3796" t="s">
        <v>8373</v>
      </c>
    </row>
    <row r="3797" spans="9:11" x14ac:dyDescent="0.25">
      <c r="I3797" s="6">
        <v>600</v>
      </c>
      <c r="J3797" t="s">
        <v>8220</v>
      </c>
      <c r="K3797" t="s">
        <v>8373</v>
      </c>
    </row>
    <row r="3798" spans="9:11" x14ac:dyDescent="0.25">
      <c r="I3798" s="6">
        <v>22500</v>
      </c>
      <c r="J3798" t="s">
        <v>8220</v>
      </c>
      <c r="K3798" t="s">
        <v>8373</v>
      </c>
    </row>
    <row r="3799" spans="9:11" x14ac:dyDescent="0.25">
      <c r="I3799" s="6">
        <v>6000</v>
      </c>
      <c r="J3799" t="s">
        <v>8220</v>
      </c>
      <c r="K3799" t="s">
        <v>8373</v>
      </c>
    </row>
    <row r="3800" spans="9:11" x14ac:dyDescent="0.25">
      <c r="I3800" s="6">
        <v>70000</v>
      </c>
      <c r="J3800" t="s">
        <v>8220</v>
      </c>
      <c r="K3800" t="s">
        <v>8373</v>
      </c>
    </row>
    <row r="3801" spans="9:11" x14ac:dyDescent="0.25">
      <c r="I3801" s="6">
        <v>10000</v>
      </c>
      <c r="J3801" t="s">
        <v>8220</v>
      </c>
      <c r="K3801" t="s">
        <v>8373</v>
      </c>
    </row>
    <row r="3802" spans="9:11" x14ac:dyDescent="0.25">
      <c r="I3802" s="6">
        <v>22000</v>
      </c>
      <c r="J3802" t="s">
        <v>8220</v>
      </c>
      <c r="K3802" t="s">
        <v>8373</v>
      </c>
    </row>
    <row r="3803" spans="9:11" x14ac:dyDescent="0.25">
      <c r="I3803" s="6">
        <v>5000</v>
      </c>
      <c r="J3803" t="s">
        <v>8220</v>
      </c>
      <c r="K3803" t="s">
        <v>8373</v>
      </c>
    </row>
    <row r="3804" spans="9:11" x14ac:dyDescent="0.25">
      <c r="I3804" s="6">
        <v>3000</v>
      </c>
      <c r="J3804" t="s">
        <v>8220</v>
      </c>
      <c r="K3804" t="s">
        <v>8373</v>
      </c>
    </row>
    <row r="3805" spans="9:11" x14ac:dyDescent="0.25">
      <c r="I3805" s="6">
        <v>12000</v>
      </c>
      <c r="J3805" t="s">
        <v>8220</v>
      </c>
      <c r="K3805" t="s">
        <v>8373</v>
      </c>
    </row>
    <row r="3806" spans="9:11" x14ac:dyDescent="0.25">
      <c r="I3806" s="6">
        <v>8000</v>
      </c>
      <c r="J3806" t="s">
        <v>8220</v>
      </c>
      <c r="K3806" t="s">
        <v>8373</v>
      </c>
    </row>
    <row r="3807" spans="9:11" x14ac:dyDescent="0.25">
      <c r="I3807" s="6">
        <v>150000</v>
      </c>
      <c r="J3807" t="s">
        <v>8220</v>
      </c>
      <c r="K3807" t="s">
        <v>8373</v>
      </c>
    </row>
    <row r="3808" spans="9:11" x14ac:dyDescent="0.25">
      <c r="I3808" s="6">
        <v>7500</v>
      </c>
      <c r="J3808" t="s">
        <v>8220</v>
      </c>
      <c r="K3808" t="s">
        <v>8373</v>
      </c>
    </row>
    <row r="3809" spans="9:11" x14ac:dyDescent="0.25">
      <c r="I3809" s="6">
        <v>1500</v>
      </c>
      <c r="J3809" t="s">
        <v>8220</v>
      </c>
      <c r="K3809" t="s">
        <v>8373</v>
      </c>
    </row>
    <row r="3810" spans="9:11" x14ac:dyDescent="0.25">
      <c r="I3810" s="6">
        <v>1000</v>
      </c>
      <c r="J3810" t="s">
        <v>8218</v>
      </c>
      <c r="K3810" t="s">
        <v>8332</v>
      </c>
    </row>
    <row r="3811" spans="9:11" x14ac:dyDescent="0.25">
      <c r="I3811" s="6">
        <v>2000</v>
      </c>
      <c r="J3811" t="s">
        <v>8218</v>
      </c>
      <c r="K3811" t="s">
        <v>8332</v>
      </c>
    </row>
    <row r="3812" spans="9:11" x14ac:dyDescent="0.25">
      <c r="I3812" s="6">
        <v>1500</v>
      </c>
      <c r="J3812" t="s">
        <v>8218</v>
      </c>
      <c r="K3812" t="s">
        <v>8332</v>
      </c>
    </row>
    <row r="3813" spans="9:11" x14ac:dyDescent="0.25">
      <c r="I3813" s="6">
        <v>250</v>
      </c>
      <c r="J3813" t="s">
        <v>8218</v>
      </c>
      <c r="K3813" t="s">
        <v>8332</v>
      </c>
    </row>
    <row r="3814" spans="9:11" x14ac:dyDescent="0.25">
      <c r="I3814" s="6">
        <v>2000</v>
      </c>
      <c r="J3814" t="s">
        <v>8218</v>
      </c>
      <c r="K3814" t="s">
        <v>8332</v>
      </c>
    </row>
    <row r="3815" spans="9:11" x14ac:dyDescent="0.25">
      <c r="I3815" s="6">
        <v>2100</v>
      </c>
      <c r="J3815" t="s">
        <v>8218</v>
      </c>
      <c r="K3815" t="s">
        <v>8332</v>
      </c>
    </row>
    <row r="3816" spans="9:11" x14ac:dyDescent="0.25">
      <c r="I3816" s="6">
        <v>1500</v>
      </c>
      <c r="J3816" t="s">
        <v>8218</v>
      </c>
      <c r="K3816" t="s">
        <v>8332</v>
      </c>
    </row>
    <row r="3817" spans="9:11" x14ac:dyDescent="0.25">
      <c r="I3817" s="6">
        <v>1000</v>
      </c>
      <c r="J3817" t="s">
        <v>8218</v>
      </c>
      <c r="K3817" t="s">
        <v>8332</v>
      </c>
    </row>
    <row r="3818" spans="9:11" x14ac:dyDescent="0.25">
      <c r="I3818" s="6">
        <v>1500</v>
      </c>
      <c r="J3818" t="s">
        <v>8218</v>
      </c>
      <c r="K3818" t="s">
        <v>8332</v>
      </c>
    </row>
    <row r="3819" spans="9:11" x14ac:dyDescent="0.25">
      <c r="I3819" s="6">
        <v>2000</v>
      </c>
      <c r="J3819" t="s">
        <v>8218</v>
      </c>
      <c r="K3819" t="s">
        <v>8332</v>
      </c>
    </row>
    <row r="3820" spans="9:11" x14ac:dyDescent="0.25">
      <c r="I3820" s="6">
        <v>250</v>
      </c>
      <c r="J3820" t="s">
        <v>8218</v>
      </c>
      <c r="K3820" t="s">
        <v>8332</v>
      </c>
    </row>
    <row r="3821" spans="9:11" x14ac:dyDescent="0.25">
      <c r="I3821" s="6">
        <v>1000</v>
      </c>
      <c r="J3821" t="s">
        <v>8218</v>
      </c>
      <c r="K3821" t="s">
        <v>8332</v>
      </c>
    </row>
    <row r="3822" spans="9:11" x14ac:dyDescent="0.25">
      <c r="I3822" s="6">
        <v>300</v>
      </c>
      <c r="J3822" t="s">
        <v>8218</v>
      </c>
      <c r="K3822" t="s">
        <v>8332</v>
      </c>
    </row>
    <row r="3823" spans="9:11" x14ac:dyDescent="0.25">
      <c r="I3823" s="6">
        <v>3500</v>
      </c>
      <c r="J3823" t="s">
        <v>8218</v>
      </c>
      <c r="K3823" t="s">
        <v>8332</v>
      </c>
    </row>
    <row r="3824" spans="9:11" x14ac:dyDescent="0.25">
      <c r="I3824" s="6">
        <v>5000</v>
      </c>
      <c r="J3824" t="s">
        <v>8218</v>
      </c>
      <c r="K3824" t="s">
        <v>8332</v>
      </c>
    </row>
    <row r="3825" spans="9:11" x14ac:dyDescent="0.25">
      <c r="I3825" s="6">
        <v>2500</v>
      </c>
      <c r="J3825" t="s">
        <v>8218</v>
      </c>
      <c r="K3825" t="s">
        <v>8332</v>
      </c>
    </row>
    <row r="3826" spans="9:11" x14ac:dyDescent="0.25">
      <c r="I3826" s="6">
        <v>250</v>
      </c>
      <c r="J3826" t="s">
        <v>8218</v>
      </c>
      <c r="K3826" t="s">
        <v>8332</v>
      </c>
    </row>
    <row r="3827" spans="9:11" x14ac:dyDescent="0.25">
      <c r="I3827" s="6">
        <v>5000</v>
      </c>
      <c r="J3827" t="s">
        <v>8218</v>
      </c>
      <c r="K3827" t="s">
        <v>8332</v>
      </c>
    </row>
    <row r="3828" spans="9:11" x14ac:dyDescent="0.25">
      <c r="I3828" s="6">
        <v>600</v>
      </c>
      <c r="J3828" t="s">
        <v>8218</v>
      </c>
      <c r="K3828" t="s">
        <v>8332</v>
      </c>
    </row>
    <row r="3829" spans="9:11" x14ac:dyDescent="0.25">
      <c r="I3829" s="6">
        <v>3000</v>
      </c>
      <c r="J3829" t="s">
        <v>8218</v>
      </c>
      <c r="K3829" t="s">
        <v>8332</v>
      </c>
    </row>
    <row r="3830" spans="9:11" x14ac:dyDescent="0.25">
      <c r="I3830" s="6">
        <v>5000</v>
      </c>
      <c r="J3830" t="s">
        <v>8218</v>
      </c>
      <c r="K3830" t="s">
        <v>8332</v>
      </c>
    </row>
    <row r="3831" spans="9:11" x14ac:dyDescent="0.25">
      <c r="I3831" s="6">
        <v>500</v>
      </c>
      <c r="J3831" t="s">
        <v>8218</v>
      </c>
      <c r="K3831" t="s">
        <v>8332</v>
      </c>
    </row>
    <row r="3832" spans="9:11" x14ac:dyDescent="0.25">
      <c r="I3832" s="6">
        <v>100</v>
      </c>
      <c r="J3832" t="s">
        <v>8218</v>
      </c>
      <c r="K3832" t="s">
        <v>8332</v>
      </c>
    </row>
    <row r="3833" spans="9:11" x14ac:dyDescent="0.25">
      <c r="I3833" s="6">
        <v>500</v>
      </c>
      <c r="J3833" t="s">
        <v>8218</v>
      </c>
      <c r="K3833" t="s">
        <v>8332</v>
      </c>
    </row>
    <row r="3834" spans="9:11" x14ac:dyDescent="0.25">
      <c r="I3834" s="6">
        <v>1200</v>
      </c>
      <c r="J3834" t="s">
        <v>8218</v>
      </c>
      <c r="K3834" t="s">
        <v>8332</v>
      </c>
    </row>
    <row r="3835" spans="9:11" x14ac:dyDescent="0.25">
      <c r="I3835" s="6">
        <v>1200</v>
      </c>
      <c r="J3835" t="s">
        <v>8218</v>
      </c>
      <c r="K3835" t="s">
        <v>8332</v>
      </c>
    </row>
    <row r="3836" spans="9:11" x14ac:dyDescent="0.25">
      <c r="I3836" s="6">
        <v>3000</v>
      </c>
      <c r="J3836" t="s">
        <v>8218</v>
      </c>
      <c r="K3836" t="s">
        <v>8332</v>
      </c>
    </row>
    <row r="3837" spans="9:11" x14ac:dyDescent="0.25">
      <c r="I3837" s="6">
        <v>200</v>
      </c>
      <c r="J3837" t="s">
        <v>8218</v>
      </c>
      <c r="K3837" t="s">
        <v>8332</v>
      </c>
    </row>
    <row r="3838" spans="9:11" x14ac:dyDescent="0.25">
      <c r="I3838" s="6">
        <v>800</v>
      </c>
      <c r="J3838" t="s">
        <v>8218</v>
      </c>
      <c r="K3838" t="s">
        <v>8332</v>
      </c>
    </row>
    <row r="3839" spans="9:11" x14ac:dyDescent="0.25">
      <c r="I3839" s="6">
        <v>2000</v>
      </c>
      <c r="J3839" t="s">
        <v>8218</v>
      </c>
      <c r="K3839" t="s">
        <v>8332</v>
      </c>
    </row>
    <row r="3840" spans="9:11" x14ac:dyDescent="0.25">
      <c r="I3840" s="6">
        <v>100000</v>
      </c>
      <c r="J3840" t="s">
        <v>8218</v>
      </c>
      <c r="K3840" t="s">
        <v>8332</v>
      </c>
    </row>
    <row r="3841" spans="9:11" x14ac:dyDescent="0.25">
      <c r="I3841" s="6">
        <v>2000</v>
      </c>
      <c r="J3841" t="s">
        <v>8218</v>
      </c>
      <c r="K3841" t="s">
        <v>8332</v>
      </c>
    </row>
    <row r="3842" spans="9:11" x14ac:dyDescent="0.25">
      <c r="I3842" s="6">
        <v>1</v>
      </c>
      <c r="J3842" t="s">
        <v>8218</v>
      </c>
      <c r="K3842" t="s">
        <v>8332</v>
      </c>
    </row>
    <row r="3843" spans="9:11" x14ac:dyDescent="0.25">
      <c r="I3843" s="6">
        <v>10000</v>
      </c>
      <c r="J3843" t="s">
        <v>8220</v>
      </c>
      <c r="K3843" t="s">
        <v>8332</v>
      </c>
    </row>
    <row r="3844" spans="9:11" x14ac:dyDescent="0.25">
      <c r="I3844" s="6">
        <v>5000</v>
      </c>
      <c r="J3844" t="s">
        <v>8220</v>
      </c>
      <c r="K3844" t="s">
        <v>8332</v>
      </c>
    </row>
    <row r="3845" spans="9:11" x14ac:dyDescent="0.25">
      <c r="I3845" s="6">
        <v>5000</v>
      </c>
      <c r="J3845" t="s">
        <v>8220</v>
      </c>
      <c r="K3845" t="s">
        <v>8332</v>
      </c>
    </row>
    <row r="3846" spans="9:11" x14ac:dyDescent="0.25">
      <c r="I3846" s="6">
        <v>9800</v>
      </c>
      <c r="J3846" t="s">
        <v>8220</v>
      </c>
      <c r="K3846" t="s">
        <v>8332</v>
      </c>
    </row>
    <row r="3847" spans="9:11" x14ac:dyDescent="0.25">
      <c r="I3847" s="6">
        <v>40000</v>
      </c>
      <c r="J3847" t="s">
        <v>8220</v>
      </c>
      <c r="K3847" t="s">
        <v>8332</v>
      </c>
    </row>
    <row r="3848" spans="9:11" x14ac:dyDescent="0.25">
      <c r="I3848" s="6">
        <v>7000</v>
      </c>
      <c r="J3848" t="s">
        <v>8220</v>
      </c>
      <c r="K3848" t="s">
        <v>8332</v>
      </c>
    </row>
    <row r="3849" spans="9:11" x14ac:dyDescent="0.25">
      <c r="I3849" s="6">
        <v>10500</v>
      </c>
      <c r="J3849" t="s">
        <v>8220</v>
      </c>
      <c r="K3849" t="s">
        <v>8332</v>
      </c>
    </row>
    <row r="3850" spans="9:11" x14ac:dyDescent="0.25">
      <c r="I3850" s="6">
        <v>13000</v>
      </c>
      <c r="J3850" t="s">
        <v>8220</v>
      </c>
      <c r="K3850" t="s">
        <v>8332</v>
      </c>
    </row>
    <row r="3851" spans="9:11" x14ac:dyDescent="0.25">
      <c r="I3851" s="6">
        <v>30000</v>
      </c>
      <c r="J3851" t="s">
        <v>8220</v>
      </c>
      <c r="K3851" t="s">
        <v>8332</v>
      </c>
    </row>
    <row r="3852" spans="9:11" x14ac:dyDescent="0.25">
      <c r="I3852" s="6">
        <v>1000</v>
      </c>
      <c r="J3852" t="s">
        <v>8220</v>
      </c>
      <c r="K3852" t="s">
        <v>8332</v>
      </c>
    </row>
    <row r="3853" spans="9:11" x14ac:dyDescent="0.25">
      <c r="I3853" s="6">
        <v>2500</v>
      </c>
      <c r="J3853" t="s">
        <v>8220</v>
      </c>
      <c r="K3853" t="s">
        <v>8332</v>
      </c>
    </row>
    <row r="3854" spans="9:11" x14ac:dyDescent="0.25">
      <c r="I3854" s="6">
        <v>10000</v>
      </c>
      <c r="J3854" t="s">
        <v>8220</v>
      </c>
      <c r="K3854" t="s">
        <v>8332</v>
      </c>
    </row>
    <row r="3855" spans="9:11" x14ac:dyDescent="0.25">
      <c r="I3855" s="6">
        <v>100000</v>
      </c>
      <c r="J3855" t="s">
        <v>8220</v>
      </c>
      <c r="K3855" t="s">
        <v>8332</v>
      </c>
    </row>
    <row r="3856" spans="9:11" x14ac:dyDescent="0.25">
      <c r="I3856" s="6">
        <v>11000</v>
      </c>
      <c r="J3856" t="s">
        <v>8220</v>
      </c>
      <c r="K3856" t="s">
        <v>8332</v>
      </c>
    </row>
    <row r="3857" spans="9:11" x14ac:dyDescent="0.25">
      <c r="I3857" s="6">
        <v>1000</v>
      </c>
      <c r="J3857" t="s">
        <v>8220</v>
      </c>
      <c r="K3857" t="s">
        <v>8332</v>
      </c>
    </row>
    <row r="3858" spans="9:11" x14ac:dyDescent="0.25">
      <c r="I3858" s="6">
        <v>5000</v>
      </c>
      <c r="J3858" t="s">
        <v>8220</v>
      </c>
      <c r="K3858" t="s">
        <v>8332</v>
      </c>
    </row>
    <row r="3859" spans="9:11" x14ac:dyDescent="0.25">
      <c r="I3859" s="6">
        <v>5000</v>
      </c>
      <c r="J3859" t="s">
        <v>8220</v>
      </c>
      <c r="K3859" t="s">
        <v>8332</v>
      </c>
    </row>
    <row r="3860" spans="9:11" x14ac:dyDescent="0.25">
      <c r="I3860" s="6">
        <v>500</v>
      </c>
      <c r="J3860" t="s">
        <v>8220</v>
      </c>
      <c r="K3860" t="s">
        <v>8332</v>
      </c>
    </row>
    <row r="3861" spans="9:11" x14ac:dyDescent="0.25">
      <c r="I3861" s="6">
        <v>2500</v>
      </c>
      <c r="J3861" t="s">
        <v>8220</v>
      </c>
      <c r="K3861" t="s">
        <v>8332</v>
      </c>
    </row>
    <row r="3862" spans="9:11" x14ac:dyDescent="0.25">
      <c r="I3862" s="6">
        <v>6000</v>
      </c>
      <c r="J3862" t="s">
        <v>8220</v>
      </c>
      <c r="K3862" t="s">
        <v>8332</v>
      </c>
    </row>
    <row r="3863" spans="9:11" x14ac:dyDescent="0.25">
      <c r="I3863" s="6">
        <v>2000</v>
      </c>
      <c r="J3863" t="s">
        <v>8220</v>
      </c>
      <c r="K3863" t="s">
        <v>8332</v>
      </c>
    </row>
    <row r="3864" spans="9:11" x14ac:dyDescent="0.25">
      <c r="I3864" s="6">
        <v>7500</v>
      </c>
      <c r="J3864" t="s">
        <v>8220</v>
      </c>
      <c r="K3864" t="s">
        <v>8332</v>
      </c>
    </row>
    <row r="3865" spans="9:11" x14ac:dyDescent="0.25">
      <c r="I3865" s="6">
        <v>6000</v>
      </c>
      <c r="J3865" t="s">
        <v>8220</v>
      </c>
      <c r="K3865" t="s">
        <v>8332</v>
      </c>
    </row>
    <row r="3866" spans="9:11" x14ac:dyDescent="0.25">
      <c r="I3866" s="6">
        <v>5000</v>
      </c>
      <c r="J3866" t="s">
        <v>8220</v>
      </c>
      <c r="K3866" t="s">
        <v>8332</v>
      </c>
    </row>
    <row r="3867" spans="9:11" x14ac:dyDescent="0.25">
      <c r="I3867" s="6">
        <v>2413</v>
      </c>
      <c r="J3867" t="s">
        <v>8220</v>
      </c>
      <c r="K3867" t="s">
        <v>8332</v>
      </c>
    </row>
    <row r="3868" spans="9:11" x14ac:dyDescent="0.25">
      <c r="I3868" s="6">
        <v>2000</v>
      </c>
      <c r="J3868" t="s">
        <v>8220</v>
      </c>
      <c r="K3868" t="s">
        <v>8332</v>
      </c>
    </row>
    <row r="3869" spans="9:11" x14ac:dyDescent="0.25">
      <c r="I3869" s="6">
        <v>2000</v>
      </c>
      <c r="J3869" t="s">
        <v>8220</v>
      </c>
      <c r="K3869" t="s">
        <v>8332</v>
      </c>
    </row>
    <row r="3870" spans="9:11" x14ac:dyDescent="0.25">
      <c r="I3870" s="6">
        <v>5000</v>
      </c>
      <c r="J3870" t="s">
        <v>8219</v>
      </c>
      <c r="K3870" t="s">
        <v>8373</v>
      </c>
    </row>
    <row r="3871" spans="9:11" x14ac:dyDescent="0.25">
      <c r="I3871" s="6">
        <v>13111</v>
      </c>
      <c r="J3871" t="s">
        <v>8219</v>
      </c>
      <c r="K3871" t="s">
        <v>8373</v>
      </c>
    </row>
    <row r="3872" spans="9:11" x14ac:dyDescent="0.25">
      <c r="I3872" s="6">
        <v>10000</v>
      </c>
      <c r="J3872" t="s">
        <v>8219</v>
      </c>
      <c r="K3872" t="s">
        <v>8373</v>
      </c>
    </row>
    <row r="3873" spans="9:11" x14ac:dyDescent="0.25">
      <c r="I3873" s="6">
        <v>1500</v>
      </c>
      <c r="J3873" t="s">
        <v>8219</v>
      </c>
      <c r="K3873" t="s">
        <v>8373</v>
      </c>
    </row>
    <row r="3874" spans="9:11" x14ac:dyDescent="0.25">
      <c r="I3874" s="6">
        <v>15000</v>
      </c>
      <c r="J3874" t="s">
        <v>8219</v>
      </c>
      <c r="K3874" t="s">
        <v>8373</v>
      </c>
    </row>
    <row r="3875" spans="9:11" x14ac:dyDescent="0.25">
      <c r="I3875" s="6">
        <v>5500</v>
      </c>
      <c r="J3875" t="s">
        <v>8219</v>
      </c>
      <c r="K3875" t="s">
        <v>8373</v>
      </c>
    </row>
    <row r="3876" spans="9:11" x14ac:dyDescent="0.25">
      <c r="I3876" s="6">
        <v>620</v>
      </c>
      <c r="J3876" t="s">
        <v>8219</v>
      </c>
      <c r="K3876" t="s">
        <v>8373</v>
      </c>
    </row>
    <row r="3877" spans="9:11" x14ac:dyDescent="0.25">
      <c r="I3877" s="6">
        <v>30000</v>
      </c>
      <c r="J3877" t="s">
        <v>8219</v>
      </c>
      <c r="K3877" t="s">
        <v>8373</v>
      </c>
    </row>
    <row r="3878" spans="9:11" x14ac:dyDescent="0.25">
      <c r="I3878" s="6">
        <v>3900</v>
      </c>
      <c r="J3878" t="s">
        <v>8219</v>
      </c>
      <c r="K3878" t="s">
        <v>8373</v>
      </c>
    </row>
    <row r="3879" spans="9:11" x14ac:dyDescent="0.25">
      <c r="I3879" s="6">
        <v>25000</v>
      </c>
      <c r="J3879" t="s">
        <v>8219</v>
      </c>
      <c r="K3879" t="s">
        <v>8373</v>
      </c>
    </row>
    <row r="3880" spans="9:11" x14ac:dyDescent="0.25">
      <c r="I3880" s="6">
        <v>18000</v>
      </c>
      <c r="J3880" t="s">
        <v>8219</v>
      </c>
      <c r="K3880" t="s">
        <v>8373</v>
      </c>
    </row>
    <row r="3881" spans="9:11" x14ac:dyDescent="0.25">
      <c r="I3881" s="6">
        <v>15000</v>
      </c>
      <c r="J3881" t="s">
        <v>8219</v>
      </c>
      <c r="K3881" t="s">
        <v>8373</v>
      </c>
    </row>
    <row r="3882" spans="9:11" x14ac:dyDescent="0.25">
      <c r="I3882" s="6">
        <v>7500</v>
      </c>
      <c r="J3882" t="s">
        <v>8219</v>
      </c>
      <c r="K3882" t="s">
        <v>8373</v>
      </c>
    </row>
    <row r="3883" spans="9:11" x14ac:dyDescent="0.25">
      <c r="I3883" s="6">
        <v>500</v>
      </c>
      <c r="J3883" t="s">
        <v>8219</v>
      </c>
      <c r="K3883" t="s">
        <v>8373</v>
      </c>
    </row>
    <row r="3884" spans="9:11" x14ac:dyDescent="0.25">
      <c r="I3884" s="6">
        <v>30000</v>
      </c>
      <c r="J3884" t="s">
        <v>8219</v>
      </c>
      <c r="K3884" t="s">
        <v>8373</v>
      </c>
    </row>
    <row r="3885" spans="9:11" x14ac:dyDescent="0.25">
      <c r="I3885" s="6">
        <v>15000</v>
      </c>
      <c r="J3885" t="s">
        <v>8219</v>
      </c>
      <c r="K3885" t="s">
        <v>8373</v>
      </c>
    </row>
    <row r="3886" spans="9:11" x14ac:dyDescent="0.25">
      <c r="I3886" s="6">
        <v>10000</v>
      </c>
      <c r="J3886" t="s">
        <v>8219</v>
      </c>
      <c r="K3886" t="s">
        <v>8373</v>
      </c>
    </row>
    <row r="3887" spans="9:11" x14ac:dyDescent="0.25">
      <c r="I3887" s="6">
        <v>375000</v>
      </c>
      <c r="J3887" t="s">
        <v>8219</v>
      </c>
      <c r="K3887" t="s">
        <v>8373</v>
      </c>
    </row>
    <row r="3888" spans="9:11" x14ac:dyDescent="0.25">
      <c r="I3888" s="6">
        <v>10000</v>
      </c>
      <c r="J3888" t="s">
        <v>8219</v>
      </c>
      <c r="K3888" t="s">
        <v>8373</v>
      </c>
    </row>
    <row r="3889" spans="9:11" x14ac:dyDescent="0.25">
      <c r="I3889" s="6">
        <v>2000</v>
      </c>
      <c r="J3889" t="s">
        <v>8219</v>
      </c>
      <c r="K3889" t="s">
        <v>8373</v>
      </c>
    </row>
    <row r="3890" spans="9:11" x14ac:dyDescent="0.25">
      <c r="I3890" s="6">
        <v>2000</v>
      </c>
      <c r="J3890" t="s">
        <v>8220</v>
      </c>
      <c r="K3890" t="s">
        <v>8332</v>
      </c>
    </row>
    <row r="3891" spans="9:11" x14ac:dyDescent="0.25">
      <c r="I3891" s="6">
        <v>8000</v>
      </c>
      <c r="J3891" t="s">
        <v>8220</v>
      </c>
      <c r="K3891" t="s">
        <v>8332</v>
      </c>
    </row>
    <row r="3892" spans="9:11" x14ac:dyDescent="0.25">
      <c r="I3892" s="6">
        <v>15000</v>
      </c>
      <c r="J3892" t="s">
        <v>8220</v>
      </c>
      <c r="K3892" t="s">
        <v>8332</v>
      </c>
    </row>
    <row r="3893" spans="9:11" x14ac:dyDescent="0.25">
      <c r="I3893" s="6">
        <v>800</v>
      </c>
      <c r="J3893" t="s">
        <v>8220</v>
      </c>
      <c r="K3893" t="s">
        <v>8332</v>
      </c>
    </row>
    <row r="3894" spans="9:11" x14ac:dyDescent="0.25">
      <c r="I3894" s="6">
        <v>1000</v>
      </c>
      <c r="J3894" t="s">
        <v>8220</v>
      </c>
      <c r="K3894" t="s">
        <v>8332</v>
      </c>
    </row>
    <row r="3895" spans="9:11" x14ac:dyDescent="0.25">
      <c r="I3895" s="6">
        <v>50000</v>
      </c>
      <c r="J3895" t="s">
        <v>8220</v>
      </c>
      <c r="K3895" t="s">
        <v>8332</v>
      </c>
    </row>
    <row r="3896" spans="9:11" x14ac:dyDescent="0.25">
      <c r="I3896" s="6">
        <v>15000</v>
      </c>
      <c r="J3896" t="s">
        <v>8220</v>
      </c>
      <c r="K3896" t="s">
        <v>8332</v>
      </c>
    </row>
    <row r="3897" spans="9:11" x14ac:dyDescent="0.25">
      <c r="I3897" s="6">
        <v>1000</v>
      </c>
      <c r="J3897" t="s">
        <v>8220</v>
      </c>
      <c r="K3897" t="s">
        <v>8332</v>
      </c>
    </row>
    <row r="3898" spans="9:11" x14ac:dyDescent="0.25">
      <c r="I3898" s="6">
        <v>1600</v>
      </c>
      <c r="J3898" t="s">
        <v>8220</v>
      </c>
      <c r="K3898" t="s">
        <v>8332</v>
      </c>
    </row>
    <row r="3899" spans="9:11" x14ac:dyDescent="0.25">
      <c r="I3899" s="6">
        <v>2500</v>
      </c>
      <c r="J3899" t="s">
        <v>8220</v>
      </c>
      <c r="K3899" t="s">
        <v>8332</v>
      </c>
    </row>
    <row r="3900" spans="9:11" x14ac:dyDescent="0.25">
      <c r="I3900" s="6">
        <v>2500</v>
      </c>
      <c r="J3900" t="s">
        <v>8220</v>
      </c>
      <c r="K3900" t="s">
        <v>8332</v>
      </c>
    </row>
    <row r="3901" spans="9:11" x14ac:dyDescent="0.25">
      <c r="I3901" s="6">
        <v>10000</v>
      </c>
      <c r="J3901" t="s">
        <v>8220</v>
      </c>
      <c r="K3901" t="s">
        <v>8332</v>
      </c>
    </row>
    <row r="3902" spans="9:11" x14ac:dyDescent="0.25">
      <c r="I3902" s="6">
        <v>2500</v>
      </c>
      <c r="J3902" t="s">
        <v>8220</v>
      </c>
      <c r="K3902" t="s">
        <v>8332</v>
      </c>
    </row>
    <row r="3903" spans="9:11" x14ac:dyDescent="0.25">
      <c r="I3903" s="6">
        <v>3000</v>
      </c>
      <c r="J3903" t="s">
        <v>8220</v>
      </c>
      <c r="K3903" t="s">
        <v>8332</v>
      </c>
    </row>
    <row r="3904" spans="9:11" x14ac:dyDescent="0.25">
      <c r="I3904" s="6">
        <v>3000</v>
      </c>
      <c r="J3904" t="s">
        <v>8220</v>
      </c>
      <c r="K3904" t="s">
        <v>8332</v>
      </c>
    </row>
    <row r="3905" spans="9:11" x14ac:dyDescent="0.25">
      <c r="I3905" s="6">
        <v>1500</v>
      </c>
      <c r="J3905" t="s">
        <v>8220</v>
      </c>
      <c r="K3905" t="s">
        <v>8332</v>
      </c>
    </row>
    <row r="3906" spans="9:11" x14ac:dyDescent="0.25">
      <c r="I3906" s="6">
        <v>10000</v>
      </c>
      <c r="J3906" t="s">
        <v>8220</v>
      </c>
      <c r="K3906" t="s">
        <v>8332</v>
      </c>
    </row>
    <row r="3907" spans="9:11" x14ac:dyDescent="0.25">
      <c r="I3907" s="6">
        <v>1500</v>
      </c>
      <c r="J3907" t="s">
        <v>8220</v>
      </c>
      <c r="K3907" t="s">
        <v>8332</v>
      </c>
    </row>
    <row r="3908" spans="9:11" x14ac:dyDescent="0.25">
      <c r="I3908" s="6">
        <v>1500</v>
      </c>
      <c r="J3908" t="s">
        <v>8220</v>
      </c>
      <c r="K3908" t="s">
        <v>8332</v>
      </c>
    </row>
    <row r="3909" spans="9:11" x14ac:dyDescent="0.25">
      <c r="I3909" s="6">
        <v>1000</v>
      </c>
      <c r="J3909" t="s">
        <v>8220</v>
      </c>
      <c r="K3909" t="s">
        <v>8332</v>
      </c>
    </row>
    <row r="3910" spans="9:11" x14ac:dyDescent="0.25">
      <c r="I3910" s="6">
        <v>750</v>
      </c>
      <c r="J3910" t="s">
        <v>8220</v>
      </c>
      <c r="K3910" t="s">
        <v>8332</v>
      </c>
    </row>
    <row r="3911" spans="9:11" x14ac:dyDescent="0.25">
      <c r="I3911" s="6">
        <v>60000</v>
      </c>
      <c r="J3911" t="s">
        <v>8220</v>
      </c>
      <c r="K3911" t="s">
        <v>8332</v>
      </c>
    </row>
    <row r="3912" spans="9:11" x14ac:dyDescent="0.25">
      <c r="I3912" s="6">
        <v>6000</v>
      </c>
      <c r="J3912" t="s">
        <v>8220</v>
      </c>
      <c r="K3912" t="s">
        <v>8332</v>
      </c>
    </row>
    <row r="3913" spans="9:11" x14ac:dyDescent="0.25">
      <c r="I3913" s="6">
        <v>8000</v>
      </c>
      <c r="J3913" t="s">
        <v>8220</v>
      </c>
      <c r="K3913" t="s">
        <v>8332</v>
      </c>
    </row>
    <row r="3914" spans="9:11" x14ac:dyDescent="0.25">
      <c r="I3914" s="6">
        <v>15000</v>
      </c>
      <c r="J3914" t="s">
        <v>8220</v>
      </c>
      <c r="K3914" t="s">
        <v>8332</v>
      </c>
    </row>
    <row r="3915" spans="9:11" x14ac:dyDescent="0.25">
      <c r="I3915" s="6">
        <v>10000</v>
      </c>
      <c r="J3915" t="s">
        <v>8220</v>
      </c>
      <c r="K3915" t="s">
        <v>8332</v>
      </c>
    </row>
    <row r="3916" spans="9:11" x14ac:dyDescent="0.25">
      <c r="I3916" s="6">
        <v>2500</v>
      </c>
      <c r="J3916" t="s">
        <v>8220</v>
      </c>
      <c r="K3916" t="s">
        <v>8332</v>
      </c>
    </row>
    <row r="3917" spans="9:11" x14ac:dyDescent="0.25">
      <c r="I3917" s="6">
        <v>1500</v>
      </c>
      <c r="J3917" t="s">
        <v>8220</v>
      </c>
      <c r="K3917" t="s">
        <v>8332</v>
      </c>
    </row>
    <row r="3918" spans="9:11" x14ac:dyDescent="0.25">
      <c r="I3918" s="6">
        <v>2000</v>
      </c>
      <c r="J3918" t="s">
        <v>8220</v>
      </c>
      <c r="K3918" t="s">
        <v>8332</v>
      </c>
    </row>
    <row r="3919" spans="9:11" x14ac:dyDescent="0.25">
      <c r="I3919" s="6">
        <v>3500</v>
      </c>
      <c r="J3919" t="s">
        <v>8220</v>
      </c>
      <c r="K3919" t="s">
        <v>8332</v>
      </c>
    </row>
    <row r="3920" spans="9:11" x14ac:dyDescent="0.25">
      <c r="I3920" s="6">
        <v>60000</v>
      </c>
      <c r="J3920" t="s">
        <v>8220</v>
      </c>
      <c r="K3920" t="s">
        <v>8332</v>
      </c>
    </row>
    <row r="3921" spans="9:11" x14ac:dyDescent="0.25">
      <c r="I3921" s="6">
        <v>5000</v>
      </c>
      <c r="J3921" t="s">
        <v>8220</v>
      </c>
      <c r="K3921" t="s">
        <v>8332</v>
      </c>
    </row>
    <row r="3922" spans="9:11" x14ac:dyDescent="0.25">
      <c r="I3922" s="6">
        <v>2500</v>
      </c>
      <c r="J3922" t="s">
        <v>8220</v>
      </c>
      <c r="K3922" t="s">
        <v>8332</v>
      </c>
    </row>
    <row r="3923" spans="9:11" x14ac:dyDescent="0.25">
      <c r="I3923" s="6">
        <v>3000</v>
      </c>
      <c r="J3923" t="s">
        <v>8220</v>
      </c>
      <c r="K3923" t="s">
        <v>8332</v>
      </c>
    </row>
    <row r="3924" spans="9:11" x14ac:dyDescent="0.25">
      <c r="I3924" s="6">
        <v>750</v>
      </c>
      <c r="J3924" t="s">
        <v>8220</v>
      </c>
      <c r="K3924" t="s">
        <v>8332</v>
      </c>
    </row>
    <row r="3925" spans="9:11" x14ac:dyDescent="0.25">
      <c r="I3925" s="6">
        <v>11500</v>
      </c>
      <c r="J3925" t="s">
        <v>8220</v>
      </c>
      <c r="K3925" t="s">
        <v>8332</v>
      </c>
    </row>
    <row r="3926" spans="9:11" x14ac:dyDescent="0.25">
      <c r="I3926" s="6">
        <v>15000</v>
      </c>
      <c r="J3926" t="s">
        <v>8220</v>
      </c>
      <c r="K3926" t="s">
        <v>8332</v>
      </c>
    </row>
    <row r="3927" spans="9:11" x14ac:dyDescent="0.25">
      <c r="I3927" s="6">
        <v>150</v>
      </c>
      <c r="J3927" t="s">
        <v>8220</v>
      </c>
      <c r="K3927" t="s">
        <v>8332</v>
      </c>
    </row>
    <row r="3928" spans="9:11" x14ac:dyDescent="0.25">
      <c r="I3928" s="6">
        <v>5000</v>
      </c>
      <c r="J3928" t="s">
        <v>8220</v>
      </c>
      <c r="K3928" t="s">
        <v>8332</v>
      </c>
    </row>
    <row r="3929" spans="9:11" x14ac:dyDescent="0.25">
      <c r="I3929" s="6">
        <v>2500</v>
      </c>
      <c r="J3929" t="s">
        <v>8220</v>
      </c>
      <c r="K3929" t="s">
        <v>8332</v>
      </c>
    </row>
    <row r="3930" spans="9:11" x14ac:dyDescent="0.25">
      <c r="I3930" s="6">
        <v>5000</v>
      </c>
      <c r="J3930" t="s">
        <v>8220</v>
      </c>
      <c r="K3930" t="s">
        <v>8332</v>
      </c>
    </row>
    <row r="3931" spans="9:11" x14ac:dyDescent="0.25">
      <c r="I3931" s="6">
        <v>20000</v>
      </c>
      <c r="J3931" t="s">
        <v>8220</v>
      </c>
      <c r="K3931" t="s">
        <v>8332</v>
      </c>
    </row>
    <row r="3932" spans="9:11" x14ac:dyDescent="0.25">
      <c r="I3932" s="6">
        <v>10000</v>
      </c>
      <c r="J3932" t="s">
        <v>8220</v>
      </c>
      <c r="K3932" t="s">
        <v>8332</v>
      </c>
    </row>
    <row r="3933" spans="9:11" x14ac:dyDescent="0.25">
      <c r="I3933" s="6">
        <v>8000</v>
      </c>
      <c r="J3933" t="s">
        <v>8220</v>
      </c>
      <c r="K3933" t="s">
        <v>8332</v>
      </c>
    </row>
    <row r="3934" spans="9:11" x14ac:dyDescent="0.25">
      <c r="I3934" s="6">
        <v>12000</v>
      </c>
      <c r="J3934" t="s">
        <v>8220</v>
      </c>
      <c r="K3934" t="s">
        <v>8332</v>
      </c>
    </row>
    <row r="3935" spans="9:11" x14ac:dyDescent="0.25">
      <c r="I3935" s="6">
        <v>7000</v>
      </c>
      <c r="J3935" t="s">
        <v>8220</v>
      </c>
      <c r="K3935" t="s">
        <v>8332</v>
      </c>
    </row>
    <row r="3936" spans="9:11" x14ac:dyDescent="0.25">
      <c r="I3936" s="6">
        <v>5000</v>
      </c>
      <c r="J3936" t="s">
        <v>8220</v>
      </c>
      <c r="K3936" t="s">
        <v>8332</v>
      </c>
    </row>
    <row r="3937" spans="9:11" x14ac:dyDescent="0.25">
      <c r="I3937" s="6">
        <v>3000</v>
      </c>
      <c r="J3937" t="s">
        <v>8220</v>
      </c>
      <c r="K3937" t="s">
        <v>8332</v>
      </c>
    </row>
    <row r="3938" spans="9:11" x14ac:dyDescent="0.25">
      <c r="I3938" s="6">
        <v>20000</v>
      </c>
      <c r="J3938" t="s">
        <v>8220</v>
      </c>
      <c r="K3938" t="s">
        <v>8332</v>
      </c>
    </row>
    <row r="3939" spans="9:11" x14ac:dyDescent="0.25">
      <c r="I3939" s="6">
        <v>2885</v>
      </c>
      <c r="J3939" t="s">
        <v>8220</v>
      </c>
      <c r="K3939" t="s">
        <v>8332</v>
      </c>
    </row>
    <row r="3940" spans="9:11" x14ac:dyDescent="0.25">
      <c r="I3940" s="6">
        <v>3255</v>
      </c>
      <c r="J3940" t="s">
        <v>8220</v>
      </c>
      <c r="K3940" t="s">
        <v>8332</v>
      </c>
    </row>
    <row r="3941" spans="9:11" x14ac:dyDescent="0.25">
      <c r="I3941" s="6">
        <v>5000</v>
      </c>
      <c r="J3941" t="s">
        <v>8220</v>
      </c>
      <c r="K3941" t="s">
        <v>8332</v>
      </c>
    </row>
    <row r="3942" spans="9:11" x14ac:dyDescent="0.25">
      <c r="I3942" s="6">
        <v>5000</v>
      </c>
      <c r="J3942" t="s">
        <v>8220</v>
      </c>
      <c r="K3942" t="s">
        <v>8332</v>
      </c>
    </row>
    <row r="3943" spans="9:11" x14ac:dyDescent="0.25">
      <c r="I3943" s="6">
        <v>5500</v>
      </c>
      <c r="J3943" t="s">
        <v>8220</v>
      </c>
      <c r="K3943" t="s">
        <v>8332</v>
      </c>
    </row>
    <row r="3944" spans="9:11" x14ac:dyDescent="0.25">
      <c r="I3944" s="6">
        <v>1200</v>
      </c>
      <c r="J3944" t="s">
        <v>8220</v>
      </c>
      <c r="K3944" t="s">
        <v>8332</v>
      </c>
    </row>
    <row r="3945" spans="9:11" x14ac:dyDescent="0.25">
      <c r="I3945" s="6">
        <v>5000</v>
      </c>
      <c r="J3945" t="s">
        <v>8220</v>
      </c>
      <c r="K3945" t="s">
        <v>8332</v>
      </c>
    </row>
    <row r="3946" spans="9:11" x14ac:dyDescent="0.25">
      <c r="I3946" s="6">
        <v>5000</v>
      </c>
      <c r="J3946" t="s">
        <v>8220</v>
      </c>
      <c r="K3946" t="s">
        <v>8332</v>
      </c>
    </row>
    <row r="3947" spans="9:11" x14ac:dyDescent="0.25">
      <c r="I3947" s="6">
        <v>2000</v>
      </c>
      <c r="J3947" t="s">
        <v>8220</v>
      </c>
      <c r="K3947" t="s">
        <v>8332</v>
      </c>
    </row>
    <row r="3948" spans="9:11" x14ac:dyDescent="0.25">
      <c r="I3948" s="6">
        <v>6000</v>
      </c>
      <c r="J3948" t="s">
        <v>8220</v>
      </c>
      <c r="K3948" t="s">
        <v>8332</v>
      </c>
    </row>
    <row r="3949" spans="9:11" x14ac:dyDescent="0.25">
      <c r="I3949" s="6">
        <v>3000</v>
      </c>
      <c r="J3949" t="s">
        <v>8220</v>
      </c>
      <c r="K3949" t="s">
        <v>8332</v>
      </c>
    </row>
    <row r="3950" spans="9:11" x14ac:dyDescent="0.25">
      <c r="I3950" s="6">
        <v>30000</v>
      </c>
      <c r="J3950" t="s">
        <v>8220</v>
      </c>
      <c r="K3950" t="s">
        <v>8332</v>
      </c>
    </row>
    <row r="3951" spans="9:11" x14ac:dyDescent="0.25">
      <c r="I3951" s="6">
        <v>10000</v>
      </c>
      <c r="J3951" t="s">
        <v>8220</v>
      </c>
      <c r="K3951" t="s">
        <v>8332</v>
      </c>
    </row>
    <row r="3952" spans="9:11" x14ac:dyDescent="0.25">
      <c r="I3952" s="6">
        <v>4000</v>
      </c>
      <c r="J3952" t="s">
        <v>8220</v>
      </c>
      <c r="K3952" t="s">
        <v>8332</v>
      </c>
    </row>
    <row r="3953" spans="9:11" x14ac:dyDescent="0.25">
      <c r="I3953" s="6">
        <v>200000</v>
      </c>
      <c r="J3953" t="s">
        <v>8220</v>
      </c>
      <c r="K3953" t="s">
        <v>8332</v>
      </c>
    </row>
    <row r="3954" spans="9:11" x14ac:dyDescent="0.25">
      <c r="I3954" s="6">
        <v>26000</v>
      </c>
      <c r="J3954" t="s">
        <v>8220</v>
      </c>
      <c r="K3954" t="s">
        <v>8332</v>
      </c>
    </row>
    <row r="3955" spans="9:11" x14ac:dyDescent="0.25">
      <c r="I3955" s="6">
        <v>17600</v>
      </c>
      <c r="J3955" t="s">
        <v>8220</v>
      </c>
      <c r="K3955" t="s">
        <v>8332</v>
      </c>
    </row>
    <row r="3956" spans="9:11" x14ac:dyDescent="0.25">
      <c r="I3956" s="6">
        <v>25000</v>
      </c>
      <c r="J3956" t="s">
        <v>8220</v>
      </c>
      <c r="K3956" t="s">
        <v>8332</v>
      </c>
    </row>
    <row r="3957" spans="9:11" x14ac:dyDescent="0.25">
      <c r="I3957" s="6">
        <v>1750</v>
      </c>
      <c r="J3957" t="s">
        <v>8220</v>
      </c>
      <c r="K3957" t="s">
        <v>8332</v>
      </c>
    </row>
    <row r="3958" spans="9:11" x14ac:dyDescent="0.25">
      <c r="I3958" s="6">
        <v>5500</v>
      </c>
      <c r="J3958" t="s">
        <v>8220</v>
      </c>
      <c r="K3958" t="s">
        <v>8332</v>
      </c>
    </row>
    <row r="3959" spans="9:11" x14ac:dyDescent="0.25">
      <c r="I3959" s="6">
        <v>28000</v>
      </c>
      <c r="J3959" t="s">
        <v>8220</v>
      </c>
      <c r="K3959" t="s">
        <v>8332</v>
      </c>
    </row>
    <row r="3960" spans="9:11" x14ac:dyDescent="0.25">
      <c r="I3960" s="6">
        <v>2000</v>
      </c>
      <c r="J3960" t="s">
        <v>8220</v>
      </c>
      <c r="K3960" t="s">
        <v>8332</v>
      </c>
    </row>
    <row r="3961" spans="9:11" x14ac:dyDescent="0.25">
      <c r="I3961" s="6">
        <v>1200</v>
      </c>
      <c r="J3961" t="s">
        <v>8220</v>
      </c>
      <c r="K3961" t="s">
        <v>8332</v>
      </c>
    </row>
    <row r="3962" spans="9:11" x14ac:dyDescent="0.25">
      <c r="I3962" s="6">
        <v>3000</v>
      </c>
      <c r="J3962" t="s">
        <v>8220</v>
      </c>
      <c r="K3962" t="s">
        <v>8332</v>
      </c>
    </row>
    <row r="3963" spans="9:11" x14ac:dyDescent="0.25">
      <c r="I3963" s="6">
        <v>5000</v>
      </c>
      <c r="J3963" t="s">
        <v>8220</v>
      </c>
      <c r="K3963" t="s">
        <v>8332</v>
      </c>
    </row>
    <row r="3964" spans="9:11" x14ac:dyDescent="0.25">
      <c r="I3964" s="6">
        <v>1400</v>
      </c>
      <c r="J3964" t="s">
        <v>8220</v>
      </c>
      <c r="K3964" t="s">
        <v>8332</v>
      </c>
    </row>
    <row r="3965" spans="9:11" x14ac:dyDescent="0.25">
      <c r="I3965" s="6">
        <v>10000</v>
      </c>
      <c r="J3965" t="s">
        <v>8220</v>
      </c>
      <c r="K3965" t="s">
        <v>8332</v>
      </c>
    </row>
    <row r="3966" spans="9:11" x14ac:dyDescent="0.25">
      <c r="I3966" s="6">
        <v>2000</v>
      </c>
      <c r="J3966" t="s">
        <v>8220</v>
      </c>
      <c r="K3966" t="s">
        <v>8332</v>
      </c>
    </row>
    <row r="3967" spans="9:11" x14ac:dyDescent="0.25">
      <c r="I3967" s="6">
        <v>2000</v>
      </c>
      <c r="J3967" t="s">
        <v>8220</v>
      </c>
      <c r="K3967" t="s">
        <v>8332</v>
      </c>
    </row>
    <row r="3968" spans="9:11" x14ac:dyDescent="0.25">
      <c r="I3968" s="6">
        <v>7500</v>
      </c>
      <c r="J3968" t="s">
        <v>8220</v>
      </c>
      <c r="K3968" t="s">
        <v>8332</v>
      </c>
    </row>
    <row r="3969" spans="9:11" x14ac:dyDescent="0.25">
      <c r="I3969" s="6">
        <v>1700</v>
      </c>
      <c r="J3969" t="s">
        <v>8220</v>
      </c>
      <c r="K3969" t="s">
        <v>8332</v>
      </c>
    </row>
    <row r="3970" spans="9:11" x14ac:dyDescent="0.25">
      <c r="I3970" s="6">
        <v>5000</v>
      </c>
      <c r="J3970" t="s">
        <v>8220</v>
      </c>
      <c r="K3970" t="s">
        <v>8332</v>
      </c>
    </row>
    <row r="3971" spans="9:11" x14ac:dyDescent="0.25">
      <c r="I3971" s="6">
        <v>2825</v>
      </c>
      <c r="J3971" t="s">
        <v>8220</v>
      </c>
      <c r="K3971" t="s">
        <v>8332</v>
      </c>
    </row>
    <row r="3972" spans="9:11" x14ac:dyDescent="0.25">
      <c r="I3972" s="6">
        <v>15000</v>
      </c>
      <c r="J3972" t="s">
        <v>8220</v>
      </c>
      <c r="K3972" t="s">
        <v>8332</v>
      </c>
    </row>
    <row r="3973" spans="9:11" x14ac:dyDescent="0.25">
      <c r="I3973" s="6">
        <v>14000</v>
      </c>
      <c r="J3973" t="s">
        <v>8220</v>
      </c>
      <c r="K3973" t="s">
        <v>8332</v>
      </c>
    </row>
    <row r="3974" spans="9:11" x14ac:dyDescent="0.25">
      <c r="I3974" s="6">
        <v>1000</v>
      </c>
      <c r="J3974" t="s">
        <v>8220</v>
      </c>
      <c r="K3974" t="s">
        <v>8332</v>
      </c>
    </row>
    <row r="3975" spans="9:11" x14ac:dyDescent="0.25">
      <c r="I3975" s="6">
        <v>5000</v>
      </c>
      <c r="J3975" t="s">
        <v>8220</v>
      </c>
      <c r="K3975" t="s">
        <v>8332</v>
      </c>
    </row>
    <row r="3976" spans="9:11" x14ac:dyDescent="0.25">
      <c r="I3976" s="6">
        <v>1000</v>
      </c>
      <c r="J3976" t="s">
        <v>8220</v>
      </c>
      <c r="K3976" t="s">
        <v>8332</v>
      </c>
    </row>
    <row r="3977" spans="9:11" x14ac:dyDescent="0.25">
      <c r="I3977" s="6">
        <v>678</v>
      </c>
      <c r="J3977" t="s">
        <v>8220</v>
      </c>
      <c r="K3977" t="s">
        <v>8332</v>
      </c>
    </row>
    <row r="3978" spans="9:11" x14ac:dyDescent="0.25">
      <c r="I3978" s="6">
        <v>1300</v>
      </c>
      <c r="J3978" t="s">
        <v>8220</v>
      </c>
      <c r="K3978" t="s">
        <v>8332</v>
      </c>
    </row>
    <row r="3979" spans="9:11" x14ac:dyDescent="0.25">
      <c r="I3979" s="6">
        <v>90000</v>
      </c>
      <c r="J3979" t="s">
        <v>8220</v>
      </c>
      <c r="K3979" t="s">
        <v>8332</v>
      </c>
    </row>
    <row r="3980" spans="9:11" x14ac:dyDescent="0.25">
      <c r="I3980" s="6">
        <v>2000</v>
      </c>
      <c r="J3980" t="s">
        <v>8220</v>
      </c>
      <c r="K3980" t="s">
        <v>8332</v>
      </c>
    </row>
    <row r="3981" spans="9:11" x14ac:dyDescent="0.25">
      <c r="I3981" s="6">
        <v>6000</v>
      </c>
      <c r="J3981" t="s">
        <v>8220</v>
      </c>
      <c r="K3981" t="s">
        <v>8332</v>
      </c>
    </row>
    <row r="3982" spans="9:11" x14ac:dyDescent="0.25">
      <c r="I3982" s="6">
        <v>2500</v>
      </c>
      <c r="J3982" t="s">
        <v>8220</v>
      </c>
      <c r="K3982" t="s">
        <v>8332</v>
      </c>
    </row>
    <row r="3983" spans="9:11" x14ac:dyDescent="0.25">
      <c r="I3983" s="6">
        <v>30000</v>
      </c>
      <c r="J3983" t="s">
        <v>8220</v>
      </c>
      <c r="K3983" t="s">
        <v>8332</v>
      </c>
    </row>
    <row r="3984" spans="9:11" x14ac:dyDescent="0.25">
      <c r="I3984" s="6">
        <v>850</v>
      </c>
      <c r="J3984" t="s">
        <v>8220</v>
      </c>
      <c r="K3984" t="s">
        <v>8332</v>
      </c>
    </row>
    <row r="3985" spans="9:11" x14ac:dyDescent="0.25">
      <c r="I3985" s="6">
        <v>11140</v>
      </c>
      <c r="J3985" t="s">
        <v>8220</v>
      </c>
      <c r="K3985" t="s">
        <v>8332</v>
      </c>
    </row>
    <row r="3986" spans="9:11" x14ac:dyDescent="0.25">
      <c r="I3986" s="6">
        <v>1500</v>
      </c>
      <c r="J3986" t="s">
        <v>8220</v>
      </c>
      <c r="K3986" t="s">
        <v>8332</v>
      </c>
    </row>
    <row r="3987" spans="9:11" x14ac:dyDescent="0.25">
      <c r="I3987" s="6">
        <v>2000</v>
      </c>
      <c r="J3987" t="s">
        <v>8220</v>
      </c>
      <c r="K3987" t="s">
        <v>8332</v>
      </c>
    </row>
    <row r="3988" spans="9:11" x14ac:dyDescent="0.25">
      <c r="I3988" s="6">
        <v>5000</v>
      </c>
      <c r="J3988" t="s">
        <v>8220</v>
      </c>
      <c r="K3988" t="s">
        <v>8332</v>
      </c>
    </row>
    <row r="3989" spans="9:11" x14ac:dyDescent="0.25">
      <c r="I3989" s="6">
        <v>400</v>
      </c>
      <c r="J3989" t="s">
        <v>8220</v>
      </c>
      <c r="K3989" t="s">
        <v>8332</v>
      </c>
    </row>
    <row r="3990" spans="9:11" x14ac:dyDescent="0.25">
      <c r="I3990" s="6">
        <v>1500</v>
      </c>
      <c r="J3990" t="s">
        <v>8220</v>
      </c>
      <c r="K3990" t="s">
        <v>8332</v>
      </c>
    </row>
    <row r="3991" spans="9:11" x14ac:dyDescent="0.25">
      <c r="I3991" s="6">
        <v>3000</v>
      </c>
      <c r="J3991" t="s">
        <v>8220</v>
      </c>
      <c r="K3991" t="s">
        <v>8332</v>
      </c>
    </row>
    <row r="3992" spans="9:11" x14ac:dyDescent="0.25">
      <c r="I3992" s="6">
        <v>1650</v>
      </c>
      <c r="J3992" t="s">
        <v>8220</v>
      </c>
      <c r="K3992" t="s">
        <v>8332</v>
      </c>
    </row>
    <row r="3993" spans="9:11" x14ac:dyDescent="0.25">
      <c r="I3993" s="6">
        <v>500</v>
      </c>
      <c r="J3993" t="s">
        <v>8220</v>
      </c>
      <c r="K3993" t="s">
        <v>8332</v>
      </c>
    </row>
    <row r="3994" spans="9:11" x14ac:dyDescent="0.25">
      <c r="I3994" s="6">
        <v>10000</v>
      </c>
      <c r="J3994" t="s">
        <v>8220</v>
      </c>
      <c r="K3994" t="s">
        <v>8332</v>
      </c>
    </row>
    <row r="3995" spans="9:11" x14ac:dyDescent="0.25">
      <c r="I3995" s="6">
        <v>50000</v>
      </c>
      <c r="J3995" t="s">
        <v>8220</v>
      </c>
      <c r="K3995" t="s">
        <v>8332</v>
      </c>
    </row>
    <row r="3996" spans="9:11" x14ac:dyDescent="0.25">
      <c r="I3996" s="6">
        <v>2000</v>
      </c>
      <c r="J3996" t="s">
        <v>8220</v>
      </c>
      <c r="K3996" t="s">
        <v>8332</v>
      </c>
    </row>
    <row r="3997" spans="9:11" x14ac:dyDescent="0.25">
      <c r="I3997" s="6">
        <v>200</v>
      </c>
      <c r="J3997" t="s">
        <v>8220</v>
      </c>
      <c r="K3997" t="s">
        <v>8332</v>
      </c>
    </row>
    <row r="3998" spans="9:11" x14ac:dyDescent="0.25">
      <c r="I3998" s="6">
        <v>3000</v>
      </c>
      <c r="J3998" t="s">
        <v>8220</v>
      </c>
      <c r="K3998" t="s">
        <v>8332</v>
      </c>
    </row>
    <row r="3999" spans="9:11" x14ac:dyDescent="0.25">
      <c r="I3999" s="6">
        <v>3000</v>
      </c>
      <c r="J3999" t="s">
        <v>8220</v>
      </c>
      <c r="K3999" t="s">
        <v>8332</v>
      </c>
    </row>
    <row r="4000" spans="9:11" x14ac:dyDescent="0.25">
      <c r="I4000" s="6">
        <v>1250</v>
      </c>
      <c r="J4000" t="s">
        <v>8220</v>
      </c>
      <c r="K4000" t="s">
        <v>8332</v>
      </c>
    </row>
    <row r="4001" spans="9:11" x14ac:dyDescent="0.25">
      <c r="I4001" s="6">
        <v>7000</v>
      </c>
      <c r="J4001" t="s">
        <v>8220</v>
      </c>
      <c r="K4001" t="s">
        <v>8332</v>
      </c>
    </row>
    <row r="4002" spans="9:11" x14ac:dyDescent="0.25">
      <c r="I4002" s="6">
        <v>8000</v>
      </c>
      <c r="J4002" t="s">
        <v>8220</v>
      </c>
      <c r="K4002" t="s">
        <v>8332</v>
      </c>
    </row>
    <row r="4003" spans="9:11" x14ac:dyDescent="0.25">
      <c r="I4003" s="6">
        <v>1200</v>
      </c>
      <c r="J4003" t="s">
        <v>8220</v>
      </c>
      <c r="K4003" t="s">
        <v>8332</v>
      </c>
    </row>
    <row r="4004" spans="9:11" x14ac:dyDescent="0.25">
      <c r="I4004" s="6">
        <v>1250</v>
      </c>
      <c r="J4004" t="s">
        <v>8220</v>
      </c>
      <c r="K4004" t="s">
        <v>8332</v>
      </c>
    </row>
    <row r="4005" spans="9:11" x14ac:dyDescent="0.25">
      <c r="I4005" s="6">
        <v>2000</v>
      </c>
      <c r="J4005" t="s">
        <v>8220</v>
      </c>
      <c r="K4005" t="s">
        <v>8332</v>
      </c>
    </row>
    <row r="4006" spans="9:11" x14ac:dyDescent="0.25">
      <c r="I4006" s="6">
        <v>500</v>
      </c>
      <c r="J4006" t="s">
        <v>8220</v>
      </c>
      <c r="K4006" t="s">
        <v>8332</v>
      </c>
    </row>
    <row r="4007" spans="9:11" x14ac:dyDescent="0.25">
      <c r="I4007" s="6">
        <v>3000</v>
      </c>
      <c r="J4007" t="s">
        <v>8220</v>
      </c>
      <c r="K4007" t="s">
        <v>8332</v>
      </c>
    </row>
    <row r="4008" spans="9:11" x14ac:dyDescent="0.25">
      <c r="I4008" s="6">
        <v>30000</v>
      </c>
      <c r="J4008" t="s">
        <v>8220</v>
      </c>
      <c r="K4008" t="s">
        <v>8332</v>
      </c>
    </row>
    <row r="4009" spans="9:11" x14ac:dyDescent="0.25">
      <c r="I4009" s="6">
        <v>2000</v>
      </c>
      <c r="J4009" t="s">
        <v>8220</v>
      </c>
      <c r="K4009" t="s">
        <v>8332</v>
      </c>
    </row>
    <row r="4010" spans="9:11" x14ac:dyDescent="0.25">
      <c r="I4010" s="6">
        <v>1000</v>
      </c>
      <c r="J4010" t="s">
        <v>8220</v>
      </c>
      <c r="K4010" t="s">
        <v>8332</v>
      </c>
    </row>
    <row r="4011" spans="9:11" x14ac:dyDescent="0.25">
      <c r="I4011" s="6">
        <v>1930</v>
      </c>
      <c r="J4011" t="s">
        <v>8220</v>
      </c>
      <c r="K4011" t="s">
        <v>8332</v>
      </c>
    </row>
    <row r="4012" spans="9:11" x14ac:dyDescent="0.25">
      <c r="I4012" s="6">
        <v>7200</v>
      </c>
      <c r="J4012" t="s">
        <v>8220</v>
      </c>
      <c r="K4012" t="s">
        <v>8332</v>
      </c>
    </row>
    <row r="4013" spans="9:11" x14ac:dyDescent="0.25">
      <c r="I4013" s="6">
        <v>250</v>
      </c>
      <c r="J4013" t="s">
        <v>8220</v>
      </c>
      <c r="K4013" t="s">
        <v>8332</v>
      </c>
    </row>
    <row r="4014" spans="9:11" x14ac:dyDescent="0.25">
      <c r="I4014" s="6">
        <v>575</v>
      </c>
      <c r="J4014" t="s">
        <v>8220</v>
      </c>
      <c r="K4014" t="s">
        <v>8332</v>
      </c>
    </row>
    <row r="4015" spans="9:11" x14ac:dyDescent="0.25">
      <c r="I4015" s="6">
        <v>2000</v>
      </c>
      <c r="J4015" t="s">
        <v>8220</v>
      </c>
      <c r="K4015" t="s">
        <v>8332</v>
      </c>
    </row>
    <row r="4016" spans="9:11" x14ac:dyDescent="0.25">
      <c r="I4016" s="6">
        <v>9000</v>
      </c>
      <c r="J4016" t="s">
        <v>8220</v>
      </c>
      <c r="K4016" t="s">
        <v>8332</v>
      </c>
    </row>
    <row r="4017" spans="9:11" x14ac:dyDescent="0.25">
      <c r="I4017" s="6">
        <v>7000</v>
      </c>
      <c r="J4017" t="s">
        <v>8220</v>
      </c>
      <c r="K4017" t="s">
        <v>8332</v>
      </c>
    </row>
    <row r="4018" spans="9:11" x14ac:dyDescent="0.25">
      <c r="I4018" s="6">
        <v>500</v>
      </c>
      <c r="J4018" t="s">
        <v>8220</v>
      </c>
      <c r="K4018" t="s">
        <v>8332</v>
      </c>
    </row>
    <row r="4019" spans="9:11" x14ac:dyDescent="0.25">
      <c r="I4019" s="6">
        <v>10000</v>
      </c>
      <c r="J4019" t="s">
        <v>8220</v>
      </c>
      <c r="K4019" t="s">
        <v>8332</v>
      </c>
    </row>
    <row r="4020" spans="9:11" x14ac:dyDescent="0.25">
      <c r="I4020" s="6">
        <v>1500</v>
      </c>
      <c r="J4020" t="s">
        <v>8220</v>
      </c>
      <c r="K4020" t="s">
        <v>8332</v>
      </c>
    </row>
    <row r="4021" spans="9:11" x14ac:dyDescent="0.25">
      <c r="I4021" s="6">
        <v>3500</v>
      </c>
      <c r="J4021" t="s">
        <v>8220</v>
      </c>
      <c r="K4021" t="s">
        <v>8332</v>
      </c>
    </row>
    <row r="4022" spans="9:11" x14ac:dyDescent="0.25">
      <c r="I4022" s="6">
        <v>600</v>
      </c>
      <c r="J4022" t="s">
        <v>8220</v>
      </c>
      <c r="K4022" t="s">
        <v>8332</v>
      </c>
    </row>
    <row r="4023" spans="9:11" x14ac:dyDescent="0.25">
      <c r="I4023" s="6">
        <v>15000</v>
      </c>
      <c r="J4023" t="s">
        <v>8220</v>
      </c>
      <c r="K4023" t="s">
        <v>8332</v>
      </c>
    </row>
    <row r="4024" spans="9:11" x14ac:dyDescent="0.25">
      <c r="I4024" s="6">
        <v>18000</v>
      </c>
      <c r="J4024" t="s">
        <v>8220</v>
      </c>
      <c r="K4024" t="s">
        <v>8332</v>
      </c>
    </row>
    <row r="4025" spans="9:11" x14ac:dyDescent="0.25">
      <c r="I4025" s="6">
        <v>7000</v>
      </c>
      <c r="J4025" t="s">
        <v>8220</v>
      </c>
      <c r="K4025" t="s">
        <v>8332</v>
      </c>
    </row>
    <row r="4026" spans="9:11" x14ac:dyDescent="0.25">
      <c r="I4026" s="6">
        <v>800</v>
      </c>
      <c r="J4026" t="s">
        <v>8220</v>
      </c>
      <c r="K4026" t="s">
        <v>8332</v>
      </c>
    </row>
    <row r="4027" spans="9:11" x14ac:dyDescent="0.25">
      <c r="I4027" s="6">
        <v>5000</v>
      </c>
      <c r="J4027" t="s">
        <v>8220</v>
      </c>
      <c r="K4027" t="s">
        <v>8332</v>
      </c>
    </row>
    <row r="4028" spans="9:11" x14ac:dyDescent="0.25">
      <c r="I4028" s="6">
        <v>4000</v>
      </c>
      <c r="J4028" t="s">
        <v>8220</v>
      </c>
      <c r="K4028" t="s">
        <v>8332</v>
      </c>
    </row>
    <row r="4029" spans="9:11" x14ac:dyDescent="0.25">
      <c r="I4029" s="6">
        <v>3000</v>
      </c>
      <c r="J4029" t="s">
        <v>8220</v>
      </c>
      <c r="K4029" t="s">
        <v>8332</v>
      </c>
    </row>
    <row r="4030" spans="9:11" x14ac:dyDescent="0.25">
      <c r="I4030" s="6">
        <v>2000</v>
      </c>
      <c r="J4030" t="s">
        <v>8220</v>
      </c>
      <c r="K4030" t="s">
        <v>8332</v>
      </c>
    </row>
    <row r="4031" spans="9:11" x14ac:dyDescent="0.25">
      <c r="I4031" s="6">
        <v>20000</v>
      </c>
      <c r="J4031" t="s">
        <v>8220</v>
      </c>
      <c r="K4031" t="s">
        <v>8332</v>
      </c>
    </row>
    <row r="4032" spans="9:11" x14ac:dyDescent="0.25">
      <c r="I4032" s="6">
        <v>2500</v>
      </c>
      <c r="J4032" t="s">
        <v>8220</v>
      </c>
      <c r="K4032" t="s">
        <v>8332</v>
      </c>
    </row>
    <row r="4033" spans="9:11" x14ac:dyDescent="0.25">
      <c r="I4033" s="6">
        <v>5000</v>
      </c>
      <c r="J4033" t="s">
        <v>8220</v>
      </c>
      <c r="K4033" t="s">
        <v>8332</v>
      </c>
    </row>
    <row r="4034" spans="9:11" x14ac:dyDescent="0.25">
      <c r="I4034" s="6">
        <v>6048</v>
      </c>
      <c r="J4034" t="s">
        <v>8220</v>
      </c>
      <c r="K4034" t="s">
        <v>8332</v>
      </c>
    </row>
    <row r="4035" spans="9:11" x14ac:dyDescent="0.25">
      <c r="I4035" s="6">
        <v>23900</v>
      </c>
      <c r="J4035" t="s">
        <v>8220</v>
      </c>
      <c r="K4035" t="s">
        <v>8332</v>
      </c>
    </row>
    <row r="4036" spans="9:11" x14ac:dyDescent="0.25">
      <c r="I4036" s="6">
        <v>13500</v>
      </c>
      <c r="J4036" t="s">
        <v>8220</v>
      </c>
      <c r="K4036" t="s">
        <v>8332</v>
      </c>
    </row>
    <row r="4037" spans="9:11" x14ac:dyDescent="0.25">
      <c r="I4037" s="6">
        <v>10000</v>
      </c>
      <c r="J4037" t="s">
        <v>8220</v>
      </c>
      <c r="K4037" t="s">
        <v>8332</v>
      </c>
    </row>
    <row r="4038" spans="9:11" x14ac:dyDescent="0.25">
      <c r="I4038" s="6">
        <v>6000</v>
      </c>
      <c r="J4038" t="s">
        <v>8220</v>
      </c>
      <c r="K4038" t="s">
        <v>8332</v>
      </c>
    </row>
    <row r="4039" spans="9:11" x14ac:dyDescent="0.25">
      <c r="I4039" s="6">
        <v>700</v>
      </c>
      <c r="J4039" t="s">
        <v>8220</v>
      </c>
      <c r="K4039" t="s">
        <v>8332</v>
      </c>
    </row>
    <row r="4040" spans="9:11" x14ac:dyDescent="0.25">
      <c r="I4040" s="6">
        <v>2500</v>
      </c>
      <c r="J4040" t="s">
        <v>8220</v>
      </c>
      <c r="K4040" t="s">
        <v>8332</v>
      </c>
    </row>
    <row r="4041" spans="9:11" x14ac:dyDescent="0.25">
      <c r="I4041" s="6">
        <v>500</v>
      </c>
      <c r="J4041" t="s">
        <v>8220</v>
      </c>
      <c r="K4041" t="s">
        <v>8332</v>
      </c>
    </row>
    <row r="4042" spans="9:11" x14ac:dyDescent="0.25">
      <c r="I4042" s="6">
        <v>8000</v>
      </c>
      <c r="J4042" t="s">
        <v>8220</v>
      </c>
      <c r="K4042" t="s">
        <v>8332</v>
      </c>
    </row>
    <row r="4043" spans="9:11" x14ac:dyDescent="0.25">
      <c r="I4043" s="6">
        <v>5000</v>
      </c>
      <c r="J4043" t="s">
        <v>8220</v>
      </c>
      <c r="K4043" t="s">
        <v>8332</v>
      </c>
    </row>
    <row r="4044" spans="9:11" x14ac:dyDescent="0.25">
      <c r="I4044" s="6">
        <v>10000</v>
      </c>
      <c r="J4044" t="s">
        <v>8220</v>
      </c>
      <c r="K4044" t="s">
        <v>8332</v>
      </c>
    </row>
    <row r="4045" spans="9:11" x14ac:dyDescent="0.25">
      <c r="I4045" s="6">
        <v>300</v>
      </c>
      <c r="J4045" t="s">
        <v>8220</v>
      </c>
      <c r="K4045" t="s">
        <v>8332</v>
      </c>
    </row>
    <row r="4046" spans="9:11" x14ac:dyDescent="0.25">
      <c r="I4046" s="6">
        <v>600</v>
      </c>
      <c r="J4046" t="s">
        <v>8220</v>
      </c>
      <c r="K4046" t="s">
        <v>8332</v>
      </c>
    </row>
    <row r="4047" spans="9:11" x14ac:dyDescent="0.25">
      <c r="I4047" s="6">
        <v>5000</v>
      </c>
      <c r="J4047" t="s">
        <v>8220</v>
      </c>
      <c r="K4047" t="s">
        <v>8332</v>
      </c>
    </row>
    <row r="4048" spans="9:11" x14ac:dyDescent="0.25">
      <c r="I4048" s="6">
        <v>5600</v>
      </c>
      <c r="J4048" t="s">
        <v>8220</v>
      </c>
      <c r="K4048" t="s">
        <v>8332</v>
      </c>
    </row>
    <row r="4049" spans="9:11" x14ac:dyDescent="0.25">
      <c r="I4049" s="6">
        <v>5000</v>
      </c>
      <c r="J4049" t="s">
        <v>8220</v>
      </c>
      <c r="K4049" t="s">
        <v>8332</v>
      </c>
    </row>
    <row r="4050" spans="9:11" x14ac:dyDescent="0.25">
      <c r="I4050" s="6">
        <v>17000</v>
      </c>
      <c r="J4050" t="s">
        <v>8220</v>
      </c>
      <c r="K4050" t="s">
        <v>8332</v>
      </c>
    </row>
    <row r="4051" spans="9:11" x14ac:dyDescent="0.25">
      <c r="I4051" s="6">
        <v>20000</v>
      </c>
      <c r="J4051" t="s">
        <v>8220</v>
      </c>
      <c r="K4051" t="s">
        <v>8332</v>
      </c>
    </row>
    <row r="4052" spans="9:11" x14ac:dyDescent="0.25">
      <c r="I4052" s="6">
        <v>1500</v>
      </c>
      <c r="J4052" t="s">
        <v>8220</v>
      </c>
      <c r="K4052" t="s">
        <v>8332</v>
      </c>
    </row>
    <row r="4053" spans="9:11" x14ac:dyDescent="0.25">
      <c r="I4053" s="6">
        <v>500</v>
      </c>
      <c r="J4053" t="s">
        <v>8220</v>
      </c>
      <c r="K4053" t="s">
        <v>8332</v>
      </c>
    </row>
    <row r="4054" spans="9:11" x14ac:dyDescent="0.25">
      <c r="I4054" s="6">
        <v>3000</v>
      </c>
      <c r="J4054" t="s">
        <v>8220</v>
      </c>
      <c r="K4054" t="s">
        <v>8332</v>
      </c>
    </row>
    <row r="4055" spans="9:11" x14ac:dyDescent="0.25">
      <c r="I4055" s="6">
        <v>500</v>
      </c>
      <c r="J4055" t="s">
        <v>8220</v>
      </c>
      <c r="K4055" t="s">
        <v>8332</v>
      </c>
    </row>
    <row r="4056" spans="9:11" x14ac:dyDescent="0.25">
      <c r="I4056" s="6">
        <v>8880</v>
      </c>
      <c r="J4056" t="s">
        <v>8220</v>
      </c>
      <c r="K4056" t="s">
        <v>8332</v>
      </c>
    </row>
    <row r="4057" spans="9:11" x14ac:dyDescent="0.25">
      <c r="I4057" s="6">
        <v>5000</v>
      </c>
      <c r="J4057" t="s">
        <v>8220</v>
      </c>
      <c r="K4057" t="s">
        <v>8332</v>
      </c>
    </row>
    <row r="4058" spans="9:11" x14ac:dyDescent="0.25">
      <c r="I4058" s="6">
        <v>1500</v>
      </c>
      <c r="J4058" t="s">
        <v>8220</v>
      </c>
      <c r="K4058" t="s">
        <v>8332</v>
      </c>
    </row>
    <row r="4059" spans="9:11" x14ac:dyDescent="0.25">
      <c r="I4059" s="6">
        <v>3500</v>
      </c>
      <c r="J4059" t="s">
        <v>8220</v>
      </c>
      <c r="K4059" t="s">
        <v>8332</v>
      </c>
    </row>
    <row r="4060" spans="9:11" x14ac:dyDescent="0.25">
      <c r="I4060" s="6">
        <v>3750</v>
      </c>
      <c r="J4060" t="s">
        <v>8220</v>
      </c>
      <c r="K4060" t="s">
        <v>8332</v>
      </c>
    </row>
    <row r="4061" spans="9:11" x14ac:dyDescent="0.25">
      <c r="I4061" s="6">
        <v>10000</v>
      </c>
      <c r="J4061" t="s">
        <v>8220</v>
      </c>
      <c r="K4061" t="s">
        <v>8332</v>
      </c>
    </row>
    <row r="4062" spans="9:11" x14ac:dyDescent="0.25">
      <c r="I4062" s="6">
        <v>10000</v>
      </c>
      <c r="J4062" t="s">
        <v>8220</v>
      </c>
      <c r="K4062" t="s">
        <v>8332</v>
      </c>
    </row>
    <row r="4063" spans="9:11" x14ac:dyDescent="0.25">
      <c r="I4063" s="6">
        <v>525</v>
      </c>
      <c r="J4063" t="s">
        <v>8220</v>
      </c>
      <c r="K4063" t="s">
        <v>8332</v>
      </c>
    </row>
    <row r="4064" spans="9:11" x14ac:dyDescent="0.25">
      <c r="I4064" s="6">
        <v>20000</v>
      </c>
      <c r="J4064" t="s">
        <v>8220</v>
      </c>
      <c r="K4064" t="s">
        <v>8332</v>
      </c>
    </row>
    <row r="4065" spans="9:11" x14ac:dyDescent="0.25">
      <c r="I4065" s="6">
        <v>9500</v>
      </c>
      <c r="J4065" t="s">
        <v>8220</v>
      </c>
      <c r="K4065" t="s">
        <v>8332</v>
      </c>
    </row>
    <row r="4066" spans="9:11" x14ac:dyDescent="0.25">
      <c r="I4066" s="6">
        <v>2000</v>
      </c>
      <c r="J4066" t="s">
        <v>8220</v>
      </c>
      <c r="K4066" t="s">
        <v>8332</v>
      </c>
    </row>
    <row r="4067" spans="9:11" x14ac:dyDescent="0.25">
      <c r="I4067" s="6">
        <v>4000</v>
      </c>
      <c r="J4067" t="s">
        <v>8220</v>
      </c>
      <c r="K4067" t="s">
        <v>8332</v>
      </c>
    </row>
    <row r="4068" spans="9:11" x14ac:dyDescent="0.25">
      <c r="I4068" s="6">
        <v>15000</v>
      </c>
      <c r="J4068" t="s">
        <v>8220</v>
      </c>
      <c r="K4068" t="s">
        <v>8332</v>
      </c>
    </row>
    <row r="4069" spans="9:11" x14ac:dyDescent="0.25">
      <c r="I4069" s="6">
        <v>5000</v>
      </c>
      <c r="J4069" t="s">
        <v>8220</v>
      </c>
      <c r="K4069" t="s">
        <v>8332</v>
      </c>
    </row>
    <row r="4070" spans="9:11" x14ac:dyDescent="0.25">
      <c r="I4070" s="6">
        <v>3495</v>
      </c>
      <c r="J4070" t="s">
        <v>8220</v>
      </c>
      <c r="K4070" t="s">
        <v>8332</v>
      </c>
    </row>
    <row r="4071" spans="9:11" x14ac:dyDescent="0.25">
      <c r="I4071" s="6">
        <v>1250</v>
      </c>
      <c r="J4071" t="s">
        <v>8220</v>
      </c>
      <c r="K4071" t="s">
        <v>8332</v>
      </c>
    </row>
    <row r="4072" spans="9:11" x14ac:dyDescent="0.25">
      <c r="I4072" s="6">
        <v>1000</v>
      </c>
      <c r="J4072" t="s">
        <v>8220</v>
      </c>
      <c r="K4072" t="s">
        <v>8332</v>
      </c>
    </row>
    <row r="4073" spans="9:11" x14ac:dyDescent="0.25">
      <c r="I4073" s="6">
        <v>20000</v>
      </c>
      <c r="J4073" t="s">
        <v>8220</v>
      </c>
      <c r="K4073" t="s">
        <v>8332</v>
      </c>
    </row>
    <row r="4074" spans="9:11" x14ac:dyDescent="0.25">
      <c r="I4074" s="6">
        <v>1000</v>
      </c>
      <c r="J4074" t="s">
        <v>8220</v>
      </c>
      <c r="K4074" t="s">
        <v>8332</v>
      </c>
    </row>
    <row r="4075" spans="9:11" x14ac:dyDescent="0.25">
      <c r="I4075" s="6">
        <v>3500</v>
      </c>
      <c r="J4075" t="s">
        <v>8220</v>
      </c>
      <c r="K4075" t="s">
        <v>8332</v>
      </c>
    </row>
    <row r="4076" spans="9:11" x14ac:dyDescent="0.25">
      <c r="I4076" s="6">
        <v>2750</v>
      </c>
      <c r="J4076" t="s">
        <v>8220</v>
      </c>
      <c r="K4076" t="s">
        <v>8332</v>
      </c>
    </row>
    <row r="4077" spans="9:11" x14ac:dyDescent="0.25">
      <c r="I4077" s="6">
        <v>2000</v>
      </c>
      <c r="J4077" t="s">
        <v>8220</v>
      </c>
      <c r="K4077" t="s">
        <v>8332</v>
      </c>
    </row>
    <row r="4078" spans="9:11" x14ac:dyDescent="0.25">
      <c r="I4078" s="6">
        <v>700</v>
      </c>
      <c r="J4078" t="s">
        <v>8220</v>
      </c>
      <c r="K4078" t="s">
        <v>8332</v>
      </c>
    </row>
    <row r="4079" spans="9:11" x14ac:dyDescent="0.25">
      <c r="I4079" s="6">
        <v>15000</v>
      </c>
      <c r="J4079" t="s">
        <v>8220</v>
      </c>
      <c r="K4079" t="s">
        <v>8332</v>
      </c>
    </row>
    <row r="4080" spans="9:11" x14ac:dyDescent="0.25">
      <c r="I4080" s="6">
        <v>250</v>
      </c>
      <c r="J4080" t="s">
        <v>8220</v>
      </c>
      <c r="K4080" t="s">
        <v>8332</v>
      </c>
    </row>
    <row r="4081" spans="9:11" x14ac:dyDescent="0.25">
      <c r="I4081" s="6">
        <v>3000</v>
      </c>
      <c r="J4081" t="s">
        <v>8220</v>
      </c>
      <c r="K4081" t="s">
        <v>8332</v>
      </c>
    </row>
    <row r="4082" spans="9:11" x14ac:dyDescent="0.25">
      <c r="I4082" s="6">
        <v>3000</v>
      </c>
      <c r="J4082" t="s">
        <v>8220</v>
      </c>
      <c r="K4082" t="s">
        <v>8332</v>
      </c>
    </row>
    <row r="4083" spans="9:11" x14ac:dyDescent="0.25">
      <c r="I4083" s="6">
        <v>2224</v>
      </c>
      <c r="J4083" t="s">
        <v>8220</v>
      </c>
      <c r="K4083" t="s">
        <v>8332</v>
      </c>
    </row>
    <row r="4084" spans="9:11" x14ac:dyDescent="0.25">
      <c r="I4084" s="6">
        <v>150</v>
      </c>
      <c r="J4084" t="s">
        <v>8220</v>
      </c>
      <c r="K4084" t="s">
        <v>8332</v>
      </c>
    </row>
    <row r="4085" spans="9:11" x14ac:dyDescent="0.25">
      <c r="I4085" s="6">
        <v>3500</v>
      </c>
      <c r="J4085" t="s">
        <v>8220</v>
      </c>
      <c r="K4085" t="s">
        <v>8332</v>
      </c>
    </row>
    <row r="4086" spans="9:11" x14ac:dyDescent="0.25">
      <c r="I4086" s="6">
        <v>3000</v>
      </c>
      <c r="J4086" t="s">
        <v>8220</v>
      </c>
      <c r="K4086" t="s">
        <v>8332</v>
      </c>
    </row>
    <row r="4087" spans="9:11" x14ac:dyDescent="0.25">
      <c r="I4087" s="6">
        <v>3500</v>
      </c>
      <c r="J4087" t="s">
        <v>8220</v>
      </c>
      <c r="K4087" t="s">
        <v>8332</v>
      </c>
    </row>
    <row r="4088" spans="9:11" x14ac:dyDescent="0.25">
      <c r="I4088" s="6">
        <v>1000</v>
      </c>
      <c r="J4088" t="s">
        <v>8220</v>
      </c>
      <c r="K4088" t="s">
        <v>8332</v>
      </c>
    </row>
    <row r="4089" spans="9:11" x14ac:dyDescent="0.25">
      <c r="I4089" s="6">
        <v>9600</v>
      </c>
      <c r="J4089" t="s">
        <v>8220</v>
      </c>
      <c r="K4089" t="s">
        <v>8332</v>
      </c>
    </row>
    <row r="4090" spans="9:11" x14ac:dyDescent="0.25">
      <c r="I4090" s="6">
        <v>2000</v>
      </c>
      <c r="J4090" t="s">
        <v>8220</v>
      </c>
      <c r="K4090" t="s">
        <v>8332</v>
      </c>
    </row>
    <row r="4091" spans="9:11" x14ac:dyDescent="0.25">
      <c r="I4091" s="6">
        <v>5000</v>
      </c>
      <c r="J4091" t="s">
        <v>8220</v>
      </c>
      <c r="K4091" t="s">
        <v>8332</v>
      </c>
    </row>
    <row r="4092" spans="9:11" x14ac:dyDescent="0.25">
      <c r="I4092" s="6">
        <v>1000</v>
      </c>
      <c r="J4092" t="s">
        <v>8220</v>
      </c>
      <c r="K4092" t="s">
        <v>8332</v>
      </c>
    </row>
    <row r="4093" spans="9:11" x14ac:dyDescent="0.25">
      <c r="I4093" s="6">
        <v>1600</v>
      </c>
      <c r="J4093" t="s">
        <v>8220</v>
      </c>
      <c r="K4093" t="s">
        <v>8332</v>
      </c>
    </row>
    <row r="4094" spans="9:11" x14ac:dyDescent="0.25">
      <c r="I4094" s="6">
        <v>110000</v>
      </c>
      <c r="J4094" t="s">
        <v>8220</v>
      </c>
      <c r="K4094" t="s">
        <v>8332</v>
      </c>
    </row>
    <row r="4095" spans="9:11" x14ac:dyDescent="0.25">
      <c r="I4095" s="6">
        <v>2500</v>
      </c>
      <c r="J4095" t="s">
        <v>8220</v>
      </c>
      <c r="K4095" t="s">
        <v>8332</v>
      </c>
    </row>
    <row r="4096" spans="9:11" x14ac:dyDescent="0.25">
      <c r="I4096" s="6">
        <v>2000</v>
      </c>
      <c r="J4096" t="s">
        <v>8220</v>
      </c>
      <c r="K4096" t="s">
        <v>8332</v>
      </c>
    </row>
    <row r="4097" spans="9:11" x14ac:dyDescent="0.25">
      <c r="I4097" s="6">
        <v>30000</v>
      </c>
      <c r="J4097" t="s">
        <v>8220</v>
      </c>
      <c r="K4097" t="s">
        <v>8332</v>
      </c>
    </row>
    <row r="4098" spans="9:11" x14ac:dyDescent="0.25">
      <c r="I4098" s="6">
        <v>3500</v>
      </c>
      <c r="J4098" t="s">
        <v>8220</v>
      </c>
      <c r="K4098" t="s">
        <v>8332</v>
      </c>
    </row>
    <row r="4099" spans="9:11" x14ac:dyDescent="0.25">
      <c r="I4099" s="6">
        <v>10000</v>
      </c>
      <c r="J4099" t="s">
        <v>8220</v>
      </c>
      <c r="K4099" t="s">
        <v>8332</v>
      </c>
    </row>
    <row r="4100" spans="9:11" x14ac:dyDescent="0.25">
      <c r="I4100" s="6">
        <v>75000</v>
      </c>
      <c r="J4100" t="s">
        <v>8220</v>
      </c>
      <c r="K4100" t="s">
        <v>8332</v>
      </c>
    </row>
    <row r="4101" spans="9:11" x14ac:dyDescent="0.25">
      <c r="I4101" s="6">
        <v>4500</v>
      </c>
      <c r="J4101" t="s">
        <v>8220</v>
      </c>
      <c r="K4101" t="s">
        <v>8332</v>
      </c>
    </row>
    <row r="4102" spans="9:11" x14ac:dyDescent="0.25">
      <c r="I4102" s="6">
        <v>270</v>
      </c>
      <c r="J4102" t="s">
        <v>8220</v>
      </c>
      <c r="K4102" t="s">
        <v>8332</v>
      </c>
    </row>
    <row r="4103" spans="9:11" x14ac:dyDescent="0.25">
      <c r="I4103" s="6">
        <v>600</v>
      </c>
      <c r="J4103" t="s">
        <v>8220</v>
      </c>
      <c r="K4103" t="s">
        <v>8332</v>
      </c>
    </row>
    <row r="4104" spans="9:11" x14ac:dyDescent="0.25">
      <c r="I4104" s="6">
        <v>500</v>
      </c>
      <c r="J4104" t="s">
        <v>8220</v>
      </c>
      <c r="K4104" t="s">
        <v>8332</v>
      </c>
    </row>
    <row r="4105" spans="9:11" x14ac:dyDescent="0.25">
      <c r="I4105" s="6">
        <v>1000</v>
      </c>
      <c r="J4105" t="s">
        <v>8220</v>
      </c>
      <c r="K4105" t="s">
        <v>8332</v>
      </c>
    </row>
    <row r="4106" spans="9:11" x14ac:dyDescent="0.25">
      <c r="I4106" s="6">
        <v>3000</v>
      </c>
      <c r="J4106" t="s">
        <v>8220</v>
      </c>
      <c r="K4106" t="s">
        <v>8332</v>
      </c>
    </row>
    <row r="4107" spans="9:11" x14ac:dyDescent="0.25">
      <c r="I4107" s="6">
        <v>33000</v>
      </c>
      <c r="J4107" t="s">
        <v>8220</v>
      </c>
      <c r="K4107" t="s">
        <v>8332</v>
      </c>
    </row>
    <row r="4108" spans="9:11" x14ac:dyDescent="0.25">
      <c r="I4108" s="6">
        <v>5000</v>
      </c>
      <c r="J4108" t="s">
        <v>8220</v>
      </c>
      <c r="K4108" t="s">
        <v>8332</v>
      </c>
    </row>
    <row r="4109" spans="9:11" x14ac:dyDescent="0.25">
      <c r="I4109" s="6">
        <v>2000</v>
      </c>
      <c r="J4109" t="s">
        <v>8220</v>
      </c>
      <c r="K4109" t="s">
        <v>8332</v>
      </c>
    </row>
    <row r="4110" spans="9:11" x14ac:dyDescent="0.25">
      <c r="I4110" s="6">
        <v>3000</v>
      </c>
      <c r="J4110" t="s">
        <v>8220</v>
      </c>
      <c r="K4110" t="s">
        <v>8332</v>
      </c>
    </row>
    <row r="4111" spans="9:11" x14ac:dyDescent="0.25">
      <c r="I4111" s="6">
        <v>500</v>
      </c>
      <c r="J4111" t="s">
        <v>8220</v>
      </c>
      <c r="K4111" t="s">
        <v>8332</v>
      </c>
    </row>
    <row r="4112" spans="9:11" x14ac:dyDescent="0.25">
      <c r="I4112" s="6">
        <v>300</v>
      </c>
      <c r="J4112" t="s">
        <v>8220</v>
      </c>
      <c r="K4112" t="s">
        <v>8332</v>
      </c>
    </row>
    <row r="4113" spans="9:11" x14ac:dyDescent="0.25">
      <c r="I4113" s="6">
        <v>3000</v>
      </c>
      <c r="J4113" t="s">
        <v>8220</v>
      </c>
      <c r="K4113" t="s">
        <v>8332</v>
      </c>
    </row>
    <row r="4114" spans="9:11" x14ac:dyDescent="0.25">
      <c r="I4114" s="6">
        <v>2500</v>
      </c>
      <c r="J4114" t="s">
        <v>8220</v>
      </c>
      <c r="K4114" t="s">
        <v>8332</v>
      </c>
    </row>
    <row r="4115" spans="9:11" x14ac:dyDescent="0.25">
      <c r="I4115" s="6">
        <v>1500</v>
      </c>
      <c r="J4115" t="s">
        <v>8220</v>
      </c>
      <c r="K4115" t="s">
        <v>8332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CBFB-DA37-41E6-AE57-90E7689B1EED}">
  <dimension ref="A2:L32"/>
  <sheetViews>
    <sheetView workbookViewId="0">
      <selection activeCell="J5" sqref="J5:M21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12.5703125" bestFit="1" customWidth="1"/>
    <col min="6" max="6" width="19.28515625" bestFit="1" customWidth="1"/>
    <col min="7" max="7" width="22" bestFit="1" customWidth="1"/>
    <col min="8" max="8" width="24.28515625" bestFit="1" customWidth="1"/>
    <col min="9" max="9" width="27" bestFit="1" customWidth="1"/>
    <col min="10" max="10" width="25" bestFit="1" customWidth="1"/>
    <col min="11" max="11" width="24.28515625" bestFit="1" customWidth="1"/>
  </cols>
  <sheetData>
    <row r="2" spans="1:12" x14ac:dyDescent="0.25">
      <c r="A2" s="12" t="s">
        <v>8374</v>
      </c>
      <c r="B2" t="s">
        <v>8331</v>
      </c>
    </row>
    <row r="3" spans="1:12" x14ac:dyDescent="0.25">
      <c r="A3" s="12" t="s">
        <v>8306</v>
      </c>
      <c r="B3" t="s">
        <v>8323</v>
      </c>
    </row>
    <row r="5" spans="1:12" x14ac:dyDescent="0.25">
      <c r="A5" s="12" t="s">
        <v>8376</v>
      </c>
      <c r="B5" s="12" t="s">
        <v>8322</v>
      </c>
      <c r="J5" t="s">
        <v>8397</v>
      </c>
      <c r="K5" s="21">
        <f>AVERAGE(E7:E18)/12</f>
        <v>9.5069444444444446</v>
      </c>
    </row>
    <row r="6" spans="1:12" x14ac:dyDescent="0.25">
      <c r="A6" s="12" t="s">
        <v>8308</v>
      </c>
      <c r="B6" t="s">
        <v>8218</v>
      </c>
      <c r="C6" t="s">
        <v>8220</v>
      </c>
      <c r="D6" t="s">
        <v>8219</v>
      </c>
      <c r="E6" t="s">
        <v>8309</v>
      </c>
      <c r="J6" t="s">
        <v>8398</v>
      </c>
      <c r="K6">
        <f>MEDIAN(E7:E18)</f>
        <v>113</v>
      </c>
    </row>
    <row r="7" spans="1:12" x14ac:dyDescent="0.25">
      <c r="A7" s="13" t="s">
        <v>8316</v>
      </c>
      <c r="B7" s="9">
        <v>56</v>
      </c>
      <c r="C7" s="9">
        <v>33</v>
      </c>
      <c r="D7" s="9">
        <v>7</v>
      </c>
      <c r="E7" s="9">
        <v>96</v>
      </c>
      <c r="J7" t="s">
        <v>8399</v>
      </c>
      <c r="K7">
        <f>_xlfn.MODE.MULT(E7:E18)</f>
        <v>113</v>
      </c>
    </row>
    <row r="8" spans="1:12" x14ac:dyDescent="0.25">
      <c r="A8" s="13" t="s">
        <v>8317</v>
      </c>
      <c r="B8" s="9">
        <v>71</v>
      </c>
      <c r="C8" s="9">
        <v>39</v>
      </c>
      <c r="D8" s="9">
        <v>3</v>
      </c>
      <c r="E8" s="9">
        <v>113</v>
      </c>
      <c r="J8" t="s">
        <v>8400</v>
      </c>
      <c r="K8">
        <f>MIN(E7:E18)</f>
        <v>75</v>
      </c>
    </row>
    <row r="9" spans="1:12" x14ac:dyDescent="0.25">
      <c r="A9" s="13" t="s">
        <v>8318</v>
      </c>
      <c r="B9" s="9">
        <v>56</v>
      </c>
      <c r="C9" s="9">
        <v>33</v>
      </c>
      <c r="D9" s="9">
        <v>3</v>
      </c>
      <c r="E9" s="9">
        <v>92</v>
      </c>
      <c r="J9" t="s">
        <v>8401</v>
      </c>
      <c r="K9">
        <f>MAX(E7:E18)</f>
        <v>166</v>
      </c>
    </row>
    <row r="10" spans="1:12" x14ac:dyDescent="0.25">
      <c r="A10" s="13" t="s">
        <v>8319</v>
      </c>
      <c r="B10" s="9">
        <v>71</v>
      </c>
      <c r="C10" s="9">
        <v>40</v>
      </c>
      <c r="D10" s="9">
        <v>2</v>
      </c>
      <c r="E10" s="9">
        <v>113</v>
      </c>
      <c r="J10" t="s">
        <v>8402</v>
      </c>
      <c r="K10" s="21">
        <f>_xlfn.VAR.S(E7:E18)</f>
        <v>743.53787878787796</v>
      </c>
    </row>
    <row r="11" spans="1:12" x14ac:dyDescent="0.25">
      <c r="A11" s="13" t="s">
        <v>8310</v>
      </c>
      <c r="B11" s="9">
        <v>111</v>
      </c>
      <c r="C11" s="9">
        <v>52</v>
      </c>
      <c r="D11" s="9">
        <v>3</v>
      </c>
      <c r="E11" s="9">
        <v>166</v>
      </c>
      <c r="J11" t="s">
        <v>8403</v>
      </c>
      <c r="K11" s="21">
        <f>STDEV(E7:E18)</f>
        <v>27.267890985330677</v>
      </c>
    </row>
    <row r="12" spans="1:12" x14ac:dyDescent="0.25">
      <c r="A12" s="13" t="s">
        <v>8320</v>
      </c>
      <c r="B12" s="9">
        <v>100</v>
      </c>
      <c r="C12" s="9">
        <v>49</v>
      </c>
      <c r="D12" s="9">
        <v>4</v>
      </c>
      <c r="E12" s="9">
        <v>153</v>
      </c>
      <c r="J12" t="s">
        <v>8404</v>
      </c>
      <c r="K12">
        <f>COUNT(E7:E18)</f>
        <v>12</v>
      </c>
    </row>
    <row r="13" spans="1:12" x14ac:dyDescent="0.25">
      <c r="A13" s="13" t="s">
        <v>8311</v>
      </c>
      <c r="B13" s="9">
        <v>87</v>
      </c>
      <c r="C13" s="9">
        <v>50</v>
      </c>
      <c r="D13" s="9">
        <v>1</v>
      </c>
      <c r="E13" s="9">
        <v>138</v>
      </c>
      <c r="J13" t="s">
        <v>8405</v>
      </c>
      <c r="K13">
        <f>K9-K8</f>
        <v>91</v>
      </c>
    </row>
    <row r="14" spans="1:12" x14ac:dyDescent="0.25">
      <c r="A14" s="13" t="s">
        <v>8312</v>
      </c>
      <c r="B14" s="9">
        <v>72</v>
      </c>
      <c r="C14" s="9">
        <v>47</v>
      </c>
      <c r="D14" s="9">
        <v>4</v>
      </c>
      <c r="E14" s="9">
        <v>123</v>
      </c>
    </row>
    <row r="15" spans="1:12" x14ac:dyDescent="0.25">
      <c r="A15" s="13" t="s">
        <v>8313</v>
      </c>
      <c r="B15" s="9">
        <v>59</v>
      </c>
      <c r="C15" s="9">
        <v>34</v>
      </c>
      <c r="D15" s="9">
        <v>4</v>
      </c>
      <c r="E15" s="9">
        <v>97</v>
      </c>
      <c r="J15" t="s">
        <v>8406</v>
      </c>
      <c r="K15" s="21">
        <f>K11/SQRT(K12)</f>
        <v>7.8715621003070186</v>
      </c>
    </row>
    <row r="16" spans="1:12" x14ac:dyDescent="0.25">
      <c r="A16" s="13" t="s">
        <v>8314</v>
      </c>
      <c r="B16" s="9">
        <v>65</v>
      </c>
      <c r="C16" s="9">
        <v>50</v>
      </c>
      <c r="D16" s="9"/>
      <c r="E16" s="9">
        <v>115</v>
      </c>
      <c r="J16" t="s">
        <v>8407</v>
      </c>
      <c r="L16" t="s">
        <v>8408</v>
      </c>
    </row>
    <row r="17" spans="1:12" x14ac:dyDescent="0.25">
      <c r="A17" s="13" t="s">
        <v>8315</v>
      </c>
      <c r="B17" s="9">
        <v>54</v>
      </c>
      <c r="C17" s="9">
        <v>31</v>
      </c>
      <c r="D17" s="9">
        <v>3</v>
      </c>
      <c r="E17" s="9">
        <v>88</v>
      </c>
      <c r="J17" t="s">
        <v>8410</v>
      </c>
      <c r="L17" t="s">
        <v>8409</v>
      </c>
    </row>
    <row r="18" spans="1:12" x14ac:dyDescent="0.25">
      <c r="A18" s="13" t="s">
        <v>8321</v>
      </c>
      <c r="B18" s="9">
        <v>37</v>
      </c>
      <c r="C18" s="9">
        <v>35</v>
      </c>
      <c r="D18" s="9">
        <v>3</v>
      </c>
      <c r="E18" s="9">
        <v>75</v>
      </c>
      <c r="J18" t="s">
        <v>8411</v>
      </c>
      <c r="L18" t="s">
        <v>8412</v>
      </c>
    </row>
    <row r="19" spans="1:12" x14ac:dyDescent="0.25">
      <c r="A19" s="13" t="s">
        <v>8309</v>
      </c>
      <c r="B19" s="9">
        <v>839</v>
      </c>
      <c r="C19" s="9">
        <v>493</v>
      </c>
      <c r="D19" s="9">
        <v>37</v>
      </c>
      <c r="E19" s="9">
        <v>1369</v>
      </c>
    </row>
    <row r="20" spans="1:12" x14ac:dyDescent="0.25">
      <c r="J20" t="s">
        <v>8413</v>
      </c>
      <c r="L20" t="s">
        <v>8414</v>
      </c>
    </row>
    <row r="21" spans="1:12" x14ac:dyDescent="0.25">
      <c r="E21">
        <v>96</v>
      </c>
      <c r="L21" t="s">
        <v>8415</v>
      </c>
    </row>
    <row r="22" spans="1:12" x14ac:dyDescent="0.25">
      <c r="E22">
        <v>113</v>
      </c>
    </row>
    <row r="23" spans="1:12" x14ac:dyDescent="0.25">
      <c r="E23">
        <v>92</v>
      </c>
    </row>
    <row r="24" spans="1:12" x14ac:dyDescent="0.25">
      <c r="E24">
        <v>113</v>
      </c>
    </row>
    <row r="25" spans="1:12" x14ac:dyDescent="0.25">
      <c r="E25">
        <v>166</v>
      </c>
    </row>
    <row r="26" spans="1:12" x14ac:dyDescent="0.25">
      <c r="E26">
        <v>153</v>
      </c>
    </row>
    <row r="27" spans="1:12" x14ac:dyDescent="0.25">
      <c r="E27">
        <v>138</v>
      </c>
    </row>
    <row r="28" spans="1:12" x14ac:dyDescent="0.25">
      <c r="E28">
        <v>123</v>
      </c>
    </row>
    <row r="29" spans="1:12" x14ac:dyDescent="0.25">
      <c r="E29">
        <v>97</v>
      </c>
    </row>
    <row r="30" spans="1:12" x14ac:dyDescent="0.25">
      <c r="E30">
        <v>115</v>
      </c>
    </row>
    <row r="31" spans="1:12" x14ac:dyDescent="0.25">
      <c r="E31">
        <v>88</v>
      </c>
    </row>
    <row r="32" spans="1:12" x14ac:dyDescent="0.25">
      <c r="E32">
        <v>75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B1" zoomScale="84" zoomScaleNormal="84" workbookViewId="0">
      <selection activeCell="F1" sqref="F1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7.7109375" bestFit="1" customWidth="1"/>
    <col min="8" max="8" width="8.5703125" bestFit="1" customWidth="1"/>
    <col min="9" max="9" width="11.42578125" bestFit="1" customWidth="1"/>
    <col min="10" max="10" width="11.85546875" bestFit="1" customWidth="1"/>
    <col min="11" max="11" width="12" bestFit="1" customWidth="1"/>
    <col min="12" max="12" width="13.7109375" bestFit="1" customWidth="1"/>
    <col min="13" max="13" width="12" bestFit="1" customWidth="1"/>
    <col min="14" max="14" width="29.28515625" bestFit="1" customWidth="1"/>
    <col min="15" max="15" width="15.140625" bestFit="1" customWidth="1"/>
    <col min="16" max="16" width="18" bestFit="1" customWidth="1"/>
    <col min="17" max="17" width="23.28515625" bestFit="1" customWidth="1"/>
    <col min="18" max="18" width="16.5703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8374</v>
      </c>
      <c r="P1" s="1" t="s">
        <v>8375</v>
      </c>
      <c r="Q1" s="1" t="s">
        <v>8307</v>
      </c>
      <c r="R1" s="1" t="s">
        <v>8306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 t="s">
        <v>8324</v>
      </c>
      <c r="P2" t="s">
        <v>8325</v>
      </c>
      <c r="Q2" s="10">
        <f t="shared" ref="Q2:Q65" si="0">(((J2/60)/60)/24)+DATE(1970,1,1)</f>
        <v>42177.007071759261</v>
      </c>
      <c r="R2" s="11">
        <f>YEAR(Q2)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 t="s">
        <v>8324</v>
      </c>
      <c r="P3" t="s">
        <v>8325</v>
      </c>
      <c r="Q3" s="10">
        <f t="shared" si="0"/>
        <v>42766.600497685184</v>
      </c>
      <c r="R3" s="11">
        <f t="shared" ref="R3:R66" si="1">YEAR(Q3)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 t="s">
        <v>8324</v>
      </c>
      <c r="P4" t="s">
        <v>8325</v>
      </c>
      <c r="Q4" s="10">
        <f t="shared" si="0"/>
        <v>42405.702349537038</v>
      </c>
      <c r="R4" s="11">
        <f t="shared" si="1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 t="s">
        <v>8324</v>
      </c>
      <c r="P5" t="s">
        <v>8325</v>
      </c>
      <c r="Q5" s="10">
        <f t="shared" si="0"/>
        <v>41828.515127314815</v>
      </c>
      <c r="R5" s="11">
        <f t="shared" si="1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 t="s">
        <v>8324</v>
      </c>
      <c r="P6" t="s">
        <v>8325</v>
      </c>
      <c r="Q6" s="10">
        <f t="shared" si="0"/>
        <v>42327.834247685183</v>
      </c>
      <c r="R6" s="11">
        <f t="shared" si="1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 t="s">
        <v>8324</v>
      </c>
      <c r="P7" t="s">
        <v>8325</v>
      </c>
      <c r="Q7" s="10">
        <f t="shared" si="0"/>
        <v>42563.932951388888</v>
      </c>
      <c r="R7" s="11">
        <f t="shared" si="1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 t="s">
        <v>8324</v>
      </c>
      <c r="P8" t="s">
        <v>8325</v>
      </c>
      <c r="Q8" s="10">
        <f t="shared" si="0"/>
        <v>41794.072337962964</v>
      </c>
      <c r="R8" s="11">
        <f t="shared" si="1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 t="s">
        <v>8324</v>
      </c>
      <c r="P9" t="s">
        <v>8325</v>
      </c>
      <c r="Q9" s="10">
        <f t="shared" si="0"/>
        <v>42516.047071759262</v>
      </c>
      <c r="R9" s="11">
        <f t="shared" si="1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 t="s">
        <v>8324</v>
      </c>
      <c r="P10" t="s">
        <v>8325</v>
      </c>
      <c r="Q10" s="10">
        <f t="shared" si="0"/>
        <v>42468.94458333333</v>
      </c>
      <c r="R10" s="11">
        <f t="shared" si="1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 t="s">
        <v>8324</v>
      </c>
      <c r="P11" t="s">
        <v>8325</v>
      </c>
      <c r="Q11" s="10">
        <f t="shared" si="0"/>
        <v>42447.103518518517</v>
      </c>
      <c r="R11" s="11">
        <f t="shared" si="1"/>
        <v>2016</v>
      </c>
    </row>
    <row r="12" spans="1:18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 t="s">
        <v>8324</v>
      </c>
      <c r="P12" t="s">
        <v>8325</v>
      </c>
      <c r="Q12" s="10">
        <f t="shared" si="0"/>
        <v>41780.068043981482</v>
      </c>
      <c r="R12" s="11">
        <f t="shared" si="1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 t="s">
        <v>8324</v>
      </c>
      <c r="P13" t="s">
        <v>8325</v>
      </c>
      <c r="Q13" s="10">
        <f t="shared" si="0"/>
        <v>42572.778495370367</v>
      </c>
      <c r="R13" s="11">
        <f t="shared" si="1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 t="s">
        <v>8324</v>
      </c>
      <c r="P14" t="s">
        <v>8325</v>
      </c>
      <c r="Q14" s="10">
        <f t="shared" si="0"/>
        <v>41791.713252314818</v>
      </c>
      <c r="R14" s="11">
        <f t="shared" si="1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 t="s">
        <v>8324</v>
      </c>
      <c r="P15" t="s">
        <v>8325</v>
      </c>
      <c r="Q15" s="10">
        <f t="shared" si="0"/>
        <v>42508.677187499998</v>
      </c>
      <c r="R15" s="11">
        <f t="shared" si="1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 t="s">
        <v>8324</v>
      </c>
      <c r="P16" t="s">
        <v>8325</v>
      </c>
      <c r="Q16" s="10">
        <f t="shared" si="0"/>
        <v>41808.02648148148</v>
      </c>
      <c r="R16" s="11">
        <f t="shared" si="1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 t="s">
        <v>8324</v>
      </c>
      <c r="P17" t="s">
        <v>8325</v>
      </c>
      <c r="Q17" s="10">
        <f t="shared" si="0"/>
        <v>42256.391875000001</v>
      </c>
      <c r="R17" s="11">
        <f t="shared" si="1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 t="s">
        <v>8324</v>
      </c>
      <c r="P18" t="s">
        <v>8325</v>
      </c>
      <c r="Q18" s="10">
        <f t="shared" si="0"/>
        <v>41760.796423611115</v>
      </c>
      <c r="R18" s="11">
        <f t="shared" si="1"/>
        <v>2014</v>
      </c>
    </row>
    <row r="19" spans="1:18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 t="s">
        <v>8324</v>
      </c>
      <c r="P19" t="s">
        <v>8325</v>
      </c>
      <c r="Q19" s="10">
        <f t="shared" si="0"/>
        <v>41917.731736111113</v>
      </c>
      <c r="R19" s="11">
        <f t="shared" si="1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 t="s">
        <v>8324</v>
      </c>
      <c r="P20" t="s">
        <v>8325</v>
      </c>
      <c r="Q20" s="10">
        <f t="shared" si="0"/>
        <v>41869.542314814818</v>
      </c>
      <c r="R20" s="11">
        <f t="shared" si="1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 t="s">
        <v>8324</v>
      </c>
      <c r="P21" t="s">
        <v>8325</v>
      </c>
      <c r="Q21" s="10">
        <f t="shared" si="0"/>
        <v>42175.816365740742</v>
      </c>
      <c r="R21" s="11">
        <f t="shared" si="1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 t="s">
        <v>8324</v>
      </c>
      <c r="P22" t="s">
        <v>8325</v>
      </c>
      <c r="Q22" s="10">
        <f t="shared" si="0"/>
        <v>42200.758240740746</v>
      </c>
      <c r="R22" s="11">
        <f t="shared" si="1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 t="s">
        <v>8324</v>
      </c>
      <c r="P23" t="s">
        <v>8325</v>
      </c>
      <c r="Q23" s="10">
        <f t="shared" si="0"/>
        <v>41878.627187500002</v>
      </c>
      <c r="R23" s="11">
        <f t="shared" si="1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 t="s">
        <v>8324</v>
      </c>
      <c r="P24" t="s">
        <v>8325</v>
      </c>
      <c r="Q24" s="10">
        <f t="shared" si="0"/>
        <v>41989.91134259259</v>
      </c>
      <c r="R24" s="11">
        <f t="shared" si="1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 t="s">
        <v>8324</v>
      </c>
      <c r="P25" t="s">
        <v>8325</v>
      </c>
      <c r="Q25" s="10">
        <f t="shared" si="0"/>
        <v>42097.778946759259</v>
      </c>
      <c r="R25" s="11">
        <f t="shared" si="1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 t="s">
        <v>8324</v>
      </c>
      <c r="P26" t="s">
        <v>8325</v>
      </c>
      <c r="Q26" s="10">
        <f t="shared" si="0"/>
        <v>42229.820173611108</v>
      </c>
      <c r="R26" s="11">
        <f t="shared" si="1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 t="s">
        <v>8324</v>
      </c>
      <c r="P27" t="s">
        <v>8325</v>
      </c>
      <c r="Q27" s="10">
        <f t="shared" si="0"/>
        <v>42318.025011574078</v>
      </c>
      <c r="R27" s="11">
        <f t="shared" si="1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 t="s">
        <v>8324</v>
      </c>
      <c r="P28" t="s">
        <v>8325</v>
      </c>
      <c r="Q28" s="10">
        <f t="shared" si="0"/>
        <v>41828.515555555554</v>
      </c>
      <c r="R28" s="11">
        <f t="shared" si="1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 t="s">
        <v>8324</v>
      </c>
      <c r="P29" t="s">
        <v>8325</v>
      </c>
      <c r="Q29" s="10">
        <f t="shared" si="0"/>
        <v>41929.164733796293</v>
      </c>
      <c r="R29" s="11">
        <f t="shared" si="1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 t="s">
        <v>8324</v>
      </c>
      <c r="P30" t="s">
        <v>8325</v>
      </c>
      <c r="Q30" s="10">
        <f t="shared" si="0"/>
        <v>42324.96393518518</v>
      </c>
      <c r="R30" s="11">
        <f t="shared" si="1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 t="s">
        <v>8324</v>
      </c>
      <c r="P31" t="s">
        <v>8325</v>
      </c>
      <c r="Q31" s="10">
        <f t="shared" si="0"/>
        <v>41812.67324074074</v>
      </c>
      <c r="R31" s="11">
        <f t="shared" si="1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 t="s">
        <v>8324</v>
      </c>
      <c r="P32" t="s">
        <v>8325</v>
      </c>
      <c r="Q32" s="10">
        <f t="shared" si="0"/>
        <v>41842.292997685188</v>
      </c>
      <c r="R32" s="11">
        <f t="shared" si="1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 t="s">
        <v>8324</v>
      </c>
      <c r="P33" t="s">
        <v>8325</v>
      </c>
      <c r="Q33" s="10">
        <f t="shared" si="0"/>
        <v>42376.79206018518</v>
      </c>
      <c r="R33" s="11">
        <f t="shared" si="1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 t="s">
        <v>8324</v>
      </c>
      <c r="P34" t="s">
        <v>8325</v>
      </c>
      <c r="Q34" s="10">
        <f t="shared" si="0"/>
        <v>42461.627511574072</v>
      </c>
      <c r="R34" s="11">
        <f t="shared" si="1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 t="s">
        <v>8324</v>
      </c>
      <c r="P35" t="s">
        <v>8325</v>
      </c>
      <c r="Q35" s="10">
        <f t="shared" si="0"/>
        <v>42286.660891203705</v>
      </c>
      <c r="R35" s="11">
        <f t="shared" si="1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 t="s">
        <v>8324</v>
      </c>
      <c r="P36" t="s">
        <v>8325</v>
      </c>
      <c r="Q36" s="10">
        <f t="shared" si="0"/>
        <v>41841.321770833332</v>
      </c>
      <c r="R36" s="11">
        <f t="shared" si="1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 t="s">
        <v>8324</v>
      </c>
      <c r="P37" t="s">
        <v>8325</v>
      </c>
      <c r="Q37" s="10">
        <f t="shared" si="0"/>
        <v>42098.291828703703</v>
      </c>
      <c r="R37" s="11">
        <f t="shared" si="1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 t="s">
        <v>8324</v>
      </c>
      <c r="P38" t="s">
        <v>8325</v>
      </c>
      <c r="Q38" s="10">
        <f t="shared" si="0"/>
        <v>42068.307002314818</v>
      </c>
      <c r="R38" s="11">
        <f t="shared" si="1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 t="s">
        <v>8324</v>
      </c>
      <c r="P39" t="s">
        <v>8325</v>
      </c>
      <c r="Q39" s="10">
        <f t="shared" si="0"/>
        <v>42032.693043981482</v>
      </c>
      <c r="R39" s="11">
        <f t="shared" si="1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 t="s">
        <v>8324</v>
      </c>
      <c r="P40" t="s">
        <v>8325</v>
      </c>
      <c r="Q40" s="10">
        <f t="shared" si="0"/>
        <v>41375.057222222218</v>
      </c>
      <c r="R40" s="11">
        <f t="shared" si="1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 t="s">
        <v>8324</v>
      </c>
      <c r="P41" t="s">
        <v>8325</v>
      </c>
      <c r="Q41" s="10">
        <f t="shared" si="0"/>
        <v>41754.047083333331</v>
      </c>
      <c r="R41" s="11">
        <f t="shared" si="1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 t="s">
        <v>8324</v>
      </c>
      <c r="P42" t="s">
        <v>8325</v>
      </c>
      <c r="Q42" s="10">
        <f t="shared" si="0"/>
        <v>41789.21398148148</v>
      </c>
      <c r="R42" s="11">
        <f t="shared" si="1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 t="s">
        <v>8324</v>
      </c>
      <c r="P43" t="s">
        <v>8325</v>
      </c>
      <c r="Q43" s="10">
        <f t="shared" si="0"/>
        <v>41887.568912037037</v>
      </c>
      <c r="R43" s="11">
        <f t="shared" si="1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 t="s">
        <v>8324</v>
      </c>
      <c r="P44" t="s">
        <v>8325</v>
      </c>
      <c r="Q44" s="10">
        <f t="shared" si="0"/>
        <v>41971.639189814814</v>
      </c>
      <c r="R44" s="11">
        <f t="shared" si="1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 t="s">
        <v>8324</v>
      </c>
      <c r="P45" t="s">
        <v>8325</v>
      </c>
      <c r="Q45" s="10">
        <f t="shared" si="0"/>
        <v>41802.790347222224</v>
      </c>
      <c r="R45" s="11">
        <f t="shared" si="1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 t="s">
        <v>8324</v>
      </c>
      <c r="P46" t="s">
        <v>8325</v>
      </c>
      <c r="Q46" s="10">
        <f t="shared" si="0"/>
        <v>41874.098807870374</v>
      </c>
      <c r="R46" s="11">
        <f t="shared" si="1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 t="s">
        <v>8324</v>
      </c>
      <c r="P47" t="s">
        <v>8325</v>
      </c>
      <c r="Q47" s="10">
        <f t="shared" si="0"/>
        <v>42457.623923611114</v>
      </c>
      <c r="R47" s="11">
        <f t="shared" si="1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 t="s">
        <v>8324</v>
      </c>
      <c r="P48" t="s">
        <v>8325</v>
      </c>
      <c r="Q48" s="10">
        <f t="shared" si="0"/>
        <v>42323.964976851858</v>
      </c>
      <c r="R48" s="11">
        <f t="shared" si="1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 t="s">
        <v>8324</v>
      </c>
      <c r="P49" t="s">
        <v>8325</v>
      </c>
      <c r="Q49" s="10">
        <f t="shared" si="0"/>
        <v>41932.819525462961</v>
      </c>
      <c r="R49" s="11">
        <f t="shared" si="1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 t="s">
        <v>8324</v>
      </c>
      <c r="P50" t="s">
        <v>8325</v>
      </c>
      <c r="Q50" s="10">
        <f t="shared" si="0"/>
        <v>42033.516898148147</v>
      </c>
      <c r="R50" s="11">
        <f t="shared" si="1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 t="s">
        <v>8324</v>
      </c>
      <c r="P51" t="s">
        <v>8325</v>
      </c>
      <c r="Q51" s="10">
        <f t="shared" si="0"/>
        <v>42271.176446759258</v>
      </c>
      <c r="R51" s="11">
        <f t="shared" si="1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 t="s">
        <v>8324</v>
      </c>
      <c r="P52" t="s">
        <v>8325</v>
      </c>
      <c r="Q52" s="10">
        <f t="shared" si="0"/>
        <v>41995.752986111111</v>
      </c>
      <c r="R52" s="11">
        <f t="shared" si="1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 t="s">
        <v>8324</v>
      </c>
      <c r="P53" t="s">
        <v>8325</v>
      </c>
      <c r="Q53" s="10">
        <f t="shared" si="0"/>
        <v>42196.928668981483</v>
      </c>
      <c r="R53" s="11">
        <f t="shared" si="1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 t="s">
        <v>8324</v>
      </c>
      <c r="P54" t="s">
        <v>8325</v>
      </c>
      <c r="Q54" s="10">
        <f t="shared" si="0"/>
        <v>41807.701921296299</v>
      </c>
      <c r="R54" s="11">
        <f t="shared" si="1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 t="s">
        <v>8324</v>
      </c>
      <c r="P55" t="s">
        <v>8325</v>
      </c>
      <c r="Q55" s="10">
        <f t="shared" si="0"/>
        <v>41719.549131944441</v>
      </c>
      <c r="R55" s="11">
        <f t="shared" si="1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 t="s">
        <v>8324</v>
      </c>
      <c r="P56" t="s">
        <v>8325</v>
      </c>
      <c r="Q56" s="10">
        <f t="shared" si="0"/>
        <v>42333.713206018518</v>
      </c>
      <c r="R56" s="11">
        <f t="shared" si="1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 t="s">
        <v>8324</v>
      </c>
      <c r="P57" t="s">
        <v>8325</v>
      </c>
      <c r="Q57" s="10">
        <f t="shared" si="0"/>
        <v>42496.968935185185</v>
      </c>
      <c r="R57" s="11">
        <f t="shared" si="1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 t="s">
        <v>8324</v>
      </c>
      <c r="P58" t="s">
        <v>8325</v>
      </c>
      <c r="Q58" s="10">
        <f t="shared" si="0"/>
        <v>42149.548888888887</v>
      </c>
      <c r="R58" s="11">
        <f t="shared" si="1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 t="s">
        <v>8324</v>
      </c>
      <c r="P59" t="s">
        <v>8325</v>
      </c>
      <c r="Q59" s="10">
        <f t="shared" si="0"/>
        <v>42089.83289351852</v>
      </c>
      <c r="R59" s="11">
        <f t="shared" si="1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 t="s">
        <v>8324</v>
      </c>
      <c r="P60" t="s">
        <v>8325</v>
      </c>
      <c r="Q60" s="10">
        <f t="shared" si="0"/>
        <v>41932.745046296295</v>
      </c>
      <c r="R60" s="11">
        <f t="shared" si="1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 t="s">
        <v>8324</v>
      </c>
      <c r="P61" t="s">
        <v>8325</v>
      </c>
      <c r="Q61" s="10">
        <f t="shared" si="0"/>
        <v>42230.23583333334</v>
      </c>
      <c r="R61" s="11">
        <f t="shared" si="1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 t="s">
        <v>8324</v>
      </c>
      <c r="P62" t="s">
        <v>8326</v>
      </c>
      <c r="Q62" s="10">
        <f t="shared" si="0"/>
        <v>41701.901817129627</v>
      </c>
      <c r="R62" s="11">
        <f t="shared" si="1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 t="s">
        <v>8324</v>
      </c>
      <c r="P63" t="s">
        <v>8326</v>
      </c>
      <c r="Q63" s="10">
        <f t="shared" si="0"/>
        <v>41409.814317129632</v>
      </c>
      <c r="R63" s="11">
        <f t="shared" si="1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 t="s">
        <v>8324</v>
      </c>
      <c r="P64" t="s">
        <v>8326</v>
      </c>
      <c r="Q64" s="10">
        <f t="shared" si="0"/>
        <v>41311.799513888887</v>
      </c>
      <c r="R64" s="11">
        <f t="shared" si="1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 t="s">
        <v>8324</v>
      </c>
      <c r="P65" t="s">
        <v>8326</v>
      </c>
      <c r="Q65" s="10">
        <f t="shared" si="0"/>
        <v>41612.912187499998</v>
      </c>
      <c r="R65" s="11">
        <f t="shared" si="1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 t="s">
        <v>8324</v>
      </c>
      <c r="P66" t="s">
        <v>8326</v>
      </c>
      <c r="Q66" s="10">
        <f t="shared" ref="Q66:Q129" si="2">(((J66/60)/60)/24)+DATE(1970,1,1)</f>
        <v>41433.01829861111</v>
      </c>
      <c r="R66" s="11">
        <f t="shared" si="1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 t="s">
        <v>8324</v>
      </c>
      <c r="P67" t="s">
        <v>8326</v>
      </c>
      <c r="Q67" s="10">
        <f t="shared" si="2"/>
        <v>41835.821226851855</v>
      </c>
      <c r="R67" s="11">
        <f t="shared" ref="R67:R130" si="3">YEAR(Q67)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 t="s">
        <v>8324</v>
      </c>
      <c r="P68" t="s">
        <v>8326</v>
      </c>
      <c r="Q68" s="10">
        <f t="shared" si="2"/>
        <v>42539.849768518514</v>
      </c>
      <c r="R68" s="11">
        <f t="shared" si="3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 t="s">
        <v>8324</v>
      </c>
      <c r="P69" t="s">
        <v>8326</v>
      </c>
      <c r="Q69" s="10">
        <f t="shared" si="2"/>
        <v>41075.583379629628</v>
      </c>
      <c r="R69" s="11">
        <f t="shared" si="3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 t="s">
        <v>8324</v>
      </c>
      <c r="P70" t="s">
        <v>8326</v>
      </c>
      <c r="Q70" s="10">
        <f t="shared" si="2"/>
        <v>41663.569340277776</v>
      </c>
      <c r="R70" s="11">
        <f t="shared" si="3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 t="s">
        <v>8324</v>
      </c>
      <c r="P71" t="s">
        <v>8326</v>
      </c>
      <c r="Q71" s="10">
        <f t="shared" si="2"/>
        <v>40786.187789351854</v>
      </c>
      <c r="R71" s="11">
        <f t="shared" si="3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 t="s">
        <v>8324</v>
      </c>
      <c r="P72" t="s">
        <v>8326</v>
      </c>
      <c r="Q72" s="10">
        <f t="shared" si="2"/>
        <v>40730.896354166667</v>
      </c>
      <c r="R72" s="11">
        <f t="shared" si="3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 t="s">
        <v>8324</v>
      </c>
      <c r="P73" t="s">
        <v>8326</v>
      </c>
      <c r="Q73" s="10">
        <f t="shared" si="2"/>
        <v>40997.271493055552</v>
      </c>
      <c r="R73" s="11">
        <f t="shared" si="3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 t="s">
        <v>8324</v>
      </c>
      <c r="P74" t="s">
        <v>8326</v>
      </c>
      <c r="Q74" s="10">
        <f t="shared" si="2"/>
        <v>41208.010196759256</v>
      </c>
      <c r="R74" s="11">
        <f t="shared" si="3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 t="s">
        <v>8324</v>
      </c>
      <c r="P75" t="s">
        <v>8326</v>
      </c>
      <c r="Q75" s="10">
        <f t="shared" si="2"/>
        <v>40587.75675925926</v>
      </c>
      <c r="R75" s="11">
        <f t="shared" si="3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 t="s">
        <v>8324</v>
      </c>
      <c r="P76" t="s">
        <v>8326</v>
      </c>
      <c r="Q76" s="10">
        <f t="shared" si="2"/>
        <v>42360.487210648149</v>
      </c>
      <c r="R76" s="11">
        <f t="shared" si="3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 t="s">
        <v>8324</v>
      </c>
      <c r="P77" t="s">
        <v>8326</v>
      </c>
      <c r="Q77" s="10">
        <f t="shared" si="2"/>
        <v>41357.209166666667</v>
      </c>
      <c r="R77" s="11">
        <f t="shared" si="3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 t="s">
        <v>8324</v>
      </c>
      <c r="P78" t="s">
        <v>8326</v>
      </c>
      <c r="Q78" s="10">
        <f t="shared" si="2"/>
        <v>40844.691643518519</v>
      </c>
      <c r="R78" s="11">
        <f t="shared" si="3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 t="s">
        <v>8324</v>
      </c>
      <c r="P79" t="s">
        <v>8326</v>
      </c>
      <c r="Q79" s="10">
        <f t="shared" si="2"/>
        <v>40997.144872685189</v>
      </c>
      <c r="R79" s="11">
        <f t="shared" si="3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 t="s">
        <v>8324</v>
      </c>
      <c r="P80" t="s">
        <v>8326</v>
      </c>
      <c r="Q80" s="10">
        <f t="shared" si="2"/>
        <v>42604.730567129634</v>
      </c>
      <c r="R80" s="11">
        <f t="shared" si="3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 t="s">
        <v>8324</v>
      </c>
      <c r="P81" t="s">
        <v>8326</v>
      </c>
      <c r="Q81" s="10">
        <f t="shared" si="2"/>
        <v>41724.776539351849</v>
      </c>
      <c r="R81" s="11">
        <f t="shared" si="3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 t="s">
        <v>8324</v>
      </c>
      <c r="P82" t="s">
        <v>8326</v>
      </c>
      <c r="Q82" s="10">
        <f t="shared" si="2"/>
        <v>41583.083981481483</v>
      </c>
      <c r="R82" s="11">
        <f t="shared" si="3"/>
        <v>2013</v>
      </c>
    </row>
    <row r="83" spans="1:18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 t="s">
        <v>8324</v>
      </c>
      <c r="P83" t="s">
        <v>8326</v>
      </c>
      <c r="Q83" s="10">
        <f t="shared" si="2"/>
        <v>41100.158877314818</v>
      </c>
      <c r="R83" s="11">
        <f t="shared" si="3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 t="s">
        <v>8324</v>
      </c>
      <c r="P84" t="s">
        <v>8326</v>
      </c>
      <c r="Q84" s="10">
        <f t="shared" si="2"/>
        <v>40795.820150462961</v>
      </c>
      <c r="R84" s="11">
        <f t="shared" si="3"/>
        <v>2011</v>
      </c>
    </row>
    <row r="85" spans="1:18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 t="s">
        <v>8324</v>
      </c>
      <c r="P85" t="s">
        <v>8326</v>
      </c>
      <c r="Q85" s="10">
        <f t="shared" si="2"/>
        <v>42042.615613425922</v>
      </c>
      <c r="R85" s="11">
        <f t="shared" si="3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 t="s">
        <v>8324</v>
      </c>
      <c r="P86" t="s">
        <v>8326</v>
      </c>
      <c r="Q86" s="10">
        <f t="shared" si="2"/>
        <v>40648.757939814815</v>
      </c>
      <c r="R86" s="11">
        <f t="shared" si="3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 t="s">
        <v>8324</v>
      </c>
      <c r="P87" t="s">
        <v>8326</v>
      </c>
      <c r="Q87" s="10">
        <f t="shared" si="2"/>
        <v>40779.125428240739</v>
      </c>
      <c r="R87" s="11">
        <f t="shared" si="3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 t="s">
        <v>8324</v>
      </c>
      <c r="P88" t="s">
        <v>8326</v>
      </c>
      <c r="Q88" s="10">
        <f t="shared" si="2"/>
        <v>42291.556076388893</v>
      </c>
      <c r="R88" s="11">
        <f t="shared" si="3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 t="s">
        <v>8324</v>
      </c>
      <c r="P89" t="s">
        <v>8326</v>
      </c>
      <c r="Q89" s="10">
        <f t="shared" si="2"/>
        <v>40322.53938657407</v>
      </c>
      <c r="R89" s="11">
        <f t="shared" si="3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 t="s">
        <v>8324</v>
      </c>
      <c r="P90" t="s">
        <v>8326</v>
      </c>
      <c r="Q90" s="10">
        <f t="shared" si="2"/>
        <v>41786.65892361111</v>
      </c>
      <c r="R90" s="11">
        <f t="shared" si="3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 t="s">
        <v>8324</v>
      </c>
      <c r="P91" t="s">
        <v>8326</v>
      </c>
      <c r="Q91" s="10">
        <f t="shared" si="2"/>
        <v>41402.752222222225</v>
      </c>
      <c r="R91" s="11">
        <f t="shared" si="3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 t="s">
        <v>8324</v>
      </c>
      <c r="P92" t="s">
        <v>8326</v>
      </c>
      <c r="Q92" s="10">
        <f t="shared" si="2"/>
        <v>40706.297442129631</v>
      </c>
      <c r="R92" s="11">
        <f t="shared" si="3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 t="s">
        <v>8324</v>
      </c>
      <c r="P93" t="s">
        <v>8326</v>
      </c>
      <c r="Q93" s="10">
        <f t="shared" si="2"/>
        <v>40619.402361111112</v>
      </c>
      <c r="R93" s="11">
        <f t="shared" si="3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 t="s">
        <v>8324</v>
      </c>
      <c r="P94" t="s">
        <v>8326</v>
      </c>
      <c r="Q94" s="10">
        <f t="shared" si="2"/>
        <v>42721.198877314819</v>
      </c>
      <c r="R94" s="11">
        <f t="shared" si="3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 t="s">
        <v>8324</v>
      </c>
      <c r="P95" t="s">
        <v>8326</v>
      </c>
      <c r="Q95" s="10">
        <f t="shared" si="2"/>
        <v>41065.858067129629</v>
      </c>
      <c r="R95" s="11">
        <f t="shared" si="3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 t="s">
        <v>8324</v>
      </c>
      <c r="P96" t="s">
        <v>8326</v>
      </c>
      <c r="Q96" s="10">
        <f t="shared" si="2"/>
        <v>41716.717847222222</v>
      </c>
      <c r="R96" s="11">
        <f t="shared" si="3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 t="s">
        <v>8324</v>
      </c>
      <c r="P97" t="s">
        <v>8326</v>
      </c>
      <c r="Q97" s="10">
        <f t="shared" si="2"/>
        <v>40935.005104166667</v>
      </c>
      <c r="R97" s="11">
        <f t="shared" si="3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 t="s">
        <v>8324</v>
      </c>
      <c r="P98" t="s">
        <v>8326</v>
      </c>
      <c r="Q98" s="10">
        <f t="shared" si="2"/>
        <v>40324.662511574075</v>
      </c>
      <c r="R98" s="11">
        <f t="shared" si="3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 t="s">
        <v>8324</v>
      </c>
      <c r="P99" t="s">
        <v>8326</v>
      </c>
      <c r="Q99" s="10">
        <f t="shared" si="2"/>
        <v>40706.135208333333</v>
      </c>
      <c r="R99" s="11">
        <f t="shared" si="3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 t="s">
        <v>8324</v>
      </c>
      <c r="P100" t="s">
        <v>8326</v>
      </c>
      <c r="Q100" s="10">
        <f t="shared" si="2"/>
        <v>41214.79483796296</v>
      </c>
      <c r="R100" s="11">
        <f t="shared" si="3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 t="s">
        <v>8324</v>
      </c>
      <c r="P101" t="s">
        <v>8326</v>
      </c>
      <c r="Q101" s="10">
        <f t="shared" si="2"/>
        <v>41631.902766203704</v>
      </c>
      <c r="R101" s="11">
        <f t="shared" si="3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 t="s">
        <v>8324</v>
      </c>
      <c r="P102" t="s">
        <v>8326</v>
      </c>
      <c r="Q102" s="10">
        <f t="shared" si="2"/>
        <v>41197.753310185188</v>
      </c>
      <c r="R102" s="11">
        <f t="shared" si="3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 t="s">
        <v>8324</v>
      </c>
      <c r="P103" t="s">
        <v>8326</v>
      </c>
      <c r="Q103" s="10">
        <f t="shared" si="2"/>
        <v>41274.776736111111</v>
      </c>
      <c r="R103" s="11">
        <f t="shared" si="3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 t="s">
        <v>8324</v>
      </c>
      <c r="P104" t="s">
        <v>8326</v>
      </c>
      <c r="Q104" s="10">
        <f t="shared" si="2"/>
        <v>40505.131168981483</v>
      </c>
      <c r="R104" s="11">
        <f t="shared" si="3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 t="s">
        <v>8324</v>
      </c>
      <c r="P105" t="s">
        <v>8326</v>
      </c>
      <c r="Q105" s="10">
        <f t="shared" si="2"/>
        <v>41682.805902777778</v>
      </c>
      <c r="R105" s="11">
        <f t="shared" si="3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 t="s">
        <v>8324</v>
      </c>
      <c r="P106" t="s">
        <v>8326</v>
      </c>
      <c r="Q106" s="10">
        <f t="shared" si="2"/>
        <v>40612.695208333331</v>
      </c>
      <c r="R106" s="11">
        <f t="shared" si="3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 t="s">
        <v>8324</v>
      </c>
      <c r="P107" t="s">
        <v>8326</v>
      </c>
      <c r="Q107" s="10">
        <f t="shared" si="2"/>
        <v>42485.724768518514</v>
      </c>
      <c r="R107" s="11">
        <f t="shared" si="3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 t="s">
        <v>8324</v>
      </c>
      <c r="P108" t="s">
        <v>8326</v>
      </c>
      <c r="Q108" s="10">
        <f t="shared" si="2"/>
        <v>40987.776631944449</v>
      </c>
      <c r="R108" s="11">
        <f t="shared" si="3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 t="s">
        <v>8324</v>
      </c>
      <c r="P109" t="s">
        <v>8326</v>
      </c>
      <c r="Q109" s="10">
        <f t="shared" si="2"/>
        <v>40635.982488425929</v>
      </c>
      <c r="R109" s="11">
        <f t="shared" si="3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 t="s">
        <v>8324</v>
      </c>
      <c r="P110" t="s">
        <v>8326</v>
      </c>
      <c r="Q110" s="10">
        <f t="shared" si="2"/>
        <v>41365.613078703704</v>
      </c>
      <c r="R110" s="11">
        <f t="shared" si="3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 t="s">
        <v>8324</v>
      </c>
      <c r="P111" t="s">
        <v>8326</v>
      </c>
      <c r="Q111" s="10">
        <f t="shared" si="2"/>
        <v>40570.025810185187</v>
      </c>
      <c r="R111" s="11">
        <f t="shared" si="3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 t="s">
        <v>8324</v>
      </c>
      <c r="P112" t="s">
        <v>8326</v>
      </c>
      <c r="Q112" s="10">
        <f t="shared" si="2"/>
        <v>41557.949687500004</v>
      </c>
      <c r="R112" s="11">
        <f t="shared" si="3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 t="s">
        <v>8324</v>
      </c>
      <c r="P113" t="s">
        <v>8326</v>
      </c>
      <c r="Q113" s="10">
        <f t="shared" si="2"/>
        <v>42125.333182870367</v>
      </c>
      <c r="R113" s="11">
        <f t="shared" si="3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 t="s">
        <v>8324</v>
      </c>
      <c r="P114" t="s">
        <v>8326</v>
      </c>
      <c r="Q114" s="10">
        <f t="shared" si="2"/>
        <v>41718.043032407404</v>
      </c>
      <c r="R114" s="11">
        <f t="shared" si="3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 t="s">
        <v>8324</v>
      </c>
      <c r="P115" t="s">
        <v>8326</v>
      </c>
      <c r="Q115" s="10">
        <f t="shared" si="2"/>
        <v>40753.758425925924</v>
      </c>
      <c r="R115" s="11">
        <f t="shared" si="3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 t="s">
        <v>8324</v>
      </c>
      <c r="P116" t="s">
        <v>8326</v>
      </c>
      <c r="Q116" s="10">
        <f t="shared" si="2"/>
        <v>40861.27416666667</v>
      </c>
      <c r="R116" s="11">
        <f t="shared" si="3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 t="s">
        <v>8324</v>
      </c>
      <c r="P117" t="s">
        <v>8326</v>
      </c>
      <c r="Q117" s="10">
        <f t="shared" si="2"/>
        <v>40918.738935185182</v>
      </c>
      <c r="R117" s="11">
        <f t="shared" si="3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 t="s">
        <v>8324</v>
      </c>
      <c r="P118" t="s">
        <v>8326</v>
      </c>
      <c r="Q118" s="10">
        <f t="shared" si="2"/>
        <v>40595.497164351851</v>
      </c>
      <c r="R118" s="11">
        <f t="shared" si="3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 t="s">
        <v>8324</v>
      </c>
      <c r="P119" t="s">
        <v>8326</v>
      </c>
      <c r="Q119" s="10">
        <f t="shared" si="2"/>
        <v>40248.834999999999</v>
      </c>
      <c r="R119" s="11">
        <f t="shared" si="3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 t="s">
        <v>8324</v>
      </c>
      <c r="P120" t="s">
        <v>8326</v>
      </c>
      <c r="Q120" s="10">
        <f t="shared" si="2"/>
        <v>40723.053657407407</v>
      </c>
      <c r="R120" s="11">
        <f t="shared" si="3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 t="s">
        <v>8324</v>
      </c>
      <c r="P121" t="s">
        <v>8326</v>
      </c>
      <c r="Q121" s="10">
        <f t="shared" si="2"/>
        <v>40739.069282407407</v>
      </c>
      <c r="R121" s="11">
        <f t="shared" si="3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 t="s">
        <v>8324</v>
      </c>
      <c r="P122" t="s">
        <v>8327</v>
      </c>
      <c r="Q122" s="10">
        <f t="shared" si="2"/>
        <v>42616.049849537041</v>
      </c>
      <c r="R122" s="11">
        <f t="shared" si="3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 t="s">
        <v>8324</v>
      </c>
      <c r="P123" t="s">
        <v>8327</v>
      </c>
      <c r="Q123" s="10">
        <f t="shared" si="2"/>
        <v>42096.704976851848</v>
      </c>
      <c r="R123" s="11">
        <f t="shared" si="3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 t="s">
        <v>8324</v>
      </c>
      <c r="P124" t="s">
        <v>8327</v>
      </c>
      <c r="Q124" s="10">
        <f t="shared" si="2"/>
        <v>42593.431793981479</v>
      </c>
      <c r="R124" s="11">
        <f t="shared" si="3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 t="s">
        <v>8324</v>
      </c>
      <c r="P125" t="s">
        <v>8327</v>
      </c>
      <c r="Q125" s="10">
        <f t="shared" si="2"/>
        <v>41904.781990740739</v>
      </c>
      <c r="R125" s="11">
        <f t="shared" si="3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 t="s">
        <v>8324</v>
      </c>
      <c r="P126" t="s">
        <v>8327</v>
      </c>
      <c r="Q126" s="10">
        <f t="shared" si="2"/>
        <v>42114.928726851853</v>
      </c>
      <c r="R126" s="11">
        <f t="shared" si="3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 t="s">
        <v>8324</v>
      </c>
      <c r="P127" t="s">
        <v>8327</v>
      </c>
      <c r="Q127" s="10">
        <f t="shared" si="2"/>
        <v>42709.993981481486</v>
      </c>
      <c r="R127" s="11">
        <f t="shared" si="3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 t="s">
        <v>8324</v>
      </c>
      <c r="P128" t="s">
        <v>8327</v>
      </c>
      <c r="Q128" s="10">
        <f t="shared" si="2"/>
        <v>42135.589548611111</v>
      </c>
      <c r="R128" s="11">
        <f t="shared" si="3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 t="s">
        <v>8324</v>
      </c>
      <c r="P129" t="s">
        <v>8327</v>
      </c>
      <c r="Q129" s="10">
        <f t="shared" si="2"/>
        <v>42067.62431712963</v>
      </c>
      <c r="R129" s="11">
        <f t="shared" si="3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 t="s">
        <v>8324</v>
      </c>
      <c r="P130" t="s">
        <v>8327</v>
      </c>
      <c r="Q130" s="10">
        <f t="shared" ref="Q130:Q193" si="4">(((J130/60)/60)/24)+DATE(1970,1,1)</f>
        <v>42628.22792824074</v>
      </c>
      <c r="R130" s="11">
        <f t="shared" si="3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 t="s">
        <v>8324</v>
      </c>
      <c r="P131" t="s">
        <v>8327</v>
      </c>
      <c r="Q131" s="10">
        <f t="shared" si="4"/>
        <v>41882.937303240738</v>
      </c>
      <c r="R131" s="11">
        <f t="shared" ref="R131:R194" si="5">YEAR(Q131)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 t="s">
        <v>8324</v>
      </c>
      <c r="P132" t="s">
        <v>8327</v>
      </c>
      <c r="Q132" s="10">
        <f t="shared" si="4"/>
        <v>41778.915416666663</v>
      </c>
      <c r="R132" s="11">
        <f t="shared" si="5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 t="s">
        <v>8324</v>
      </c>
      <c r="P133" t="s">
        <v>8327</v>
      </c>
      <c r="Q133" s="10">
        <f t="shared" si="4"/>
        <v>42541.837511574078</v>
      </c>
      <c r="R133" s="11">
        <f t="shared" si="5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 t="s">
        <v>8324</v>
      </c>
      <c r="P134" t="s">
        <v>8327</v>
      </c>
      <c r="Q134" s="10">
        <f t="shared" si="4"/>
        <v>41905.812581018516</v>
      </c>
      <c r="R134" s="11">
        <f t="shared" si="5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 t="s">
        <v>8324</v>
      </c>
      <c r="P135" t="s">
        <v>8327</v>
      </c>
      <c r="Q135" s="10">
        <f t="shared" si="4"/>
        <v>42491.80768518518</v>
      </c>
      <c r="R135" s="11">
        <f t="shared" si="5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 t="s">
        <v>8324</v>
      </c>
      <c r="P136" t="s">
        <v>8327</v>
      </c>
      <c r="Q136" s="10">
        <f t="shared" si="4"/>
        <v>42221.909930555557</v>
      </c>
      <c r="R136" s="11">
        <f t="shared" si="5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 t="s">
        <v>8324</v>
      </c>
      <c r="P137" t="s">
        <v>8327</v>
      </c>
      <c r="Q137" s="10">
        <f t="shared" si="4"/>
        <v>41788.381909722222</v>
      </c>
      <c r="R137" s="11">
        <f t="shared" si="5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 t="s">
        <v>8324</v>
      </c>
      <c r="P138" t="s">
        <v>8327</v>
      </c>
      <c r="Q138" s="10">
        <f t="shared" si="4"/>
        <v>42096.410115740742</v>
      </c>
      <c r="R138" s="11">
        <f t="shared" si="5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 t="s">
        <v>8324</v>
      </c>
      <c r="P139" t="s">
        <v>8327</v>
      </c>
      <c r="Q139" s="10">
        <f t="shared" si="4"/>
        <v>42239.573993055557</v>
      </c>
      <c r="R139" s="11">
        <f t="shared" si="5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 t="s">
        <v>8324</v>
      </c>
      <c r="P140" t="s">
        <v>8327</v>
      </c>
      <c r="Q140" s="10">
        <f t="shared" si="4"/>
        <v>42186.257418981477</v>
      </c>
      <c r="R140" s="11">
        <f t="shared" si="5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 t="s">
        <v>8324</v>
      </c>
      <c r="P141" t="s">
        <v>8327</v>
      </c>
      <c r="Q141" s="10">
        <f t="shared" si="4"/>
        <v>42187.920972222222</v>
      </c>
      <c r="R141" s="11">
        <f t="shared" si="5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 t="s">
        <v>8324</v>
      </c>
      <c r="P142" t="s">
        <v>8327</v>
      </c>
      <c r="Q142" s="10">
        <f t="shared" si="4"/>
        <v>42053.198287037041</v>
      </c>
      <c r="R142" s="11">
        <f t="shared" si="5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 t="s">
        <v>8324</v>
      </c>
      <c r="P143" t="s">
        <v>8327</v>
      </c>
      <c r="Q143" s="10">
        <f t="shared" si="4"/>
        <v>42110.153043981481</v>
      </c>
      <c r="R143" s="11">
        <f t="shared" si="5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 t="s">
        <v>8324</v>
      </c>
      <c r="P144" t="s">
        <v>8327</v>
      </c>
      <c r="Q144" s="10">
        <f t="shared" si="4"/>
        <v>41938.893263888887</v>
      </c>
      <c r="R144" s="11">
        <f t="shared" si="5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 t="s">
        <v>8324</v>
      </c>
      <c r="P145" t="s">
        <v>8327</v>
      </c>
      <c r="Q145" s="10">
        <f t="shared" si="4"/>
        <v>42559.064143518524</v>
      </c>
      <c r="R145" s="11">
        <f t="shared" si="5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 t="s">
        <v>8324</v>
      </c>
      <c r="P146" t="s">
        <v>8327</v>
      </c>
      <c r="Q146" s="10">
        <f t="shared" si="4"/>
        <v>42047.762407407412</v>
      </c>
      <c r="R146" s="11">
        <f t="shared" si="5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 t="s">
        <v>8324</v>
      </c>
      <c r="P147" t="s">
        <v>8327</v>
      </c>
      <c r="Q147" s="10">
        <f t="shared" si="4"/>
        <v>42200.542268518519</v>
      </c>
      <c r="R147" s="11">
        <f t="shared" si="5"/>
        <v>2015</v>
      </c>
    </row>
    <row r="148" spans="1:18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 t="s">
        <v>8324</v>
      </c>
      <c r="P148" t="s">
        <v>8327</v>
      </c>
      <c r="Q148" s="10">
        <f t="shared" si="4"/>
        <v>42693.016180555554</v>
      </c>
      <c r="R148" s="11">
        <f t="shared" si="5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 t="s">
        <v>8324</v>
      </c>
      <c r="P149" t="s">
        <v>8327</v>
      </c>
      <c r="Q149" s="10">
        <f t="shared" si="4"/>
        <v>41969.767824074079</v>
      </c>
      <c r="R149" s="11">
        <f t="shared" si="5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 t="s">
        <v>8324</v>
      </c>
      <c r="P150" t="s">
        <v>8327</v>
      </c>
      <c r="Q150" s="10">
        <f t="shared" si="4"/>
        <v>42397.281666666662</v>
      </c>
      <c r="R150" s="11">
        <f t="shared" si="5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 t="s">
        <v>8324</v>
      </c>
      <c r="P151" t="s">
        <v>8327</v>
      </c>
      <c r="Q151" s="10">
        <f t="shared" si="4"/>
        <v>41968.172106481477</v>
      </c>
      <c r="R151" s="11">
        <f t="shared" si="5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 t="s">
        <v>8324</v>
      </c>
      <c r="P152" t="s">
        <v>8327</v>
      </c>
      <c r="Q152" s="10">
        <f t="shared" si="4"/>
        <v>42090.161828703705</v>
      </c>
      <c r="R152" s="11">
        <f t="shared" si="5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 t="s">
        <v>8324</v>
      </c>
      <c r="P153" t="s">
        <v>8327</v>
      </c>
      <c r="Q153" s="10">
        <f t="shared" si="4"/>
        <v>42113.550821759258</v>
      </c>
      <c r="R153" s="11">
        <f t="shared" si="5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 t="s">
        <v>8324</v>
      </c>
      <c r="P154" t="s">
        <v>8327</v>
      </c>
      <c r="Q154" s="10">
        <f t="shared" si="4"/>
        <v>41875.077546296299</v>
      </c>
      <c r="R154" s="11">
        <f t="shared" si="5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 t="s">
        <v>8324</v>
      </c>
      <c r="P155" t="s">
        <v>8327</v>
      </c>
      <c r="Q155" s="10">
        <f t="shared" si="4"/>
        <v>41933.586157407408</v>
      </c>
      <c r="R155" s="11">
        <f t="shared" si="5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 t="s">
        <v>8324</v>
      </c>
      <c r="P156" t="s">
        <v>8327</v>
      </c>
      <c r="Q156" s="10">
        <f t="shared" si="4"/>
        <v>42115.547395833331</v>
      </c>
      <c r="R156" s="11">
        <f t="shared" si="5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 t="s">
        <v>8324</v>
      </c>
      <c r="P157" t="s">
        <v>8327</v>
      </c>
      <c r="Q157" s="10">
        <f t="shared" si="4"/>
        <v>42168.559432870374</v>
      </c>
      <c r="R157" s="11">
        <f t="shared" si="5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 t="s">
        <v>8324</v>
      </c>
      <c r="P158" t="s">
        <v>8327</v>
      </c>
      <c r="Q158" s="10">
        <f t="shared" si="4"/>
        <v>41794.124953703707</v>
      </c>
      <c r="R158" s="11">
        <f t="shared" si="5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 t="s">
        <v>8324</v>
      </c>
      <c r="P159" t="s">
        <v>8327</v>
      </c>
      <c r="Q159" s="10">
        <f t="shared" si="4"/>
        <v>42396.911712962959</v>
      </c>
      <c r="R159" s="11">
        <f t="shared" si="5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 t="s">
        <v>8324</v>
      </c>
      <c r="P160" t="s">
        <v>8327</v>
      </c>
      <c r="Q160" s="10">
        <f t="shared" si="4"/>
        <v>41904.07671296296</v>
      </c>
      <c r="R160" s="11">
        <f t="shared" si="5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 t="s">
        <v>8324</v>
      </c>
      <c r="P161" t="s">
        <v>8327</v>
      </c>
      <c r="Q161" s="10">
        <f t="shared" si="4"/>
        <v>42514.434548611112</v>
      </c>
      <c r="R161" s="11">
        <f t="shared" si="5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 t="s">
        <v>8324</v>
      </c>
      <c r="P162" t="s">
        <v>8328</v>
      </c>
      <c r="Q162" s="10">
        <f t="shared" si="4"/>
        <v>42171.913090277783</v>
      </c>
      <c r="R162" s="11">
        <f t="shared" si="5"/>
        <v>2015</v>
      </c>
    </row>
    <row r="163" spans="1:18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 t="s">
        <v>8324</v>
      </c>
      <c r="P163" t="s">
        <v>8328</v>
      </c>
      <c r="Q163" s="10">
        <f t="shared" si="4"/>
        <v>41792.687442129631</v>
      </c>
      <c r="R163" s="11">
        <f t="shared" si="5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 t="s">
        <v>8324</v>
      </c>
      <c r="P164" t="s">
        <v>8328</v>
      </c>
      <c r="Q164" s="10">
        <f t="shared" si="4"/>
        <v>41835.126805555556</v>
      </c>
      <c r="R164" s="11">
        <f t="shared" si="5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 t="s">
        <v>8324</v>
      </c>
      <c r="P165" t="s">
        <v>8328</v>
      </c>
      <c r="Q165" s="10">
        <f t="shared" si="4"/>
        <v>42243.961273148147</v>
      </c>
      <c r="R165" s="11">
        <f t="shared" si="5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 t="s">
        <v>8324</v>
      </c>
      <c r="P166" t="s">
        <v>8328</v>
      </c>
      <c r="Q166" s="10">
        <f t="shared" si="4"/>
        <v>41841.762743055559</v>
      </c>
      <c r="R166" s="11">
        <f t="shared" si="5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 t="s">
        <v>8324</v>
      </c>
      <c r="P167" t="s">
        <v>8328</v>
      </c>
      <c r="Q167" s="10">
        <f t="shared" si="4"/>
        <v>42351.658842592587</v>
      </c>
      <c r="R167" s="11">
        <f t="shared" si="5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 t="s">
        <v>8324</v>
      </c>
      <c r="P168" t="s">
        <v>8328</v>
      </c>
      <c r="Q168" s="10">
        <f t="shared" si="4"/>
        <v>42721.075949074075</v>
      </c>
      <c r="R168" s="11">
        <f t="shared" si="5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 t="s">
        <v>8324</v>
      </c>
      <c r="P169" t="s">
        <v>8328</v>
      </c>
      <c r="Q169" s="10">
        <f t="shared" si="4"/>
        <v>42160.927488425921</v>
      </c>
      <c r="R169" s="11">
        <f t="shared" si="5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 t="s">
        <v>8324</v>
      </c>
      <c r="P170" t="s">
        <v>8328</v>
      </c>
      <c r="Q170" s="10">
        <f t="shared" si="4"/>
        <v>42052.83530092593</v>
      </c>
      <c r="R170" s="11">
        <f t="shared" si="5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 t="s">
        <v>8324</v>
      </c>
      <c r="P171" t="s">
        <v>8328</v>
      </c>
      <c r="Q171" s="10">
        <f t="shared" si="4"/>
        <v>41900.505312499998</v>
      </c>
      <c r="R171" s="11">
        <f t="shared" si="5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 t="s">
        <v>8324</v>
      </c>
      <c r="P172" t="s">
        <v>8328</v>
      </c>
      <c r="Q172" s="10">
        <f t="shared" si="4"/>
        <v>42216.977812500001</v>
      </c>
      <c r="R172" s="11">
        <f t="shared" si="5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 t="s">
        <v>8324</v>
      </c>
      <c r="P173" t="s">
        <v>8328</v>
      </c>
      <c r="Q173" s="10">
        <f t="shared" si="4"/>
        <v>42534.180717592593</v>
      </c>
      <c r="R173" s="11">
        <f t="shared" si="5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 t="s">
        <v>8324</v>
      </c>
      <c r="P174" t="s">
        <v>8328</v>
      </c>
      <c r="Q174" s="10">
        <f t="shared" si="4"/>
        <v>42047.394942129627</v>
      </c>
      <c r="R174" s="11">
        <f t="shared" si="5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 t="s">
        <v>8324</v>
      </c>
      <c r="P175" t="s">
        <v>8328</v>
      </c>
      <c r="Q175" s="10">
        <f t="shared" si="4"/>
        <v>42033.573009259257</v>
      </c>
      <c r="R175" s="11">
        <f t="shared" si="5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 t="s">
        <v>8324</v>
      </c>
      <c r="P176" t="s">
        <v>8328</v>
      </c>
      <c r="Q176" s="10">
        <f t="shared" si="4"/>
        <v>42072.758981481486</v>
      </c>
      <c r="R176" s="11">
        <f t="shared" si="5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 t="s">
        <v>8324</v>
      </c>
      <c r="P177" t="s">
        <v>8328</v>
      </c>
      <c r="Q177" s="10">
        <f t="shared" si="4"/>
        <v>41855.777905092589</v>
      </c>
      <c r="R177" s="11">
        <f t="shared" si="5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 t="s">
        <v>8324</v>
      </c>
      <c r="P178" t="s">
        <v>8328</v>
      </c>
      <c r="Q178" s="10">
        <f t="shared" si="4"/>
        <v>42191.824062500003</v>
      </c>
      <c r="R178" s="11">
        <f t="shared" si="5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 t="s">
        <v>8324</v>
      </c>
      <c r="P179" t="s">
        <v>8328</v>
      </c>
      <c r="Q179" s="10">
        <f t="shared" si="4"/>
        <v>42070.047754629632</v>
      </c>
      <c r="R179" s="11">
        <f t="shared" si="5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 t="s">
        <v>8324</v>
      </c>
      <c r="P180" t="s">
        <v>8328</v>
      </c>
      <c r="Q180" s="10">
        <f t="shared" si="4"/>
        <v>42304.955381944441</v>
      </c>
      <c r="R180" s="11">
        <f t="shared" si="5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 t="s">
        <v>8324</v>
      </c>
      <c r="P181" t="s">
        <v>8328</v>
      </c>
      <c r="Q181" s="10">
        <f t="shared" si="4"/>
        <v>42403.080497685187</v>
      </c>
      <c r="R181" s="11">
        <f t="shared" si="5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 t="s">
        <v>8324</v>
      </c>
      <c r="P182" t="s">
        <v>8328</v>
      </c>
      <c r="Q182" s="10">
        <f t="shared" si="4"/>
        <v>42067.991238425922</v>
      </c>
      <c r="R182" s="11">
        <f t="shared" si="5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 t="s">
        <v>8324</v>
      </c>
      <c r="P183" t="s">
        <v>8328</v>
      </c>
      <c r="Q183" s="10">
        <f t="shared" si="4"/>
        <v>42147.741840277777</v>
      </c>
      <c r="R183" s="11">
        <f t="shared" si="5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 t="s">
        <v>8324</v>
      </c>
      <c r="P184" t="s">
        <v>8328</v>
      </c>
      <c r="Q184" s="10">
        <f t="shared" si="4"/>
        <v>42712.011944444443</v>
      </c>
      <c r="R184" s="11">
        <f t="shared" si="5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 t="s">
        <v>8324</v>
      </c>
      <c r="P185" t="s">
        <v>8328</v>
      </c>
      <c r="Q185" s="10">
        <f t="shared" si="4"/>
        <v>41939.810300925928</v>
      </c>
      <c r="R185" s="11">
        <f t="shared" si="5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 t="s">
        <v>8324</v>
      </c>
      <c r="P186" t="s">
        <v>8328</v>
      </c>
      <c r="Q186" s="10">
        <f t="shared" si="4"/>
        <v>41825.791226851856</v>
      </c>
      <c r="R186" s="11">
        <f t="shared" si="5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 t="s">
        <v>8324</v>
      </c>
      <c r="P187" t="s">
        <v>8328</v>
      </c>
      <c r="Q187" s="10">
        <f t="shared" si="4"/>
        <v>42570.91133101852</v>
      </c>
      <c r="R187" s="11">
        <f t="shared" si="5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 t="s">
        <v>8324</v>
      </c>
      <c r="P188" t="s">
        <v>8328</v>
      </c>
      <c r="Q188" s="10">
        <f t="shared" si="4"/>
        <v>42767.812893518523</v>
      </c>
      <c r="R188" s="11">
        <f t="shared" si="5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 t="s">
        <v>8324</v>
      </c>
      <c r="P189" t="s">
        <v>8328</v>
      </c>
      <c r="Q189" s="10">
        <f t="shared" si="4"/>
        <v>42182.234456018516</v>
      </c>
      <c r="R189" s="11">
        <f t="shared" si="5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 t="s">
        <v>8324</v>
      </c>
      <c r="P190" t="s">
        <v>8328</v>
      </c>
      <c r="Q190" s="10">
        <f t="shared" si="4"/>
        <v>41857.18304398148</v>
      </c>
      <c r="R190" s="11">
        <f t="shared" si="5"/>
        <v>2014</v>
      </c>
    </row>
    <row r="191" spans="1:18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 t="s">
        <v>8324</v>
      </c>
      <c r="P191" t="s">
        <v>8328</v>
      </c>
      <c r="Q191" s="10">
        <f t="shared" si="4"/>
        <v>42556.690706018519</v>
      </c>
      <c r="R191" s="11">
        <f t="shared" si="5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 t="s">
        <v>8324</v>
      </c>
      <c r="P192" t="s">
        <v>8328</v>
      </c>
      <c r="Q192" s="10">
        <f t="shared" si="4"/>
        <v>42527.650995370372</v>
      </c>
      <c r="R192" s="11">
        <f t="shared" si="5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 t="s">
        <v>8324</v>
      </c>
      <c r="P193" t="s">
        <v>8328</v>
      </c>
      <c r="Q193" s="10">
        <f t="shared" si="4"/>
        <v>42239.441412037035</v>
      </c>
      <c r="R193" s="11">
        <f t="shared" si="5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 t="s">
        <v>8324</v>
      </c>
      <c r="P194" t="s">
        <v>8328</v>
      </c>
      <c r="Q194" s="10">
        <f t="shared" ref="Q194:Q257" si="6">(((J194/60)/60)/24)+DATE(1970,1,1)</f>
        <v>41899.792037037041</v>
      </c>
      <c r="R194" s="11">
        <f t="shared" si="5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 t="s">
        <v>8324</v>
      </c>
      <c r="P195" t="s">
        <v>8328</v>
      </c>
      <c r="Q195" s="10">
        <f t="shared" si="6"/>
        <v>41911.934791666667</v>
      </c>
      <c r="R195" s="11">
        <f t="shared" ref="R195:R258" si="7">YEAR(Q195)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 t="s">
        <v>8324</v>
      </c>
      <c r="P196" t="s">
        <v>8328</v>
      </c>
      <c r="Q196" s="10">
        <f t="shared" si="6"/>
        <v>42375.996886574074</v>
      </c>
      <c r="R196" s="11">
        <f t="shared" si="7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 t="s">
        <v>8324</v>
      </c>
      <c r="P197" t="s">
        <v>8328</v>
      </c>
      <c r="Q197" s="10">
        <f t="shared" si="6"/>
        <v>42135.67050925926</v>
      </c>
      <c r="R197" s="11">
        <f t="shared" si="7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 t="s">
        <v>8324</v>
      </c>
      <c r="P198" t="s">
        <v>8328</v>
      </c>
      <c r="Q198" s="10">
        <f t="shared" si="6"/>
        <v>42259.542800925927</v>
      </c>
      <c r="R198" s="11">
        <f t="shared" si="7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 t="s">
        <v>8324</v>
      </c>
      <c r="P199" t="s">
        <v>8328</v>
      </c>
      <c r="Q199" s="10">
        <f t="shared" si="6"/>
        <v>42741.848379629635</v>
      </c>
      <c r="R199" s="11">
        <f t="shared" si="7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 t="s">
        <v>8324</v>
      </c>
      <c r="P200" t="s">
        <v>8328</v>
      </c>
      <c r="Q200" s="10">
        <f t="shared" si="6"/>
        <v>41887.383356481485</v>
      </c>
      <c r="R200" s="11">
        <f t="shared" si="7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 t="s">
        <v>8324</v>
      </c>
      <c r="P201" t="s">
        <v>8328</v>
      </c>
      <c r="Q201" s="10">
        <f t="shared" si="6"/>
        <v>42584.123865740738</v>
      </c>
      <c r="R201" s="11">
        <f t="shared" si="7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 t="s">
        <v>8324</v>
      </c>
      <c r="P202" t="s">
        <v>8328</v>
      </c>
      <c r="Q202" s="10">
        <f t="shared" si="6"/>
        <v>41867.083368055559</v>
      </c>
      <c r="R202" s="11">
        <f t="shared" si="7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 t="s">
        <v>8324</v>
      </c>
      <c r="P203" t="s">
        <v>8328</v>
      </c>
      <c r="Q203" s="10">
        <f t="shared" si="6"/>
        <v>42023.818622685183</v>
      </c>
      <c r="R203" s="11">
        <f t="shared" si="7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 t="s">
        <v>8324</v>
      </c>
      <c r="P204" t="s">
        <v>8328</v>
      </c>
      <c r="Q204" s="10">
        <f t="shared" si="6"/>
        <v>42255.927824074075</v>
      </c>
      <c r="R204" s="11">
        <f t="shared" si="7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 t="s">
        <v>8324</v>
      </c>
      <c r="P205" t="s">
        <v>8328</v>
      </c>
      <c r="Q205" s="10">
        <f t="shared" si="6"/>
        <v>41973.847962962958</v>
      </c>
      <c r="R205" s="11">
        <f t="shared" si="7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 t="s">
        <v>8324</v>
      </c>
      <c r="P206" t="s">
        <v>8328</v>
      </c>
      <c r="Q206" s="10">
        <f t="shared" si="6"/>
        <v>42556.583368055552</v>
      </c>
      <c r="R206" s="11">
        <f t="shared" si="7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 t="s">
        <v>8324</v>
      </c>
      <c r="P207" t="s">
        <v>8328</v>
      </c>
      <c r="Q207" s="10">
        <f t="shared" si="6"/>
        <v>42248.632199074069</v>
      </c>
      <c r="R207" s="11">
        <f t="shared" si="7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 t="s">
        <v>8324</v>
      </c>
      <c r="P208" t="s">
        <v>8328</v>
      </c>
      <c r="Q208" s="10">
        <f t="shared" si="6"/>
        <v>42567.004432870366</v>
      </c>
      <c r="R208" s="11">
        <f t="shared" si="7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 t="s">
        <v>8324</v>
      </c>
      <c r="P209" t="s">
        <v>8328</v>
      </c>
      <c r="Q209" s="10">
        <f t="shared" si="6"/>
        <v>41978.197199074071</v>
      </c>
      <c r="R209" s="11">
        <f t="shared" si="7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 t="s">
        <v>8324</v>
      </c>
      <c r="P210" t="s">
        <v>8328</v>
      </c>
      <c r="Q210" s="10">
        <f t="shared" si="6"/>
        <v>41959.369988425926</v>
      </c>
      <c r="R210" s="11">
        <f t="shared" si="7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 t="s">
        <v>8324</v>
      </c>
      <c r="P211" t="s">
        <v>8328</v>
      </c>
      <c r="Q211" s="10">
        <f t="shared" si="6"/>
        <v>42165.922858796301</v>
      </c>
      <c r="R211" s="11">
        <f t="shared" si="7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 t="s">
        <v>8324</v>
      </c>
      <c r="P212" t="s">
        <v>8328</v>
      </c>
      <c r="Q212" s="10">
        <f t="shared" si="6"/>
        <v>42249.064722222218</v>
      </c>
      <c r="R212" s="11">
        <f t="shared" si="7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 t="s">
        <v>8324</v>
      </c>
      <c r="P213" t="s">
        <v>8328</v>
      </c>
      <c r="Q213" s="10">
        <f t="shared" si="6"/>
        <v>42236.159918981488</v>
      </c>
      <c r="R213" s="11">
        <f t="shared" si="7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 t="s">
        <v>8324</v>
      </c>
      <c r="P214" t="s">
        <v>8328</v>
      </c>
      <c r="Q214" s="10">
        <f t="shared" si="6"/>
        <v>42416.881018518514</v>
      </c>
      <c r="R214" s="11">
        <f t="shared" si="7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 t="s">
        <v>8324</v>
      </c>
      <c r="P215" t="s">
        <v>8328</v>
      </c>
      <c r="Q215" s="10">
        <f t="shared" si="6"/>
        <v>42202.594293981485</v>
      </c>
      <c r="R215" s="11">
        <f t="shared" si="7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 t="s">
        <v>8324</v>
      </c>
      <c r="P216" t="s">
        <v>8328</v>
      </c>
      <c r="Q216" s="10">
        <f t="shared" si="6"/>
        <v>42009.64061342593</v>
      </c>
      <c r="R216" s="11">
        <f t="shared" si="7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 t="s">
        <v>8324</v>
      </c>
      <c r="P217" t="s">
        <v>8328</v>
      </c>
      <c r="Q217" s="10">
        <f t="shared" si="6"/>
        <v>42375.230115740742</v>
      </c>
      <c r="R217" s="11">
        <f t="shared" si="7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 t="s">
        <v>8324</v>
      </c>
      <c r="P218" t="s">
        <v>8328</v>
      </c>
      <c r="Q218" s="10">
        <f t="shared" si="6"/>
        <v>42066.958761574075</v>
      </c>
      <c r="R218" s="11">
        <f t="shared" si="7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 t="s">
        <v>8324</v>
      </c>
      <c r="P219" t="s">
        <v>8328</v>
      </c>
      <c r="Q219" s="10">
        <f t="shared" si="6"/>
        <v>41970.64061342593</v>
      </c>
      <c r="R219" s="11">
        <f t="shared" si="7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 t="s">
        <v>8324</v>
      </c>
      <c r="P220" t="s">
        <v>8328</v>
      </c>
      <c r="Q220" s="10">
        <f t="shared" si="6"/>
        <v>42079.628344907411</v>
      </c>
      <c r="R220" s="11">
        <f t="shared" si="7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 t="s">
        <v>8324</v>
      </c>
      <c r="P221" t="s">
        <v>8328</v>
      </c>
      <c r="Q221" s="10">
        <f t="shared" si="6"/>
        <v>42429.326678240745</v>
      </c>
      <c r="R221" s="11">
        <f t="shared" si="7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 t="s">
        <v>8324</v>
      </c>
      <c r="P222" t="s">
        <v>8328</v>
      </c>
      <c r="Q222" s="10">
        <f t="shared" si="6"/>
        <v>42195.643865740742</v>
      </c>
      <c r="R222" s="11">
        <f t="shared" si="7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 t="s">
        <v>8324</v>
      </c>
      <c r="P223" t="s">
        <v>8328</v>
      </c>
      <c r="Q223" s="10">
        <f t="shared" si="6"/>
        <v>42031.837546296301</v>
      </c>
      <c r="R223" s="11">
        <f t="shared" si="7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 t="s">
        <v>8324</v>
      </c>
      <c r="P224" t="s">
        <v>8328</v>
      </c>
      <c r="Q224" s="10">
        <f t="shared" si="6"/>
        <v>42031.769884259258</v>
      </c>
      <c r="R224" s="11">
        <f t="shared" si="7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 t="s">
        <v>8324</v>
      </c>
      <c r="P225" t="s">
        <v>8328</v>
      </c>
      <c r="Q225" s="10">
        <f t="shared" si="6"/>
        <v>42482.048032407409</v>
      </c>
      <c r="R225" s="11">
        <f t="shared" si="7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 t="s">
        <v>8324</v>
      </c>
      <c r="P226" t="s">
        <v>8328</v>
      </c>
      <c r="Q226" s="10">
        <f t="shared" si="6"/>
        <v>42135.235254629632</v>
      </c>
      <c r="R226" s="11">
        <f t="shared" si="7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 t="s">
        <v>8324</v>
      </c>
      <c r="P227" t="s">
        <v>8328</v>
      </c>
      <c r="Q227" s="10">
        <f t="shared" si="6"/>
        <v>42438.961273148147</v>
      </c>
      <c r="R227" s="11">
        <f t="shared" si="7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 t="s">
        <v>8324</v>
      </c>
      <c r="P228" t="s">
        <v>8328</v>
      </c>
      <c r="Q228" s="10">
        <f t="shared" si="6"/>
        <v>42106.666018518517</v>
      </c>
      <c r="R228" s="11">
        <f t="shared" si="7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 t="s">
        <v>8324</v>
      </c>
      <c r="P229" t="s">
        <v>8328</v>
      </c>
      <c r="Q229" s="10">
        <f t="shared" si="6"/>
        <v>42164.893993055557</v>
      </c>
      <c r="R229" s="11">
        <f t="shared" si="7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 t="s">
        <v>8324</v>
      </c>
      <c r="P230" t="s">
        <v>8328</v>
      </c>
      <c r="Q230" s="10">
        <f t="shared" si="6"/>
        <v>42096.686400462961</v>
      </c>
      <c r="R230" s="11">
        <f t="shared" si="7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 t="s">
        <v>8324</v>
      </c>
      <c r="P231" t="s">
        <v>8328</v>
      </c>
      <c r="Q231" s="10">
        <f t="shared" si="6"/>
        <v>42383.933993055558</v>
      </c>
      <c r="R231" s="11">
        <f t="shared" si="7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 t="s">
        <v>8324</v>
      </c>
      <c r="P232" t="s">
        <v>8328</v>
      </c>
      <c r="Q232" s="10">
        <f t="shared" si="6"/>
        <v>42129.777210648142</v>
      </c>
      <c r="R232" s="11">
        <f t="shared" si="7"/>
        <v>2015</v>
      </c>
    </row>
    <row r="233" spans="1:18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 t="s">
        <v>8324</v>
      </c>
      <c r="P233" t="s">
        <v>8328</v>
      </c>
      <c r="Q233" s="10">
        <f t="shared" si="6"/>
        <v>42341.958923611113</v>
      </c>
      <c r="R233" s="11">
        <f t="shared" si="7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 t="s">
        <v>8324</v>
      </c>
      <c r="P234" t="s">
        <v>8328</v>
      </c>
      <c r="Q234" s="10">
        <f t="shared" si="6"/>
        <v>42032.82576388889</v>
      </c>
      <c r="R234" s="11">
        <f t="shared" si="7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 t="s">
        <v>8324</v>
      </c>
      <c r="P235" t="s">
        <v>8328</v>
      </c>
      <c r="Q235" s="10">
        <f t="shared" si="6"/>
        <v>42612.911712962959</v>
      </c>
      <c r="R235" s="11">
        <f t="shared" si="7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 t="s">
        <v>8324</v>
      </c>
      <c r="P236" t="s">
        <v>8328</v>
      </c>
      <c r="Q236" s="10">
        <f t="shared" si="6"/>
        <v>42136.035405092596</v>
      </c>
      <c r="R236" s="11">
        <f t="shared" si="7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 t="s">
        <v>8324</v>
      </c>
      <c r="P237" t="s">
        <v>8328</v>
      </c>
      <c r="Q237" s="10">
        <f t="shared" si="6"/>
        <v>42164.908530092594</v>
      </c>
      <c r="R237" s="11">
        <f t="shared" si="7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 t="s">
        <v>8324</v>
      </c>
      <c r="P238" t="s">
        <v>8328</v>
      </c>
      <c r="Q238" s="10">
        <f t="shared" si="6"/>
        <v>42321.08447916666</v>
      </c>
      <c r="R238" s="11">
        <f t="shared" si="7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 t="s">
        <v>8324</v>
      </c>
      <c r="P239" t="s">
        <v>8328</v>
      </c>
      <c r="Q239" s="10">
        <f t="shared" si="6"/>
        <v>42377.577187499999</v>
      </c>
      <c r="R239" s="11">
        <f t="shared" si="7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 t="s">
        <v>8324</v>
      </c>
      <c r="P240" t="s">
        <v>8328</v>
      </c>
      <c r="Q240" s="10">
        <f t="shared" si="6"/>
        <v>42713.962499999994</v>
      </c>
      <c r="R240" s="11">
        <f t="shared" si="7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 t="s">
        <v>8324</v>
      </c>
      <c r="P241" t="s">
        <v>8328</v>
      </c>
      <c r="Q241" s="10">
        <f t="shared" si="6"/>
        <v>42297.110300925924</v>
      </c>
      <c r="R241" s="11">
        <f t="shared" si="7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 t="s">
        <v>8324</v>
      </c>
      <c r="P242" t="s">
        <v>8329</v>
      </c>
      <c r="Q242" s="10">
        <f t="shared" si="6"/>
        <v>41354.708460648151</v>
      </c>
      <c r="R242" s="11">
        <f t="shared" si="7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 t="s">
        <v>8324</v>
      </c>
      <c r="P243" t="s">
        <v>8329</v>
      </c>
      <c r="Q243" s="10">
        <f t="shared" si="6"/>
        <v>41949.697962962964</v>
      </c>
      <c r="R243" s="11">
        <f t="shared" si="7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 t="s">
        <v>8324</v>
      </c>
      <c r="P244" t="s">
        <v>8329</v>
      </c>
      <c r="Q244" s="10">
        <f t="shared" si="6"/>
        <v>40862.492939814816</v>
      </c>
      <c r="R244" s="11">
        <f t="shared" si="7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 t="s">
        <v>8324</v>
      </c>
      <c r="P245" t="s">
        <v>8329</v>
      </c>
      <c r="Q245" s="10">
        <f t="shared" si="6"/>
        <v>41662.047500000001</v>
      </c>
      <c r="R245" s="11">
        <f t="shared" si="7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 t="s">
        <v>8324</v>
      </c>
      <c r="P246" t="s">
        <v>8329</v>
      </c>
      <c r="Q246" s="10">
        <f t="shared" si="6"/>
        <v>40213.323599537034</v>
      </c>
      <c r="R246" s="11">
        <f t="shared" si="7"/>
        <v>2010</v>
      </c>
    </row>
    <row r="247" spans="1:18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 t="s">
        <v>8324</v>
      </c>
      <c r="P247" t="s">
        <v>8329</v>
      </c>
      <c r="Q247" s="10">
        <f t="shared" si="6"/>
        <v>41107.053067129629</v>
      </c>
      <c r="R247" s="11">
        <f t="shared" si="7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 t="s">
        <v>8324</v>
      </c>
      <c r="P248" t="s">
        <v>8329</v>
      </c>
      <c r="Q248" s="10">
        <f t="shared" si="6"/>
        <v>40480.363483796296</v>
      </c>
      <c r="R248" s="11">
        <f t="shared" si="7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 t="s">
        <v>8324</v>
      </c>
      <c r="P249" t="s">
        <v>8329</v>
      </c>
      <c r="Q249" s="10">
        <f t="shared" si="6"/>
        <v>40430.604328703703</v>
      </c>
      <c r="R249" s="11">
        <f t="shared" si="7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 t="s">
        <v>8324</v>
      </c>
      <c r="P250" t="s">
        <v>8329</v>
      </c>
      <c r="Q250" s="10">
        <f t="shared" si="6"/>
        <v>40870.774409722224</v>
      </c>
      <c r="R250" s="11">
        <f t="shared" si="7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 t="s">
        <v>8324</v>
      </c>
      <c r="P251" t="s">
        <v>8329</v>
      </c>
      <c r="Q251" s="10">
        <f t="shared" si="6"/>
        <v>40332.923842592594</v>
      </c>
      <c r="R251" s="11">
        <f t="shared" si="7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 t="s">
        <v>8324</v>
      </c>
      <c r="P252" t="s">
        <v>8329</v>
      </c>
      <c r="Q252" s="10">
        <f t="shared" si="6"/>
        <v>41401.565868055557</v>
      </c>
      <c r="R252" s="11">
        <f t="shared" si="7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 t="s">
        <v>8324</v>
      </c>
      <c r="P253" t="s">
        <v>8329</v>
      </c>
      <c r="Q253" s="10">
        <f t="shared" si="6"/>
        <v>41013.787569444445</v>
      </c>
      <c r="R253" s="11">
        <f t="shared" si="7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 t="s">
        <v>8324</v>
      </c>
      <c r="P254" t="s">
        <v>8329</v>
      </c>
      <c r="Q254" s="10">
        <f t="shared" si="6"/>
        <v>40266.662708333337</v>
      </c>
      <c r="R254" s="11">
        <f t="shared" si="7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 t="s">
        <v>8324</v>
      </c>
      <c r="P255" t="s">
        <v>8329</v>
      </c>
      <c r="Q255" s="10">
        <f t="shared" si="6"/>
        <v>40924.650868055556</v>
      </c>
      <c r="R255" s="11">
        <f t="shared" si="7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 t="s">
        <v>8324</v>
      </c>
      <c r="P256" t="s">
        <v>8329</v>
      </c>
      <c r="Q256" s="10">
        <f t="shared" si="6"/>
        <v>42263.952662037031</v>
      </c>
      <c r="R256" s="11">
        <f t="shared" si="7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 t="s">
        <v>8324</v>
      </c>
      <c r="P257" t="s">
        <v>8329</v>
      </c>
      <c r="Q257" s="10">
        <f t="shared" si="6"/>
        <v>40588.526412037041</v>
      </c>
      <c r="R257" s="11">
        <f t="shared" si="7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 t="s">
        <v>8324</v>
      </c>
      <c r="P258" t="s">
        <v>8329</v>
      </c>
      <c r="Q258" s="10">
        <f t="shared" ref="Q258:Q321" si="8">(((J258/60)/60)/24)+DATE(1970,1,1)</f>
        <v>41319.769293981481</v>
      </c>
      <c r="R258" s="11">
        <f t="shared" si="7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 t="s">
        <v>8324</v>
      </c>
      <c r="P259" t="s">
        <v>8329</v>
      </c>
      <c r="Q259" s="10">
        <f t="shared" si="8"/>
        <v>42479.626875000002</v>
      </c>
      <c r="R259" s="11">
        <f t="shared" ref="R259:R322" si="9">YEAR(Q259)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 t="s">
        <v>8324</v>
      </c>
      <c r="P260" t="s">
        <v>8329</v>
      </c>
      <c r="Q260" s="10">
        <f t="shared" si="8"/>
        <v>40682.051689814813</v>
      </c>
      <c r="R260" s="11">
        <f t="shared" si="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 t="s">
        <v>8324</v>
      </c>
      <c r="P261" t="s">
        <v>8329</v>
      </c>
      <c r="Q261" s="10">
        <f t="shared" si="8"/>
        <v>42072.738067129627</v>
      </c>
      <c r="R261" s="11">
        <f t="shared" si="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 t="s">
        <v>8324</v>
      </c>
      <c r="P262" t="s">
        <v>8329</v>
      </c>
      <c r="Q262" s="10">
        <f t="shared" si="8"/>
        <v>40330.755543981482</v>
      </c>
      <c r="R262" s="11">
        <f t="shared" si="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 t="s">
        <v>8324</v>
      </c>
      <c r="P263" t="s">
        <v>8329</v>
      </c>
      <c r="Q263" s="10">
        <f t="shared" si="8"/>
        <v>41017.885462962964</v>
      </c>
      <c r="R263" s="11">
        <f t="shared" si="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 t="s">
        <v>8324</v>
      </c>
      <c r="P264" t="s">
        <v>8329</v>
      </c>
      <c r="Q264" s="10">
        <f t="shared" si="8"/>
        <v>40555.24800925926</v>
      </c>
      <c r="R264" s="11">
        <f t="shared" si="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 t="s">
        <v>8324</v>
      </c>
      <c r="P265" t="s">
        <v>8329</v>
      </c>
      <c r="Q265" s="10">
        <f t="shared" si="8"/>
        <v>41149.954791666663</v>
      </c>
      <c r="R265" s="11">
        <f t="shared" si="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 t="s">
        <v>8324</v>
      </c>
      <c r="P266" t="s">
        <v>8329</v>
      </c>
      <c r="Q266" s="10">
        <f t="shared" si="8"/>
        <v>41010.620312500003</v>
      </c>
      <c r="R266" s="11">
        <f t="shared" si="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 t="s">
        <v>8324</v>
      </c>
      <c r="P267" t="s">
        <v>8329</v>
      </c>
      <c r="Q267" s="10">
        <f t="shared" si="8"/>
        <v>40267.245717592588</v>
      </c>
      <c r="R267" s="11">
        <f t="shared" si="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 t="s">
        <v>8324</v>
      </c>
      <c r="P268" t="s">
        <v>8329</v>
      </c>
      <c r="Q268" s="10">
        <f t="shared" si="8"/>
        <v>40205.174849537041</v>
      </c>
      <c r="R268" s="11">
        <f t="shared" si="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 t="s">
        <v>8324</v>
      </c>
      <c r="P269" t="s">
        <v>8329</v>
      </c>
      <c r="Q269" s="10">
        <f t="shared" si="8"/>
        <v>41785.452534722222</v>
      </c>
      <c r="R269" s="11">
        <f t="shared" si="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 t="s">
        <v>8324</v>
      </c>
      <c r="P270" t="s">
        <v>8329</v>
      </c>
      <c r="Q270" s="10">
        <f t="shared" si="8"/>
        <v>40809.15252314815</v>
      </c>
      <c r="R270" s="11">
        <f t="shared" si="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 t="s">
        <v>8324</v>
      </c>
      <c r="P271" t="s">
        <v>8329</v>
      </c>
      <c r="Q271" s="10">
        <f t="shared" si="8"/>
        <v>42758.197013888886</v>
      </c>
      <c r="R271" s="11">
        <f t="shared" si="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 t="s">
        <v>8324</v>
      </c>
      <c r="P272" t="s">
        <v>8329</v>
      </c>
      <c r="Q272" s="10">
        <f t="shared" si="8"/>
        <v>40637.866550925923</v>
      </c>
      <c r="R272" s="11">
        <f t="shared" si="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 t="s">
        <v>8324</v>
      </c>
      <c r="P273" t="s">
        <v>8329</v>
      </c>
      <c r="Q273" s="10">
        <f t="shared" si="8"/>
        <v>41612.10024305556</v>
      </c>
      <c r="R273" s="11">
        <f t="shared" si="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 t="s">
        <v>8324</v>
      </c>
      <c r="P274" t="s">
        <v>8329</v>
      </c>
      <c r="Q274" s="10">
        <f t="shared" si="8"/>
        <v>40235.900358796294</v>
      </c>
      <c r="R274" s="11">
        <f t="shared" si="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 t="s">
        <v>8324</v>
      </c>
      <c r="P275" t="s">
        <v>8329</v>
      </c>
      <c r="Q275" s="10">
        <f t="shared" si="8"/>
        <v>40697.498449074075</v>
      </c>
      <c r="R275" s="11">
        <f t="shared" si="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 t="s">
        <v>8324</v>
      </c>
      <c r="P276" t="s">
        <v>8329</v>
      </c>
      <c r="Q276" s="10">
        <f t="shared" si="8"/>
        <v>40969.912372685183</v>
      </c>
      <c r="R276" s="11">
        <f t="shared" si="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 t="s">
        <v>8324</v>
      </c>
      <c r="P277" t="s">
        <v>8329</v>
      </c>
      <c r="Q277" s="10">
        <f t="shared" si="8"/>
        <v>41193.032013888893</v>
      </c>
      <c r="R277" s="11">
        <f t="shared" si="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 t="s">
        <v>8324</v>
      </c>
      <c r="P278" t="s">
        <v>8329</v>
      </c>
      <c r="Q278" s="10">
        <f t="shared" si="8"/>
        <v>40967.081874999996</v>
      </c>
      <c r="R278" s="11">
        <f t="shared" si="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 t="s">
        <v>8324</v>
      </c>
      <c r="P279" t="s">
        <v>8329</v>
      </c>
      <c r="Q279" s="10">
        <f t="shared" si="8"/>
        <v>42117.891423611116</v>
      </c>
      <c r="R279" s="11">
        <f t="shared" si="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 t="s">
        <v>8324</v>
      </c>
      <c r="P280" t="s">
        <v>8329</v>
      </c>
      <c r="Q280" s="10">
        <f t="shared" si="8"/>
        <v>41164.040960648148</v>
      </c>
      <c r="R280" s="11">
        <f t="shared" si="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 t="s">
        <v>8324</v>
      </c>
      <c r="P281" t="s">
        <v>8329</v>
      </c>
      <c r="Q281" s="10">
        <f t="shared" si="8"/>
        <v>42759.244166666671</v>
      </c>
      <c r="R281" s="11">
        <f t="shared" si="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 t="s">
        <v>8324</v>
      </c>
      <c r="P282" t="s">
        <v>8329</v>
      </c>
      <c r="Q282" s="10">
        <f t="shared" si="8"/>
        <v>41744.590682870366</v>
      </c>
      <c r="R282" s="11">
        <f t="shared" si="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 t="s">
        <v>8324</v>
      </c>
      <c r="P283" t="s">
        <v>8329</v>
      </c>
      <c r="Q283" s="10">
        <f t="shared" si="8"/>
        <v>39950.163344907407</v>
      </c>
      <c r="R283" s="11">
        <f t="shared" si="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 t="s">
        <v>8324</v>
      </c>
      <c r="P284" t="s">
        <v>8329</v>
      </c>
      <c r="Q284" s="10">
        <f t="shared" si="8"/>
        <v>40194.920046296298</v>
      </c>
      <c r="R284" s="11">
        <f t="shared" si="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 t="s">
        <v>8324</v>
      </c>
      <c r="P285" t="s">
        <v>8329</v>
      </c>
      <c r="Q285" s="10">
        <f t="shared" si="8"/>
        <v>40675.71</v>
      </c>
      <c r="R285" s="11">
        <f t="shared" si="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 t="s">
        <v>8324</v>
      </c>
      <c r="P286" t="s">
        <v>8329</v>
      </c>
      <c r="Q286" s="10">
        <f t="shared" si="8"/>
        <v>40904.738194444442</v>
      </c>
      <c r="R286" s="11">
        <f t="shared" si="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 t="s">
        <v>8324</v>
      </c>
      <c r="P287" t="s">
        <v>8329</v>
      </c>
      <c r="Q287" s="10">
        <f t="shared" si="8"/>
        <v>41506.756111111114</v>
      </c>
      <c r="R287" s="11">
        <f t="shared" si="9"/>
        <v>2013</v>
      </c>
    </row>
    <row r="288" spans="1:18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 t="s">
        <v>8324</v>
      </c>
      <c r="P288" t="s">
        <v>8329</v>
      </c>
      <c r="Q288" s="10">
        <f t="shared" si="8"/>
        <v>41313.816249999996</v>
      </c>
      <c r="R288" s="11">
        <f t="shared" si="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 t="s">
        <v>8324</v>
      </c>
      <c r="P289" t="s">
        <v>8329</v>
      </c>
      <c r="Q289" s="10">
        <f t="shared" si="8"/>
        <v>41184.277986111112</v>
      </c>
      <c r="R289" s="11">
        <f t="shared" si="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 t="s">
        <v>8324</v>
      </c>
      <c r="P290" t="s">
        <v>8329</v>
      </c>
      <c r="Q290" s="10">
        <f t="shared" si="8"/>
        <v>41051.168900462959</v>
      </c>
      <c r="R290" s="11">
        <f t="shared" si="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 t="s">
        <v>8324</v>
      </c>
      <c r="P291" t="s">
        <v>8329</v>
      </c>
      <c r="Q291" s="10">
        <f t="shared" si="8"/>
        <v>41550.456412037034</v>
      </c>
      <c r="R291" s="11">
        <f t="shared" si="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 t="s">
        <v>8324</v>
      </c>
      <c r="P292" t="s">
        <v>8329</v>
      </c>
      <c r="Q292" s="10">
        <f t="shared" si="8"/>
        <v>40526.36917824074</v>
      </c>
      <c r="R292" s="11">
        <f t="shared" si="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 t="s">
        <v>8324</v>
      </c>
      <c r="P293" t="s">
        <v>8329</v>
      </c>
      <c r="Q293" s="10">
        <f t="shared" si="8"/>
        <v>41376.769050925926</v>
      </c>
      <c r="R293" s="11">
        <f t="shared" si="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 t="s">
        <v>8324</v>
      </c>
      <c r="P294" t="s">
        <v>8329</v>
      </c>
      <c r="Q294" s="10">
        <f t="shared" si="8"/>
        <v>40812.803229166668</v>
      </c>
      <c r="R294" s="11">
        <f t="shared" si="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 t="s">
        <v>8324</v>
      </c>
      <c r="P295" t="s">
        <v>8329</v>
      </c>
      <c r="Q295" s="10">
        <f t="shared" si="8"/>
        <v>41719.667986111112</v>
      </c>
      <c r="R295" s="11">
        <f t="shared" si="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 t="s">
        <v>8324</v>
      </c>
      <c r="P296" t="s">
        <v>8329</v>
      </c>
      <c r="Q296" s="10">
        <f t="shared" si="8"/>
        <v>40343.084421296298</v>
      </c>
      <c r="R296" s="11">
        <f t="shared" si="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 t="s">
        <v>8324</v>
      </c>
      <c r="P297" t="s">
        <v>8329</v>
      </c>
      <c r="Q297" s="10">
        <f t="shared" si="8"/>
        <v>41519.004733796297</v>
      </c>
      <c r="R297" s="11">
        <f t="shared" si="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 t="s">
        <v>8324</v>
      </c>
      <c r="P298" t="s">
        <v>8329</v>
      </c>
      <c r="Q298" s="10">
        <f t="shared" si="8"/>
        <v>41134.475497685184</v>
      </c>
      <c r="R298" s="11">
        <f t="shared" si="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 t="s">
        <v>8324</v>
      </c>
      <c r="P299" t="s">
        <v>8329</v>
      </c>
      <c r="Q299" s="10">
        <f t="shared" si="8"/>
        <v>42089.72802083334</v>
      </c>
      <c r="R299" s="11">
        <f t="shared" si="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 t="s">
        <v>8324</v>
      </c>
      <c r="P300" t="s">
        <v>8329</v>
      </c>
      <c r="Q300" s="10">
        <f t="shared" si="8"/>
        <v>41709.463518518518</v>
      </c>
      <c r="R300" s="11">
        <f t="shared" si="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 t="s">
        <v>8324</v>
      </c>
      <c r="P301" t="s">
        <v>8329</v>
      </c>
      <c r="Q301" s="10">
        <f t="shared" si="8"/>
        <v>40469.225231481483</v>
      </c>
      <c r="R301" s="11">
        <f t="shared" si="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 t="s">
        <v>8324</v>
      </c>
      <c r="P302" t="s">
        <v>8329</v>
      </c>
      <c r="Q302" s="10">
        <f t="shared" si="8"/>
        <v>40626.959930555553</v>
      </c>
      <c r="R302" s="11">
        <f t="shared" si="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 t="s">
        <v>8324</v>
      </c>
      <c r="P303" t="s">
        <v>8329</v>
      </c>
      <c r="Q303" s="10">
        <f t="shared" si="8"/>
        <v>41312.737673611111</v>
      </c>
      <c r="R303" s="11">
        <f t="shared" si="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 t="s">
        <v>8324</v>
      </c>
      <c r="P304" t="s">
        <v>8329</v>
      </c>
      <c r="Q304" s="10">
        <f t="shared" si="8"/>
        <v>40933.856921296298</v>
      </c>
      <c r="R304" s="11">
        <f t="shared" si="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 t="s">
        <v>8324</v>
      </c>
      <c r="P305" t="s">
        <v>8329</v>
      </c>
      <c r="Q305" s="10">
        <f t="shared" si="8"/>
        <v>41032.071134259262</v>
      </c>
      <c r="R305" s="11">
        <f t="shared" si="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 t="s">
        <v>8324</v>
      </c>
      <c r="P306" t="s">
        <v>8329</v>
      </c>
      <c r="Q306" s="10">
        <f t="shared" si="8"/>
        <v>41114.094872685186</v>
      </c>
      <c r="R306" s="11">
        <f t="shared" si="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 t="s">
        <v>8324</v>
      </c>
      <c r="P307" t="s">
        <v>8329</v>
      </c>
      <c r="Q307" s="10">
        <f t="shared" si="8"/>
        <v>40948.630196759259</v>
      </c>
      <c r="R307" s="11">
        <f t="shared" si="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 t="s">
        <v>8324</v>
      </c>
      <c r="P308" t="s">
        <v>8329</v>
      </c>
      <c r="Q308" s="10">
        <f t="shared" si="8"/>
        <v>41333.837187500001</v>
      </c>
      <c r="R308" s="11">
        <f t="shared" si="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 t="s">
        <v>8324</v>
      </c>
      <c r="P309" t="s">
        <v>8329</v>
      </c>
      <c r="Q309" s="10">
        <f t="shared" si="8"/>
        <v>41282.944456018515</v>
      </c>
      <c r="R309" s="11">
        <f t="shared" si="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 t="s">
        <v>8324</v>
      </c>
      <c r="P310" t="s">
        <v>8329</v>
      </c>
      <c r="Q310" s="10">
        <f t="shared" si="8"/>
        <v>40567.694560185184</v>
      </c>
      <c r="R310" s="11">
        <f t="shared" si="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 t="s">
        <v>8324</v>
      </c>
      <c r="P311" t="s">
        <v>8329</v>
      </c>
      <c r="Q311" s="10">
        <f t="shared" si="8"/>
        <v>41134.751550925925</v>
      </c>
      <c r="R311" s="11">
        <f t="shared" si="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 t="s">
        <v>8324</v>
      </c>
      <c r="P312" t="s">
        <v>8329</v>
      </c>
      <c r="Q312" s="10">
        <f t="shared" si="8"/>
        <v>40821.183136574073</v>
      </c>
      <c r="R312" s="11">
        <f t="shared" si="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 t="s">
        <v>8324</v>
      </c>
      <c r="P313" t="s">
        <v>8329</v>
      </c>
      <c r="Q313" s="10">
        <f t="shared" si="8"/>
        <v>40868.219814814816</v>
      </c>
      <c r="R313" s="11">
        <f t="shared" si="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 t="s">
        <v>8324</v>
      </c>
      <c r="P314" t="s">
        <v>8329</v>
      </c>
      <c r="Q314" s="10">
        <f t="shared" si="8"/>
        <v>41348.877685185187</v>
      </c>
      <c r="R314" s="11">
        <f t="shared" si="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 t="s">
        <v>8324</v>
      </c>
      <c r="P315" t="s">
        <v>8329</v>
      </c>
      <c r="Q315" s="10">
        <f t="shared" si="8"/>
        <v>40357.227939814817</v>
      </c>
      <c r="R315" s="11">
        <f t="shared" si="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 t="s">
        <v>8324</v>
      </c>
      <c r="P316" t="s">
        <v>8329</v>
      </c>
      <c r="Q316" s="10">
        <f t="shared" si="8"/>
        <v>41304.833194444444</v>
      </c>
      <c r="R316" s="11">
        <f t="shared" si="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 t="s">
        <v>8324</v>
      </c>
      <c r="P317" t="s">
        <v>8329</v>
      </c>
      <c r="Q317" s="10">
        <f t="shared" si="8"/>
        <v>41113.77238425926</v>
      </c>
      <c r="R317" s="11">
        <f t="shared" si="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 t="s">
        <v>8324</v>
      </c>
      <c r="P318" t="s">
        <v>8329</v>
      </c>
      <c r="Q318" s="10">
        <f t="shared" si="8"/>
        <v>41950.923576388886</v>
      </c>
      <c r="R318" s="11">
        <f t="shared" si="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 t="s">
        <v>8324</v>
      </c>
      <c r="P319" t="s">
        <v>8329</v>
      </c>
      <c r="Q319" s="10">
        <f t="shared" si="8"/>
        <v>41589.676886574074</v>
      </c>
      <c r="R319" s="11">
        <f t="shared" si="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 t="s">
        <v>8324</v>
      </c>
      <c r="P320" t="s">
        <v>8329</v>
      </c>
      <c r="Q320" s="10">
        <f t="shared" si="8"/>
        <v>41330.038784722223</v>
      </c>
      <c r="R320" s="11">
        <f t="shared" si="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 t="s">
        <v>8324</v>
      </c>
      <c r="P321" t="s">
        <v>8329</v>
      </c>
      <c r="Q321" s="10">
        <f t="shared" si="8"/>
        <v>40123.83829861111</v>
      </c>
      <c r="R321" s="11">
        <f t="shared" si="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 t="s">
        <v>8324</v>
      </c>
      <c r="P322" t="s">
        <v>8329</v>
      </c>
      <c r="Q322" s="10">
        <f t="shared" ref="Q322:Q385" si="10">(((J322/60)/60)/24)+DATE(1970,1,1)</f>
        <v>42331.551307870366</v>
      </c>
      <c r="R322" s="11">
        <f t="shared" si="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 t="s">
        <v>8324</v>
      </c>
      <c r="P323" t="s">
        <v>8329</v>
      </c>
      <c r="Q323" s="10">
        <f t="shared" si="10"/>
        <v>42647.446597222224</v>
      </c>
      <c r="R323" s="11">
        <f t="shared" ref="R323:R386" si="11">YEAR(Q323)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 t="s">
        <v>8324</v>
      </c>
      <c r="P324" t="s">
        <v>8329</v>
      </c>
      <c r="Q324" s="10">
        <f t="shared" si="10"/>
        <v>42473.57</v>
      </c>
      <c r="R324" s="11">
        <f t="shared" si="11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 t="s">
        <v>8324</v>
      </c>
      <c r="P325" t="s">
        <v>8329</v>
      </c>
      <c r="Q325" s="10">
        <f t="shared" si="10"/>
        <v>42697.32136574074</v>
      </c>
      <c r="R325" s="11">
        <f t="shared" si="11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 t="s">
        <v>8324</v>
      </c>
      <c r="P326" t="s">
        <v>8329</v>
      </c>
      <c r="Q326" s="10">
        <f t="shared" si="10"/>
        <v>42184.626250000001</v>
      </c>
      <c r="R326" s="11">
        <f t="shared" si="11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 t="s">
        <v>8324</v>
      </c>
      <c r="P327" t="s">
        <v>8329</v>
      </c>
      <c r="Q327" s="10">
        <f t="shared" si="10"/>
        <v>42689.187881944439</v>
      </c>
      <c r="R327" s="11">
        <f t="shared" si="11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 t="s">
        <v>8324</v>
      </c>
      <c r="P328" t="s">
        <v>8329</v>
      </c>
      <c r="Q328" s="10">
        <f t="shared" si="10"/>
        <v>42775.314884259264</v>
      </c>
      <c r="R328" s="11">
        <f t="shared" si="11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 t="s">
        <v>8324</v>
      </c>
      <c r="P329" t="s">
        <v>8329</v>
      </c>
      <c r="Q329" s="10">
        <f t="shared" si="10"/>
        <v>42058.235289351855</v>
      </c>
      <c r="R329" s="11">
        <f t="shared" si="11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 t="s">
        <v>8324</v>
      </c>
      <c r="P330" t="s">
        <v>8329</v>
      </c>
      <c r="Q330" s="10">
        <f t="shared" si="10"/>
        <v>42278.946620370371</v>
      </c>
      <c r="R330" s="11">
        <f t="shared" si="11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 t="s">
        <v>8324</v>
      </c>
      <c r="P331" t="s">
        <v>8329</v>
      </c>
      <c r="Q331" s="10">
        <f t="shared" si="10"/>
        <v>42291.46674768519</v>
      </c>
      <c r="R331" s="11">
        <f t="shared" si="11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 t="s">
        <v>8324</v>
      </c>
      <c r="P332" t="s">
        <v>8329</v>
      </c>
      <c r="Q332" s="10">
        <f t="shared" si="10"/>
        <v>41379.515775462962</v>
      </c>
      <c r="R332" s="11">
        <f t="shared" si="11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 t="s">
        <v>8324</v>
      </c>
      <c r="P333" t="s">
        <v>8329</v>
      </c>
      <c r="Q333" s="10">
        <f t="shared" si="10"/>
        <v>42507.581412037034</v>
      </c>
      <c r="R333" s="11">
        <f t="shared" si="11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 t="s">
        <v>8324</v>
      </c>
      <c r="P334" t="s">
        <v>8329</v>
      </c>
      <c r="Q334" s="10">
        <f t="shared" si="10"/>
        <v>42263.680289351847</v>
      </c>
      <c r="R334" s="11">
        <f t="shared" si="11"/>
        <v>2015</v>
      </c>
    </row>
    <row r="335" spans="1:18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 t="s">
        <v>8324</v>
      </c>
      <c r="P335" t="s">
        <v>8329</v>
      </c>
      <c r="Q335" s="10">
        <f t="shared" si="10"/>
        <v>42437.636469907404</v>
      </c>
      <c r="R335" s="11">
        <f t="shared" si="11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 t="s">
        <v>8324</v>
      </c>
      <c r="P336" t="s">
        <v>8329</v>
      </c>
      <c r="Q336" s="10">
        <f t="shared" si="10"/>
        <v>42101.682372685187</v>
      </c>
      <c r="R336" s="11">
        <f t="shared" si="11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 t="s">
        <v>8324</v>
      </c>
      <c r="P337" t="s">
        <v>8329</v>
      </c>
      <c r="Q337" s="10">
        <f t="shared" si="10"/>
        <v>42101.737442129626</v>
      </c>
      <c r="R337" s="11">
        <f t="shared" si="11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 t="s">
        <v>8324</v>
      </c>
      <c r="P338" t="s">
        <v>8329</v>
      </c>
      <c r="Q338" s="10">
        <f t="shared" si="10"/>
        <v>42291.596273148149</v>
      </c>
      <c r="R338" s="11">
        <f t="shared" si="11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 t="s">
        <v>8324</v>
      </c>
      <c r="P339" t="s">
        <v>8329</v>
      </c>
      <c r="Q339" s="10">
        <f t="shared" si="10"/>
        <v>42047.128564814819</v>
      </c>
      <c r="R339" s="11">
        <f t="shared" si="11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 t="s">
        <v>8324</v>
      </c>
      <c r="P340" t="s">
        <v>8329</v>
      </c>
      <c r="Q340" s="10">
        <f t="shared" si="10"/>
        <v>42559.755671296298</v>
      </c>
      <c r="R340" s="11">
        <f t="shared" si="11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 t="s">
        <v>8324</v>
      </c>
      <c r="P341" t="s">
        <v>8329</v>
      </c>
      <c r="Q341" s="10">
        <f t="shared" si="10"/>
        <v>42093.760046296295</v>
      </c>
      <c r="R341" s="11">
        <f t="shared" si="11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 t="s">
        <v>8324</v>
      </c>
      <c r="P342" t="s">
        <v>8329</v>
      </c>
      <c r="Q342" s="10">
        <f t="shared" si="10"/>
        <v>42772.669062500005</v>
      </c>
      <c r="R342" s="11">
        <f t="shared" si="11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 t="s">
        <v>8324</v>
      </c>
      <c r="P343" t="s">
        <v>8329</v>
      </c>
      <c r="Q343" s="10">
        <f t="shared" si="10"/>
        <v>41894.879606481481</v>
      </c>
      <c r="R343" s="11">
        <f t="shared" si="11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 t="s">
        <v>8324</v>
      </c>
      <c r="P344" t="s">
        <v>8329</v>
      </c>
      <c r="Q344" s="10">
        <f t="shared" si="10"/>
        <v>42459.780844907407</v>
      </c>
      <c r="R344" s="11">
        <f t="shared" si="11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 t="s">
        <v>8324</v>
      </c>
      <c r="P345" t="s">
        <v>8329</v>
      </c>
      <c r="Q345" s="10">
        <f t="shared" si="10"/>
        <v>41926.73778935185</v>
      </c>
      <c r="R345" s="11">
        <f t="shared" si="11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 t="s">
        <v>8324</v>
      </c>
      <c r="P346" t="s">
        <v>8329</v>
      </c>
      <c r="Q346" s="10">
        <f t="shared" si="10"/>
        <v>42111.970995370371</v>
      </c>
      <c r="R346" s="11">
        <f t="shared" si="11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 t="s">
        <v>8324</v>
      </c>
      <c r="P347" t="s">
        <v>8329</v>
      </c>
      <c r="Q347" s="10">
        <f t="shared" si="10"/>
        <v>42114.944328703699</v>
      </c>
      <c r="R347" s="11">
        <f t="shared" si="11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 t="s">
        <v>8324</v>
      </c>
      <c r="P348" t="s">
        <v>8329</v>
      </c>
      <c r="Q348" s="10">
        <f t="shared" si="10"/>
        <v>42261.500243055561</v>
      </c>
      <c r="R348" s="11">
        <f t="shared" si="11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 t="s">
        <v>8324</v>
      </c>
      <c r="P349" t="s">
        <v>8329</v>
      </c>
      <c r="Q349" s="10">
        <f t="shared" si="10"/>
        <v>42292.495474537034</v>
      </c>
      <c r="R349" s="11">
        <f t="shared" si="11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 t="s">
        <v>8324</v>
      </c>
      <c r="P350" t="s">
        <v>8329</v>
      </c>
      <c r="Q350" s="10">
        <f t="shared" si="10"/>
        <v>42207.58699074074</v>
      </c>
      <c r="R350" s="11">
        <f t="shared" si="11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 t="s">
        <v>8324</v>
      </c>
      <c r="P351" t="s">
        <v>8329</v>
      </c>
      <c r="Q351" s="10">
        <f t="shared" si="10"/>
        <v>42760.498935185184</v>
      </c>
      <c r="R351" s="11">
        <f t="shared" si="11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 t="s">
        <v>8324</v>
      </c>
      <c r="P352" t="s">
        <v>8329</v>
      </c>
      <c r="Q352" s="10">
        <f t="shared" si="10"/>
        <v>42586.066076388888</v>
      </c>
      <c r="R352" s="11">
        <f t="shared" si="11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 t="s">
        <v>8324</v>
      </c>
      <c r="P353" t="s">
        <v>8329</v>
      </c>
      <c r="Q353" s="10">
        <f t="shared" si="10"/>
        <v>42427.964745370366</v>
      </c>
      <c r="R353" s="11">
        <f t="shared" si="11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 t="s">
        <v>8324</v>
      </c>
      <c r="P354" t="s">
        <v>8329</v>
      </c>
      <c r="Q354" s="10">
        <f t="shared" si="10"/>
        <v>41890.167453703703</v>
      </c>
      <c r="R354" s="11">
        <f t="shared" si="11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 t="s">
        <v>8324</v>
      </c>
      <c r="P355" t="s">
        <v>8329</v>
      </c>
      <c r="Q355" s="10">
        <f t="shared" si="10"/>
        <v>42297.791886574079</v>
      </c>
      <c r="R355" s="11">
        <f t="shared" si="11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 t="s">
        <v>8324</v>
      </c>
      <c r="P356" t="s">
        <v>8329</v>
      </c>
      <c r="Q356" s="10">
        <f t="shared" si="10"/>
        <v>42438.827789351853</v>
      </c>
      <c r="R356" s="11">
        <f t="shared" si="11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 t="s">
        <v>8324</v>
      </c>
      <c r="P357" t="s">
        <v>8329</v>
      </c>
      <c r="Q357" s="10">
        <f t="shared" si="10"/>
        <v>41943.293912037036</v>
      </c>
      <c r="R357" s="11">
        <f t="shared" si="11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 t="s">
        <v>8324</v>
      </c>
      <c r="P358" t="s">
        <v>8329</v>
      </c>
      <c r="Q358" s="10">
        <f t="shared" si="10"/>
        <v>42415.803159722222</v>
      </c>
      <c r="R358" s="11">
        <f t="shared" si="11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 t="s">
        <v>8324</v>
      </c>
      <c r="P359" t="s">
        <v>8329</v>
      </c>
      <c r="Q359" s="10">
        <f t="shared" si="10"/>
        <v>42078.222187499996</v>
      </c>
      <c r="R359" s="11">
        <f t="shared" si="11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 t="s">
        <v>8324</v>
      </c>
      <c r="P360" t="s">
        <v>8329</v>
      </c>
      <c r="Q360" s="10">
        <f t="shared" si="10"/>
        <v>42507.860196759255</v>
      </c>
      <c r="R360" s="11">
        <f t="shared" si="11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 t="s">
        <v>8324</v>
      </c>
      <c r="P361" t="s">
        <v>8329</v>
      </c>
      <c r="Q361" s="10">
        <f t="shared" si="10"/>
        <v>41935.070486111108</v>
      </c>
      <c r="R361" s="11">
        <f t="shared" si="11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 t="s">
        <v>8324</v>
      </c>
      <c r="P362" t="s">
        <v>8329</v>
      </c>
      <c r="Q362" s="10">
        <f t="shared" si="10"/>
        <v>42163.897916666669</v>
      </c>
      <c r="R362" s="11">
        <f t="shared" si="11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 t="s">
        <v>8324</v>
      </c>
      <c r="P363" t="s">
        <v>8329</v>
      </c>
      <c r="Q363" s="10">
        <f t="shared" si="10"/>
        <v>41936.001226851848</v>
      </c>
      <c r="R363" s="11">
        <f t="shared" si="11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 t="s">
        <v>8324</v>
      </c>
      <c r="P364" t="s">
        <v>8329</v>
      </c>
      <c r="Q364" s="10">
        <f t="shared" si="10"/>
        <v>41837.210543981484</v>
      </c>
      <c r="R364" s="11">
        <f t="shared" si="11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 t="s">
        <v>8324</v>
      </c>
      <c r="P365" t="s">
        <v>8329</v>
      </c>
      <c r="Q365" s="10">
        <f t="shared" si="10"/>
        <v>40255.744629629626</v>
      </c>
      <c r="R365" s="11">
        <f t="shared" si="11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 t="s">
        <v>8324</v>
      </c>
      <c r="P366" t="s">
        <v>8329</v>
      </c>
      <c r="Q366" s="10">
        <f t="shared" si="10"/>
        <v>41780.859629629631</v>
      </c>
      <c r="R366" s="11">
        <f t="shared" si="11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 t="s">
        <v>8324</v>
      </c>
      <c r="P367" t="s">
        <v>8329</v>
      </c>
      <c r="Q367" s="10">
        <f t="shared" si="10"/>
        <v>41668.606469907405</v>
      </c>
      <c r="R367" s="11">
        <f t="shared" si="11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 t="s">
        <v>8324</v>
      </c>
      <c r="P368" t="s">
        <v>8329</v>
      </c>
      <c r="Q368" s="10">
        <f t="shared" si="10"/>
        <v>41019.793032407404</v>
      </c>
      <c r="R368" s="11">
        <f t="shared" si="11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 t="s">
        <v>8324</v>
      </c>
      <c r="P369" t="s">
        <v>8329</v>
      </c>
      <c r="Q369" s="10">
        <f t="shared" si="10"/>
        <v>41355.577291666668</v>
      </c>
      <c r="R369" s="11">
        <f t="shared" si="11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 t="s">
        <v>8324</v>
      </c>
      <c r="P370" t="s">
        <v>8329</v>
      </c>
      <c r="Q370" s="10">
        <f t="shared" si="10"/>
        <v>42043.605578703704</v>
      </c>
      <c r="R370" s="11">
        <f t="shared" si="11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 t="s">
        <v>8324</v>
      </c>
      <c r="P371" t="s">
        <v>8329</v>
      </c>
      <c r="Q371" s="10">
        <f t="shared" si="10"/>
        <v>40893.551724537036</v>
      </c>
      <c r="R371" s="11">
        <f t="shared" si="11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 t="s">
        <v>8324</v>
      </c>
      <c r="P372" t="s">
        <v>8329</v>
      </c>
      <c r="Q372" s="10">
        <f t="shared" si="10"/>
        <v>42711.795138888891</v>
      </c>
      <c r="R372" s="11">
        <f t="shared" si="11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 t="s">
        <v>8324</v>
      </c>
      <c r="P373" t="s">
        <v>8329</v>
      </c>
      <c r="Q373" s="10">
        <f t="shared" si="10"/>
        <v>41261.767812500002</v>
      </c>
      <c r="R373" s="11">
        <f t="shared" si="11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 t="s">
        <v>8324</v>
      </c>
      <c r="P374" t="s">
        <v>8329</v>
      </c>
      <c r="Q374" s="10">
        <f t="shared" si="10"/>
        <v>42425.576898148152</v>
      </c>
      <c r="R374" s="11">
        <f t="shared" si="11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 t="s">
        <v>8324</v>
      </c>
      <c r="P375" t="s">
        <v>8329</v>
      </c>
      <c r="Q375" s="10">
        <f t="shared" si="10"/>
        <v>41078.91201388889</v>
      </c>
      <c r="R375" s="11">
        <f t="shared" si="11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 t="s">
        <v>8324</v>
      </c>
      <c r="P376" t="s">
        <v>8329</v>
      </c>
      <c r="Q376" s="10">
        <f t="shared" si="10"/>
        <v>40757.889247685183</v>
      </c>
      <c r="R376" s="11">
        <f t="shared" si="11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 t="s">
        <v>8324</v>
      </c>
      <c r="P377" t="s">
        <v>8329</v>
      </c>
      <c r="Q377" s="10">
        <f t="shared" si="10"/>
        <v>41657.985081018516</v>
      </c>
      <c r="R377" s="11">
        <f t="shared" si="11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 t="s">
        <v>8324</v>
      </c>
      <c r="P378" t="s">
        <v>8329</v>
      </c>
      <c r="Q378" s="10">
        <f t="shared" si="10"/>
        <v>42576.452731481477</v>
      </c>
      <c r="R378" s="11">
        <f t="shared" si="11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 t="s">
        <v>8324</v>
      </c>
      <c r="P379" t="s">
        <v>8329</v>
      </c>
      <c r="Q379" s="10">
        <f t="shared" si="10"/>
        <v>42292.250787037032</v>
      </c>
      <c r="R379" s="11">
        <f t="shared" si="11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 t="s">
        <v>8324</v>
      </c>
      <c r="P380" t="s">
        <v>8329</v>
      </c>
      <c r="Q380" s="10">
        <f t="shared" si="10"/>
        <v>42370.571851851855</v>
      </c>
      <c r="R380" s="11">
        <f t="shared" si="11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 t="s">
        <v>8324</v>
      </c>
      <c r="P381" t="s">
        <v>8329</v>
      </c>
      <c r="Q381" s="10">
        <f t="shared" si="10"/>
        <v>40987.688333333332</v>
      </c>
      <c r="R381" s="11">
        <f t="shared" si="11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 t="s">
        <v>8324</v>
      </c>
      <c r="P382" t="s">
        <v>8329</v>
      </c>
      <c r="Q382" s="10">
        <f t="shared" si="10"/>
        <v>42367.719814814816</v>
      </c>
      <c r="R382" s="11">
        <f t="shared" si="11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 t="s">
        <v>8324</v>
      </c>
      <c r="P383" t="s">
        <v>8329</v>
      </c>
      <c r="Q383" s="10">
        <f t="shared" si="10"/>
        <v>41085.698113425926</v>
      </c>
      <c r="R383" s="11">
        <f t="shared" si="11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 t="s">
        <v>8324</v>
      </c>
      <c r="P384" t="s">
        <v>8329</v>
      </c>
      <c r="Q384" s="10">
        <f t="shared" si="10"/>
        <v>41144.709490740745</v>
      </c>
      <c r="R384" s="11">
        <f t="shared" si="11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 t="s">
        <v>8324</v>
      </c>
      <c r="P385" t="s">
        <v>8329</v>
      </c>
      <c r="Q385" s="10">
        <f t="shared" si="10"/>
        <v>41755.117581018516</v>
      </c>
      <c r="R385" s="11">
        <f t="shared" si="11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 t="s">
        <v>8324</v>
      </c>
      <c r="P386" t="s">
        <v>8329</v>
      </c>
      <c r="Q386" s="10">
        <f t="shared" ref="Q386:Q449" si="12">(((J386/60)/60)/24)+DATE(1970,1,1)</f>
        <v>41980.781793981485</v>
      </c>
      <c r="R386" s="11">
        <f t="shared" si="11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 t="s">
        <v>8324</v>
      </c>
      <c r="P387" t="s">
        <v>8329</v>
      </c>
      <c r="Q387" s="10">
        <f t="shared" si="12"/>
        <v>41934.584502314814</v>
      </c>
      <c r="R387" s="11">
        <f t="shared" ref="R387:R450" si="13">YEAR(Q387)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 t="s">
        <v>8324</v>
      </c>
      <c r="P388" t="s">
        <v>8329</v>
      </c>
      <c r="Q388" s="10">
        <f t="shared" si="12"/>
        <v>42211.951284722221</v>
      </c>
      <c r="R388" s="11">
        <f t="shared" si="13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 t="s">
        <v>8324</v>
      </c>
      <c r="P389" t="s">
        <v>8329</v>
      </c>
      <c r="Q389" s="10">
        <f t="shared" si="12"/>
        <v>42200.67659722222</v>
      </c>
      <c r="R389" s="11">
        <f t="shared" si="13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 t="s">
        <v>8324</v>
      </c>
      <c r="P390" t="s">
        <v>8329</v>
      </c>
      <c r="Q390" s="10">
        <f t="shared" si="12"/>
        <v>42549.076157407413</v>
      </c>
      <c r="R390" s="11">
        <f t="shared" si="13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 t="s">
        <v>8324</v>
      </c>
      <c r="P391" t="s">
        <v>8329</v>
      </c>
      <c r="Q391" s="10">
        <f t="shared" si="12"/>
        <v>41674.063078703701</v>
      </c>
      <c r="R391" s="11">
        <f t="shared" si="13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 t="s">
        <v>8324</v>
      </c>
      <c r="P392" t="s">
        <v>8329</v>
      </c>
      <c r="Q392" s="10">
        <f t="shared" si="12"/>
        <v>42112.036712962959</v>
      </c>
      <c r="R392" s="11">
        <f t="shared" si="13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 t="s">
        <v>8324</v>
      </c>
      <c r="P393" t="s">
        <v>8329</v>
      </c>
      <c r="Q393" s="10">
        <f t="shared" si="12"/>
        <v>40865.042256944449</v>
      </c>
      <c r="R393" s="11">
        <f t="shared" si="13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 t="s">
        <v>8324</v>
      </c>
      <c r="P394" t="s">
        <v>8329</v>
      </c>
      <c r="Q394" s="10">
        <f t="shared" si="12"/>
        <v>40763.717256944445</v>
      </c>
      <c r="R394" s="11">
        <f t="shared" si="13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 t="s">
        <v>8324</v>
      </c>
      <c r="P395" t="s">
        <v>8329</v>
      </c>
      <c r="Q395" s="10">
        <f t="shared" si="12"/>
        <v>41526.708935185183</v>
      </c>
      <c r="R395" s="11">
        <f t="shared" si="13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 t="s">
        <v>8324</v>
      </c>
      <c r="P396" t="s">
        <v>8329</v>
      </c>
      <c r="Q396" s="10">
        <f t="shared" si="12"/>
        <v>42417.818078703705</v>
      </c>
      <c r="R396" s="11">
        <f t="shared" si="13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 t="s">
        <v>8324</v>
      </c>
      <c r="P397" t="s">
        <v>8329</v>
      </c>
      <c r="Q397" s="10">
        <f t="shared" si="12"/>
        <v>40990.909259259257</v>
      </c>
      <c r="R397" s="11">
        <f t="shared" si="13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 t="s">
        <v>8324</v>
      </c>
      <c r="P398" t="s">
        <v>8329</v>
      </c>
      <c r="Q398" s="10">
        <f t="shared" si="12"/>
        <v>41082.564884259256</v>
      </c>
      <c r="R398" s="11">
        <f t="shared" si="13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 t="s">
        <v>8324</v>
      </c>
      <c r="P399" t="s">
        <v>8329</v>
      </c>
      <c r="Q399" s="10">
        <f t="shared" si="12"/>
        <v>40379.776435185187</v>
      </c>
      <c r="R399" s="11">
        <f t="shared" si="13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 t="s">
        <v>8324</v>
      </c>
      <c r="P400" t="s">
        <v>8329</v>
      </c>
      <c r="Q400" s="10">
        <f t="shared" si="12"/>
        <v>42078.793124999997</v>
      </c>
      <c r="R400" s="11">
        <f t="shared" si="13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 t="s">
        <v>8324</v>
      </c>
      <c r="P401" t="s">
        <v>8329</v>
      </c>
      <c r="Q401" s="10">
        <f t="shared" si="12"/>
        <v>42687.875775462962</v>
      </c>
      <c r="R401" s="11">
        <f t="shared" si="13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 t="s">
        <v>8324</v>
      </c>
      <c r="P402" t="s">
        <v>8329</v>
      </c>
      <c r="Q402" s="10">
        <f t="shared" si="12"/>
        <v>41745.635960648149</v>
      </c>
      <c r="R402" s="11">
        <f t="shared" si="13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 t="s">
        <v>8324</v>
      </c>
      <c r="P403" t="s">
        <v>8329</v>
      </c>
      <c r="Q403" s="10">
        <f t="shared" si="12"/>
        <v>40732.842245370368</v>
      </c>
      <c r="R403" s="11">
        <f t="shared" si="13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 t="s">
        <v>8324</v>
      </c>
      <c r="P404" t="s">
        <v>8329</v>
      </c>
      <c r="Q404" s="10">
        <f t="shared" si="12"/>
        <v>42292.539548611108</v>
      </c>
      <c r="R404" s="11">
        <f t="shared" si="13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 t="s">
        <v>8324</v>
      </c>
      <c r="P405" t="s">
        <v>8329</v>
      </c>
      <c r="Q405" s="10">
        <f t="shared" si="12"/>
        <v>40718.310659722221</v>
      </c>
      <c r="R405" s="11">
        <f t="shared" si="13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 t="s">
        <v>8324</v>
      </c>
      <c r="P406" t="s">
        <v>8329</v>
      </c>
      <c r="Q406" s="10">
        <f t="shared" si="12"/>
        <v>41646.628032407411</v>
      </c>
      <c r="R406" s="11">
        <f t="shared" si="13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 t="s">
        <v>8324</v>
      </c>
      <c r="P407" t="s">
        <v>8329</v>
      </c>
      <c r="Q407" s="10">
        <f t="shared" si="12"/>
        <v>41674.08494212963</v>
      </c>
      <c r="R407" s="11">
        <f t="shared" si="13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 t="s">
        <v>8324</v>
      </c>
      <c r="P408" t="s">
        <v>8329</v>
      </c>
      <c r="Q408" s="10">
        <f t="shared" si="12"/>
        <v>40638.162465277775</v>
      </c>
      <c r="R408" s="11">
        <f t="shared" si="13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 t="s">
        <v>8324</v>
      </c>
      <c r="P409" t="s">
        <v>8329</v>
      </c>
      <c r="Q409" s="10">
        <f t="shared" si="12"/>
        <v>40806.870949074073</v>
      </c>
      <c r="R409" s="11">
        <f t="shared" si="13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 t="s">
        <v>8324</v>
      </c>
      <c r="P410" t="s">
        <v>8329</v>
      </c>
      <c r="Q410" s="10">
        <f t="shared" si="12"/>
        <v>41543.735995370371</v>
      </c>
      <c r="R410" s="11">
        <f t="shared" si="13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 t="s">
        <v>8324</v>
      </c>
      <c r="P411" t="s">
        <v>8329</v>
      </c>
      <c r="Q411" s="10">
        <f t="shared" si="12"/>
        <v>42543.862777777773</v>
      </c>
      <c r="R411" s="11">
        <f t="shared" si="13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 t="s">
        <v>8324</v>
      </c>
      <c r="P412" t="s">
        <v>8329</v>
      </c>
      <c r="Q412" s="10">
        <f t="shared" si="12"/>
        <v>42113.981446759266</v>
      </c>
      <c r="R412" s="11">
        <f t="shared" si="13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 t="s">
        <v>8324</v>
      </c>
      <c r="P413" t="s">
        <v>8329</v>
      </c>
      <c r="Q413" s="10">
        <f t="shared" si="12"/>
        <v>41598.17597222222</v>
      </c>
      <c r="R413" s="11">
        <f t="shared" si="13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 t="s">
        <v>8324</v>
      </c>
      <c r="P414" t="s">
        <v>8329</v>
      </c>
      <c r="Q414" s="10">
        <f t="shared" si="12"/>
        <v>41099.742800925924</v>
      </c>
      <c r="R414" s="11">
        <f t="shared" si="13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 t="s">
        <v>8324</v>
      </c>
      <c r="P415" t="s">
        <v>8329</v>
      </c>
      <c r="Q415" s="10">
        <f t="shared" si="12"/>
        <v>41079.877442129626</v>
      </c>
      <c r="R415" s="11">
        <f t="shared" si="13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 t="s">
        <v>8324</v>
      </c>
      <c r="P416" t="s">
        <v>8329</v>
      </c>
      <c r="Q416" s="10">
        <f t="shared" si="12"/>
        <v>41529.063252314816</v>
      </c>
      <c r="R416" s="11">
        <f t="shared" si="13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 t="s">
        <v>8324</v>
      </c>
      <c r="P417" t="s">
        <v>8329</v>
      </c>
      <c r="Q417" s="10">
        <f t="shared" si="12"/>
        <v>41904.851875</v>
      </c>
      <c r="R417" s="11">
        <f t="shared" si="13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 t="s">
        <v>8324</v>
      </c>
      <c r="P418" t="s">
        <v>8329</v>
      </c>
      <c r="Q418" s="10">
        <f t="shared" si="12"/>
        <v>41648.396192129629</v>
      </c>
      <c r="R418" s="11">
        <f t="shared" si="13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 t="s">
        <v>8324</v>
      </c>
      <c r="P419" t="s">
        <v>8329</v>
      </c>
      <c r="Q419" s="10">
        <f t="shared" si="12"/>
        <v>41360.970601851855</v>
      </c>
      <c r="R419" s="11">
        <f t="shared" si="13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 t="s">
        <v>8324</v>
      </c>
      <c r="P420" t="s">
        <v>8329</v>
      </c>
      <c r="Q420" s="10">
        <f t="shared" si="12"/>
        <v>42178.282372685186</v>
      </c>
      <c r="R420" s="11">
        <f t="shared" si="13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 t="s">
        <v>8324</v>
      </c>
      <c r="P421" t="s">
        <v>8329</v>
      </c>
      <c r="Q421" s="10">
        <f t="shared" si="12"/>
        <v>41394.842442129629</v>
      </c>
      <c r="R421" s="11">
        <f t="shared" si="13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 t="s">
        <v>8324</v>
      </c>
      <c r="P422" t="s">
        <v>8330</v>
      </c>
      <c r="Q422" s="10">
        <f t="shared" si="12"/>
        <v>41682.23646990741</v>
      </c>
      <c r="R422" s="11">
        <f t="shared" si="13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 t="s">
        <v>8324</v>
      </c>
      <c r="P423" t="s">
        <v>8330</v>
      </c>
      <c r="Q423" s="10">
        <f t="shared" si="12"/>
        <v>42177.491388888884</v>
      </c>
      <c r="R423" s="11">
        <f t="shared" si="13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 t="s">
        <v>8324</v>
      </c>
      <c r="P424" t="s">
        <v>8330</v>
      </c>
      <c r="Q424" s="10">
        <f t="shared" si="12"/>
        <v>41863.260381944441</v>
      </c>
      <c r="R424" s="11">
        <f t="shared" si="13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 t="s">
        <v>8324</v>
      </c>
      <c r="P425" t="s">
        <v>8330</v>
      </c>
      <c r="Q425" s="10">
        <f t="shared" si="12"/>
        <v>41400.92627314815</v>
      </c>
      <c r="R425" s="11">
        <f t="shared" si="13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 t="s">
        <v>8324</v>
      </c>
      <c r="P426" t="s">
        <v>8330</v>
      </c>
      <c r="Q426" s="10">
        <f t="shared" si="12"/>
        <v>40934.376145833332</v>
      </c>
      <c r="R426" s="11">
        <f t="shared" si="13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 t="s">
        <v>8324</v>
      </c>
      <c r="P427" t="s">
        <v>8330</v>
      </c>
      <c r="Q427" s="10">
        <f t="shared" si="12"/>
        <v>42275.861157407402</v>
      </c>
      <c r="R427" s="11">
        <f t="shared" si="13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 t="s">
        <v>8324</v>
      </c>
      <c r="P428" t="s">
        <v>8330</v>
      </c>
      <c r="Q428" s="10">
        <f t="shared" si="12"/>
        <v>42400.711967592593</v>
      </c>
      <c r="R428" s="11">
        <f t="shared" si="13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 t="s">
        <v>8324</v>
      </c>
      <c r="P429" t="s">
        <v>8330</v>
      </c>
      <c r="Q429" s="10">
        <f t="shared" si="12"/>
        <v>42285.909027777772</v>
      </c>
      <c r="R429" s="11">
        <f t="shared" si="13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 t="s">
        <v>8324</v>
      </c>
      <c r="P430" t="s">
        <v>8330</v>
      </c>
      <c r="Q430" s="10">
        <f t="shared" si="12"/>
        <v>41778.766724537039</v>
      </c>
      <c r="R430" s="11">
        <f t="shared" si="13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 t="s">
        <v>8324</v>
      </c>
      <c r="P431" t="s">
        <v>8330</v>
      </c>
      <c r="Q431" s="10">
        <f t="shared" si="12"/>
        <v>40070.901412037041</v>
      </c>
      <c r="R431" s="11">
        <f t="shared" si="13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 t="s">
        <v>8324</v>
      </c>
      <c r="P432" t="s">
        <v>8330</v>
      </c>
      <c r="Q432" s="10">
        <f t="shared" si="12"/>
        <v>41513.107256944444</v>
      </c>
      <c r="R432" s="11">
        <f t="shared" si="13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 t="s">
        <v>8324</v>
      </c>
      <c r="P433" t="s">
        <v>8330</v>
      </c>
      <c r="Q433" s="10">
        <f t="shared" si="12"/>
        <v>42526.871331018512</v>
      </c>
      <c r="R433" s="11">
        <f t="shared" si="13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 t="s">
        <v>8324</v>
      </c>
      <c r="P434" t="s">
        <v>8330</v>
      </c>
      <c r="Q434" s="10">
        <f t="shared" si="12"/>
        <v>42238.726631944446</v>
      </c>
      <c r="R434" s="11">
        <f t="shared" si="13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 t="s">
        <v>8324</v>
      </c>
      <c r="P435" t="s">
        <v>8330</v>
      </c>
      <c r="Q435" s="10">
        <f t="shared" si="12"/>
        <v>42228.629884259266</v>
      </c>
      <c r="R435" s="11">
        <f t="shared" si="13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 t="s">
        <v>8324</v>
      </c>
      <c r="P436" t="s">
        <v>8330</v>
      </c>
      <c r="Q436" s="10">
        <f t="shared" si="12"/>
        <v>41576.834513888891</v>
      </c>
      <c r="R436" s="11">
        <f t="shared" si="13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 t="s">
        <v>8324</v>
      </c>
      <c r="P437" t="s">
        <v>8330</v>
      </c>
      <c r="Q437" s="10">
        <f t="shared" si="12"/>
        <v>41500.747453703705</v>
      </c>
      <c r="R437" s="11">
        <f t="shared" si="13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 t="s">
        <v>8324</v>
      </c>
      <c r="P438" t="s">
        <v>8330</v>
      </c>
      <c r="Q438" s="10">
        <f t="shared" si="12"/>
        <v>41456.36241898148</v>
      </c>
      <c r="R438" s="11">
        <f t="shared" si="13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 t="s">
        <v>8324</v>
      </c>
      <c r="P439" t="s">
        <v>8330</v>
      </c>
      <c r="Q439" s="10">
        <f t="shared" si="12"/>
        <v>42591.31858796296</v>
      </c>
      <c r="R439" s="11">
        <f t="shared" si="13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 t="s">
        <v>8324</v>
      </c>
      <c r="P440" t="s">
        <v>8330</v>
      </c>
      <c r="Q440" s="10">
        <f t="shared" si="12"/>
        <v>42296.261087962965</v>
      </c>
      <c r="R440" s="11">
        <f t="shared" si="13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 t="s">
        <v>8324</v>
      </c>
      <c r="P441" t="s">
        <v>8330</v>
      </c>
      <c r="Q441" s="10">
        <f t="shared" si="12"/>
        <v>41919.761782407404</v>
      </c>
      <c r="R441" s="11">
        <f t="shared" si="13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 t="s">
        <v>8324</v>
      </c>
      <c r="P442" t="s">
        <v>8330</v>
      </c>
      <c r="Q442" s="10">
        <f t="shared" si="12"/>
        <v>42423.985567129625</v>
      </c>
      <c r="R442" s="11">
        <f t="shared" si="13"/>
        <v>2016</v>
      </c>
    </row>
    <row r="443" spans="1:18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 t="s">
        <v>8324</v>
      </c>
      <c r="P443" t="s">
        <v>8330</v>
      </c>
      <c r="Q443" s="10">
        <f t="shared" si="12"/>
        <v>41550.793935185182</v>
      </c>
      <c r="R443" s="11">
        <f t="shared" si="13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 t="s">
        <v>8324</v>
      </c>
      <c r="P444" t="s">
        <v>8330</v>
      </c>
      <c r="Q444" s="10">
        <f t="shared" si="12"/>
        <v>42024.888692129629</v>
      </c>
      <c r="R444" s="11">
        <f t="shared" si="13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 t="s">
        <v>8324</v>
      </c>
      <c r="P445" t="s">
        <v>8330</v>
      </c>
      <c r="Q445" s="10">
        <f t="shared" si="12"/>
        <v>41650.015057870369</v>
      </c>
      <c r="R445" s="11">
        <f t="shared" si="13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 t="s">
        <v>8324</v>
      </c>
      <c r="P446" t="s">
        <v>8330</v>
      </c>
      <c r="Q446" s="10">
        <f t="shared" si="12"/>
        <v>40894.906956018516</v>
      </c>
      <c r="R446" s="11">
        <f t="shared" si="13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 t="s">
        <v>8324</v>
      </c>
      <c r="P447" t="s">
        <v>8330</v>
      </c>
      <c r="Q447" s="10">
        <f t="shared" si="12"/>
        <v>42130.335358796292</v>
      </c>
      <c r="R447" s="11">
        <f t="shared" si="13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 t="s">
        <v>8324</v>
      </c>
      <c r="P448" t="s">
        <v>8330</v>
      </c>
      <c r="Q448" s="10">
        <f t="shared" si="12"/>
        <v>42037.083564814813</v>
      </c>
      <c r="R448" s="11">
        <f t="shared" si="13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 t="s">
        <v>8324</v>
      </c>
      <c r="P449" t="s">
        <v>8330</v>
      </c>
      <c r="Q449" s="10">
        <f t="shared" si="12"/>
        <v>41331.555127314816</v>
      </c>
      <c r="R449" s="11">
        <f t="shared" si="13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 t="s">
        <v>8324</v>
      </c>
      <c r="P450" t="s">
        <v>8330</v>
      </c>
      <c r="Q450" s="10">
        <f t="shared" ref="Q450:Q513" si="14">(((J450/60)/60)/24)+DATE(1970,1,1)</f>
        <v>41753.758043981477</v>
      </c>
      <c r="R450" s="11">
        <f t="shared" si="13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 t="s">
        <v>8324</v>
      </c>
      <c r="P451" t="s">
        <v>8330</v>
      </c>
      <c r="Q451" s="10">
        <f t="shared" si="14"/>
        <v>41534.568113425928</v>
      </c>
      <c r="R451" s="11">
        <f t="shared" ref="R451:R514" si="15">YEAR(Q451)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 t="s">
        <v>8324</v>
      </c>
      <c r="P452" t="s">
        <v>8330</v>
      </c>
      <c r="Q452" s="10">
        <f t="shared" si="14"/>
        <v>41654.946759259255</v>
      </c>
      <c r="R452" s="11">
        <f t="shared" si="15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 t="s">
        <v>8324</v>
      </c>
      <c r="P453" t="s">
        <v>8330</v>
      </c>
      <c r="Q453" s="10">
        <f t="shared" si="14"/>
        <v>41634.715173611112</v>
      </c>
      <c r="R453" s="11">
        <f t="shared" si="15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 t="s">
        <v>8324</v>
      </c>
      <c r="P454" t="s">
        <v>8330</v>
      </c>
      <c r="Q454" s="10">
        <f t="shared" si="14"/>
        <v>42107.703877314809</v>
      </c>
      <c r="R454" s="11">
        <f t="shared" si="15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 t="s">
        <v>8324</v>
      </c>
      <c r="P455" t="s">
        <v>8330</v>
      </c>
      <c r="Q455" s="10">
        <f t="shared" si="14"/>
        <v>42038.824988425928</v>
      </c>
      <c r="R455" s="11">
        <f t="shared" si="15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 t="s">
        <v>8324</v>
      </c>
      <c r="P456" t="s">
        <v>8330</v>
      </c>
      <c r="Q456" s="10">
        <f t="shared" si="14"/>
        <v>41938.717256944445</v>
      </c>
      <c r="R456" s="11">
        <f t="shared" si="15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 t="s">
        <v>8324</v>
      </c>
      <c r="P457" t="s">
        <v>8330</v>
      </c>
      <c r="Q457" s="10">
        <f t="shared" si="14"/>
        <v>40971.002569444441</v>
      </c>
      <c r="R457" s="11">
        <f t="shared" si="15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 t="s">
        <v>8324</v>
      </c>
      <c r="P458" t="s">
        <v>8330</v>
      </c>
      <c r="Q458" s="10">
        <f t="shared" si="14"/>
        <v>41547.694456018515</v>
      </c>
      <c r="R458" s="11">
        <f t="shared" si="15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 t="s">
        <v>8324</v>
      </c>
      <c r="P459" t="s">
        <v>8330</v>
      </c>
      <c r="Q459" s="10">
        <f t="shared" si="14"/>
        <v>41837.767500000002</v>
      </c>
      <c r="R459" s="11">
        <f t="shared" si="15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 t="s">
        <v>8324</v>
      </c>
      <c r="P460" t="s">
        <v>8330</v>
      </c>
      <c r="Q460" s="10">
        <f t="shared" si="14"/>
        <v>41378.69976851852</v>
      </c>
      <c r="R460" s="11">
        <f t="shared" si="15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 t="s">
        <v>8324</v>
      </c>
      <c r="P461" t="s">
        <v>8330</v>
      </c>
      <c r="Q461" s="10">
        <f t="shared" si="14"/>
        <v>40800.6403587963</v>
      </c>
      <c r="R461" s="11">
        <f t="shared" si="15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 t="s">
        <v>8324</v>
      </c>
      <c r="P462" t="s">
        <v>8330</v>
      </c>
      <c r="Q462" s="10">
        <f t="shared" si="14"/>
        <v>41759.542534722219</v>
      </c>
      <c r="R462" s="11">
        <f t="shared" si="15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 t="s">
        <v>8324</v>
      </c>
      <c r="P463" t="s">
        <v>8330</v>
      </c>
      <c r="Q463" s="10">
        <f t="shared" si="14"/>
        <v>41407.84684027778</v>
      </c>
      <c r="R463" s="11">
        <f t="shared" si="15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 t="s">
        <v>8324</v>
      </c>
      <c r="P464" t="s">
        <v>8330</v>
      </c>
      <c r="Q464" s="10">
        <f t="shared" si="14"/>
        <v>40705.126631944448</v>
      </c>
      <c r="R464" s="11">
        <f t="shared" si="15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 t="s">
        <v>8324</v>
      </c>
      <c r="P465" t="s">
        <v>8330</v>
      </c>
      <c r="Q465" s="10">
        <f t="shared" si="14"/>
        <v>40750.710104166668</v>
      </c>
      <c r="R465" s="11">
        <f t="shared" si="15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 t="s">
        <v>8324</v>
      </c>
      <c r="P466" t="s">
        <v>8330</v>
      </c>
      <c r="Q466" s="10">
        <f t="shared" si="14"/>
        <v>42488.848784722228</v>
      </c>
      <c r="R466" s="11">
        <f t="shared" si="15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 t="s">
        <v>8324</v>
      </c>
      <c r="P467" t="s">
        <v>8330</v>
      </c>
      <c r="Q467" s="10">
        <f t="shared" si="14"/>
        <v>41801.120069444441</v>
      </c>
      <c r="R467" s="11">
        <f t="shared" si="15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 t="s">
        <v>8324</v>
      </c>
      <c r="P468" t="s">
        <v>8330</v>
      </c>
      <c r="Q468" s="10">
        <f t="shared" si="14"/>
        <v>41129.942870370374</v>
      </c>
      <c r="R468" s="11">
        <f t="shared" si="15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 t="s">
        <v>8324</v>
      </c>
      <c r="P469" t="s">
        <v>8330</v>
      </c>
      <c r="Q469" s="10">
        <f t="shared" si="14"/>
        <v>41135.679791666669</v>
      </c>
      <c r="R469" s="11">
        <f t="shared" si="15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 t="s">
        <v>8324</v>
      </c>
      <c r="P470" t="s">
        <v>8330</v>
      </c>
      <c r="Q470" s="10">
        <f t="shared" si="14"/>
        <v>41041.167627314811</v>
      </c>
      <c r="R470" s="11">
        <f t="shared" si="15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 t="s">
        <v>8324</v>
      </c>
      <c r="P471" t="s">
        <v>8330</v>
      </c>
      <c r="Q471" s="10">
        <f t="shared" si="14"/>
        <v>41827.989861111113</v>
      </c>
      <c r="R471" s="11">
        <f t="shared" si="15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 t="s">
        <v>8324</v>
      </c>
      <c r="P472" t="s">
        <v>8330</v>
      </c>
      <c r="Q472" s="10">
        <f t="shared" si="14"/>
        <v>41605.167696759258</v>
      </c>
      <c r="R472" s="11">
        <f t="shared" si="15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 t="s">
        <v>8324</v>
      </c>
      <c r="P473" t="s">
        <v>8330</v>
      </c>
      <c r="Q473" s="10">
        <f t="shared" si="14"/>
        <v>41703.721979166665</v>
      </c>
      <c r="R473" s="11">
        <f t="shared" si="15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 t="s">
        <v>8324</v>
      </c>
      <c r="P474" t="s">
        <v>8330</v>
      </c>
      <c r="Q474" s="10">
        <f t="shared" si="14"/>
        <v>41844.922662037039</v>
      </c>
      <c r="R474" s="11">
        <f t="shared" si="15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 t="s">
        <v>8324</v>
      </c>
      <c r="P475" t="s">
        <v>8330</v>
      </c>
      <c r="Q475" s="10">
        <f t="shared" si="14"/>
        <v>41869.698136574072</v>
      </c>
      <c r="R475" s="11">
        <f t="shared" si="15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 t="s">
        <v>8324</v>
      </c>
      <c r="P476" t="s">
        <v>8330</v>
      </c>
      <c r="Q476" s="10">
        <f t="shared" si="14"/>
        <v>42753.329039351855</v>
      </c>
      <c r="R476" s="11">
        <f t="shared" si="15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 t="s">
        <v>8324</v>
      </c>
      <c r="P477" t="s">
        <v>8330</v>
      </c>
      <c r="Q477" s="10">
        <f t="shared" si="14"/>
        <v>42100.086145833338</v>
      </c>
      <c r="R477" s="11">
        <f t="shared" si="15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 t="s">
        <v>8324</v>
      </c>
      <c r="P478" t="s">
        <v>8330</v>
      </c>
      <c r="Q478" s="10">
        <f t="shared" si="14"/>
        <v>41757.975011574075</v>
      </c>
      <c r="R478" s="11">
        <f t="shared" si="15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 t="s">
        <v>8324</v>
      </c>
      <c r="P479" t="s">
        <v>8330</v>
      </c>
      <c r="Q479" s="10">
        <f t="shared" si="14"/>
        <v>40987.83488425926</v>
      </c>
      <c r="R479" s="11">
        <f t="shared" si="15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 t="s">
        <v>8324</v>
      </c>
      <c r="P480" t="s">
        <v>8330</v>
      </c>
      <c r="Q480" s="10">
        <f t="shared" si="14"/>
        <v>42065.910983796297</v>
      </c>
      <c r="R480" s="11">
        <f t="shared" si="15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 t="s">
        <v>8324</v>
      </c>
      <c r="P481" t="s">
        <v>8330</v>
      </c>
      <c r="Q481" s="10">
        <f t="shared" si="14"/>
        <v>41904.407812500001</v>
      </c>
      <c r="R481" s="11">
        <f t="shared" si="15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 t="s">
        <v>8324</v>
      </c>
      <c r="P482" t="s">
        <v>8330</v>
      </c>
      <c r="Q482" s="10">
        <f t="shared" si="14"/>
        <v>41465.500173611108</v>
      </c>
      <c r="R482" s="11">
        <f t="shared" si="15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 t="s">
        <v>8324</v>
      </c>
      <c r="P483" t="s">
        <v>8330</v>
      </c>
      <c r="Q483" s="10">
        <f t="shared" si="14"/>
        <v>41162.672326388885</v>
      </c>
      <c r="R483" s="11">
        <f t="shared" si="15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 t="s">
        <v>8324</v>
      </c>
      <c r="P484" t="s">
        <v>8330</v>
      </c>
      <c r="Q484" s="10">
        <f t="shared" si="14"/>
        <v>42447.896875000006</v>
      </c>
      <c r="R484" s="11">
        <f t="shared" si="15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 t="s">
        <v>8324</v>
      </c>
      <c r="P485" t="s">
        <v>8330</v>
      </c>
      <c r="Q485" s="10">
        <f t="shared" si="14"/>
        <v>41243.197592592594</v>
      </c>
      <c r="R485" s="11">
        <f t="shared" si="15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 t="s">
        <v>8324</v>
      </c>
      <c r="P486" t="s">
        <v>8330</v>
      </c>
      <c r="Q486" s="10">
        <f t="shared" si="14"/>
        <v>42272.93949074074</v>
      </c>
      <c r="R486" s="11">
        <f t="shared" si="15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 t="s">
        <v>8324</v>
      </c>
      <c r="P487" t="s">
        <v>8330</v>
      </c>
      <c r="Q487" s="10">
        <f t="shared" si="14"/>
        <v>41381.50577546296</v>
      </c>
      <c r="R487" s="11">
        <f t="shared" si="15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 t="s">
        <v>8324</v>
      </c>
      <c r="P488" t="s">
        <v>8330</v>
      </c>
      <c r="Q488" s="10">
        <f t="shared" si="14"/>
        <v>41761.94258101852</v>
      </c>
      <c r="R488" s="11">
        <f t="shared" si="15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 t="s">
        <v>8324</v>
      </c>
      <c r="P489" t="s">
        <v>8330</v>
      </c>
      <c r="Q489" s="10">
        <f t="shared" si="14"/>
        <v>42669.594837962963</v>
      </c>
      <c r="R489" s="11">
        <f t="shared" si="15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 t="s">
        <v>8324</v>
      </c>
      <c r="P490" t="s">
        <v>8330</v>
      </c>
      <c r="Q490" s="10">
        <f t="shared" si="14"/>
        <v>42714.054398148146</v>
      </c>
      <c r="R490" s="11">
        <f t="shared" si="15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 t="s">
        <v>8324</v>
      </c>
      <c r="P491" t="s">
        <v>8330</v>
      </c>
      <c r="Q491" s="10">
        <f t="shared" si="14"/>
        <v>40882.481666666667</v>
      </c>
      <c r="R491" s="11">
        <f t="shared" si="15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 t="s">
        <v>8324</v>
      </c>
      <c r="P492" t="s">
        <v>8330</v>
      </c>
      <c r="Q492" s="10">
        <f t="shared" si="14"/>
        <v>41113.968576388892</v>
      </c>
      <c r="R492" s="11">
        <f t="shared" si="15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 t="s">
        <v>8324</v>
      </c>
      <c r="P493" t="s">
        <v>8330</v>
      </c>
      <c r="Q493" s="10">
        <f t="shared" si="14"/>
        <v>42366.982627314821</v>
      </c>
      <c r="R493" s="11">
        <f t="shared" si="15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 t="s">
        <v>8324</v>
      </c>
      <c r="P494" t="s">
        <v>8330</v>
      </c>
      <c r="Q494" s="10">
        <f t="shared" si="14"/>
        <v>42596.03506944445</v>
      </c>
      <c r="R494" s="11">
        <f t="shared" si="15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 t="s">
        <v>8324</v>
      </c>
      <c r="P495" t="s">
        <v>8330</v>
      </c>
      <c r="Q495" s="10">
        <f t="shared" si="14"/>
        <v>42114.726134259254</v>
      </c>
      <c r="R495" s="11">
        <f t="shared" si="15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 t="s">
        <v>8324</v>
      </c>
      <c r="P496" t="s">
        <v>8330</v>
      </c>
      <c r="Q496" s="10">
        <f t="shared" si="14"/>
        <v>41799.830613425926</v>
      </c>
      <c r="R496" s="11">
        <f t="shared" si="15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 t="s">
        <v>8324</v>
      </c>
      <c r="P497" t="s">
        <v>8330</v>
      </c>
      <c r="Q497" s="10">
        <f t="shared" si="14"/>
        <v>42171.827604166669</v>
      </c>
      <c r="R497" s="11">
        <f t="shared" si="15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 t="s">
        <v>8324</v>
      </c>
      <c r="P498" t="s">
        <v>8330</v>
      </c>
      <c r="Q498" s="10">
        <f t="shared" si="14"/>
        <v>41620.93141203704</v>
      </c>
      <c r="R498" s="11">
        <f t="shared" si="15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 t="s">
        <v>8324</v>
      </c>
      <c r="P499" t="s">
        <v>8330</v>
      </c>
      <c r="Q499" s="10">
        <f t="shared" si="14"/>
        <v>41945.037789351853</v>
      </c>
      <c r="R499" s="11">
        <f t="shared" si="15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 t="s">
        <v>8324</v>
      </c>
      <c r="P500" t="s">
        <v>8330</v>
      </c>
      <c r="Q500" s="10">
        <f t="shared" si="14"/>
        <v>40858.762141203704</v>
      </c>
      <c r="R500" s="11">
        <f t="shared" si="15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 t="s">
        <v>8324</v>
      </c>
      <c r="P501" t="s">
        <v>8330</v>
      </c>
      <c r="Q501" s="10">
        <f t="shared" si="14"/>
        <v>40043.895462962959</v>
      </c>
      <c r="R501" s="11">
        <f t="shared" si="15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 t="s">
        <v>8324</v>
      </c>
      <c r="P502" t="s">
        <v>8330</v>
      </c>
      <c r="Q502" s="10">
        <f t="shared" si="14"/>
        <v>40247.886006944449</v>
      </c>
      <c r="R502" s="11">
        <f t="shared" si="15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 t="s">
        <v>8324</v>
      </c>
      <c r="P503" t="s">
        <v>8330</v>
      </c>
      <c r="Q503" s="10">
        <f t="shared" si="14"/>
        <v>40703.234386574077</v>
      </c>
      <c r="R503" s="11">
        <f t="shared" si="15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 t="s">
        <v>8324</v>
      </c>
      <c r="P504" t="s">
        <v>8330</v>
      </c>
      <c r="Q504" s="10">
        <f t="shared" si="14"/>
        <v>40956.553530092591</v>
      </c>
      <c r="R504" s="11">
        <f t="shared" si="15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 t="s">
        <v>8324</v>
      </c>
      <c r="P505" t="s">
        <v>8330</v>
      </c>
      <c r="Q505" s="10">
        <f t="shared" si="14"/>
        <v>41991.526655092588</v>
      </c>
      <c r="R505" s="11">
        <f t="shared" si="15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 t="s">
        <v>8324</v>
      </c>
      <c r="P506" t="s">
        <v>8330</v>
      </c>
      <c r="Q506" s="10">
        <f t="shared" si="14"/>
        <v>40949.98364583333</v>
      </c>
      <c r="R506" s="11">
        <f t="shared" si="15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 t="s">
        <v>8324</v>
      </c>
      <c r="P507" t="s">
        <v>8330</v>
      </c>
      <c r="Q507" s="10">
        <f t="shared" si="14"/>
        <v>42318.098217592589</v>
      </c>
      <c r="R507" s="11">
        <f t="shared" si="15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 t="s">
        <v>8324</v>
      </c>
      <c r="P508" t="s">
        <v>8330</v>
      </c>
      <c r="Q508" s="10">
        <f t="shared" si="14"/>
        <v>41466.552314814813</v>
      </c>
      <c r="R508" s="11">
        <f t="shared" si="15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 t="s">
        <v>8324</v>
      </c>
      <c r="P509" t="s">
        <v>8330</v>
      </c>
      <c r="Q509" s="10">
        <f t="shared" si="14"/>
        <v>41156.958993055552</v>
      </c>
      <c r="R509" s="11">
        <f t="shared" si="15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 t="s">
        <v>8324</v>
      </c>
      <c r="P510" t="s">
        <v>8330</v>
      </c>
      <c r="Q510" s="10">
        <f t="shared" si="14"/>
        <v>40995.024317129632</v>
      </c>
      <c r="R510" s="11">
        <f t="shared" si="15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 t="s">
        <v>8324</v>
      </c>
      <c r="P511" t="s">
        <v>8330</v>
      </c>
      <c r="Q511" s="10">
        <f t="shared" si="14"/>
        <v>42153.631597222222</v>
      </c>
      <c r="R511" s="11">
        <f t="shared" si="15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 t="s">
        <v>8324</v>
      </c>
      <c r="P512" t="s">
        <v>8330</v>
      </c>
      <c r="Q512" s="10">
        <f t="shared" si="14"/>
        <v>42400.176377314812</v>
      </c>
      <c r="R512" s="11">
        <f t="shared" si="15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 t="s">
        <v>8324</v>
      </c>
      <c r="P513" t="s">
        <v>8330</v>
      </c>
      <c r="Q513" s="10">
        <f t="shared" si="14"/>
        <v>41340.303032407406</v>
      </c>
      <c r="R513" s="11">
        <f t="shared" si="15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 t="s">
        <v>8324</v>
      </c>
      <c r="P514" t="s">
        <v>8330</v>
      </c>
      <c r="Q514" s="10">
        <f t="shared" ref="Q514:Q577" si="16">(((J514/60)/60)/24)+DATE(1970,1,1)</f>
        <v>42649.742210648154</v>
      </c>
      <c r="R514" s="11">
        <f t="shared" si="15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 t="s">
        <v>8324</v>
      </c>
      <c r="P515" t="s">
        <v>8330</v>
      </c>
      <c r="Q515" s="10">
        <f t="shared" si="16"/>
        <v>42552.653993055559</v>
      </c>
      <c r="R515" s="11">
        <f t="shared" ref="R515:R578" si="17">YEAR(Q515)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 t="s">
        <v>8324</v>
      </c>
      <c r="P516" t="s">
        <v>8330</v>
      </c>
      <c r="Q516" s="10">
        <f t="shared" si="16"/>
        <v>41830.613969907405</v>
      </c>
      <c r="R516" s="11">
        <f t="shared" si="17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 t="s">
        <v>8324</v>
      </c>
      <c r="P517" t="s">
        <v>8330</v>
      </c>
      <c r="Q517" s="10">
        <f t="shared" si="16"/>
        <v>42327.490752314814</v>
      </c>
      <c r="R517" s="11">
        <f t="shared" si="17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 t="s">
        <v>8324</v>
      </c>
      <c r="P518" t="s">
        <v>8330</v>
      </c>
      <c r="Q518" s="10">
        <f t="shared" si="16"/>
        <v>42091.778703703705</v>
      </c>
      <c r="R518" s="11">
        <f t="shared" si="17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 t="s">
        <v>8324</v>
      </c>
      <c r="P519" t="s">
        <v>8330</v>
      </c>
      <c r="Q519" s="10">
        <f t="shared" si="16"/>
        <v>42738.615289351852</v>
      </c>
      <c r="R519" s="11">
        <f t="shared" si="17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 t="s">
        <v>8324</v>
      </c>
      <c r="P520" t="s">
        <v>8330</v>
      </c>
      <c r="Q520" s="10">
        <f t="shared" si="16"/>
        <v>42223.616018518514</v>
      </c>
      <c r="R520" s="11">
        <f t="shared" si="17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 t="s">
        <v>8324</v>
      </c>
      <c r="P521" t="s">
        <v>8330</v>
      </c>
      <c r="Q521" s="10">
        <f t="shared" si="16"/>
        <v>41218.391446759262</v>
      </c>
      <c r="R521" s="11">
        <f t="shared" si="17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 t="s">
        <v>8331</v>
      </c>
      <c r="P522" t="s">
        <v>8332</v>
      </c>
      <c r="Q522" s="10">
        <f t="shared" si="16"/>
        <v>42318.702094907407</v>
      </c>
      <c r="R522" s="11">
        <f t="shared" si="17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 t="s">
        <v>8331</v>
      </c>
      <c r="P523" t="s">
        <v>8332</v>
      </c>
      <c r="Q523" s="10">
        <f t="shared" si="16"/>
        <v>42646.092812499999</v>
      </c>
      <c r="R523" s="11">
        <f t="shared" si="17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 t="s">
        <v>8331</v>
      </c>
      <c r="P524" t="s">
        <v>8332</v>
      </c>
      <c r="Q524" s="10">
        <f t="shared" si="16"/>
        <v>42430.040798611109</v>
      </c>
      <c r="R524" s="11">
        <f t="shared" si="17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 t="s">
        <v>8331</v>
      </c>
      <c r="P525" t="s">
        <v>8332</v>
      </c>
      <c r="Q525" s="10">
        <f t="shared" si="16"/>
        <v>42238.13282407407</v>
      </c>
      <c r="R525" s="11">
        <f t="shared" si="17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 t="s">
        <v>8331</v>
      </c>
      <c r="P526" t="s">
        <v>8332</v>
      </c>
      <c r="Q526" s="10">
        <f t="shared" si="16"/>
        <v>42492.717233796298</v>
      </c>
      <c r="R526" s="11">
        <f t="shared" si="17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 t="s">
        <v>8331</v>
      </c>
      <c r="P527" t="s">
        <v>8332</v>
      </c>
      <c r="Q527" s="10">
        <f t="shared" si="16"/>
        <v>41850.400937500002</v>
      </c>
      <c r="R527" s="11">
        <f t="shared" si="17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 t="s">
        <v>8331</v>
      </c>
      <c r="P528" t="s">
        <v>8332</v>
      </c>
      <c r="Q528" s="10">
        <f t="shared" si="16"/>
        <v>42192.591944444444</v>
      </c>
      <c r="R528" s="11">
        <f t="shared" si="17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 t="s">
        <v>8331</v>
      </c>
      <c r="P529" t="s">
        <v>8332</v>
      </c>
      <c r="Q529" s="10">
        <f t="shared" si="16"/>
        <v>42753.205625000002</v>
      </c>
      <c r="R529" s="11">
        <f t="shared" si="17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 t="s">
        <v>8331</v>
      </c>
      <c r="P530" t="s">
        <v>8332</v>
      </c>
      <c r="Q530" s="10">
        <f t="shared" si="16"/>
        <v>42155.920219907406</v>
      </c>
      <c r="R530" s="11">
        <f t="shared" si="17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 t="s">
        <v>8331</v>
      </c>
      <c r="P531" t="s">
        <v>8332</v>
      </c>
      <c r="Q531" s="10">
        <f t="shared" si="16"/>
        <v>42725.031180555554</v>
      </c>
      <c r="R531" s="11">
        <f t="shared" si="17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 t="s">
        <v>8331</v>
      </c>
      <c r="P532" t="s">
        <v>8332</v>
      </c>
      <c r="Q532" s="10">
        <f t="shared" si="16"/>
        <v>42157.591064814813</v>
      </c>
      <c r="R532" s="11">
        <f t="shared" si="17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 t="s">
        <v>8331</v>
      </c>
      <c r="P533" t="s">
        <v>8332</v>
      </c>
      <c r="Q533" s="10">
        <f t="shared" si="16"/>
        <v>42676.065150462964</v>
      </c>
      <c r="R533" s="11">
        <f t="shared" si="17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 t="s">
        <v>8331</v>
      </c>
      <c r="P534" t="s">
        <v>8332</v>
      </c>
      <c r="Q534" s="10">
        <f t="shared" si="16"/>
        <v>42473.007037037038</v>
      </c>
      <c r="R534" s="11">
        <f t="shared" si="17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 t="s">
        <v>8331</v>
      </c>
      <c r="P535" t="s">
        <v>8332</v>
      </c>
      <c r="Q535" s="10">
        <f t="shared" si="16"/>
        <v>42482.43478009259</v>
      </c>
      <c r="R535" s="11">
        <f t="shared" si="17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 t="s">
        <v>8331</v>
      </c>
      <c r="P536" t="s">
        <v>8332</v>
      </c>
      <c r="Q536" s="10">
        <f t="shared" si="16"/>
        <v>42270.810995370368</v>
      </c>
      <c r="R536" s="11">
        <f t="shared" si="17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 t="s">
        <v>8331</v>
      </c>
      <c r="P537" t="s">
        <v>8332</v>
      </c>
      <c r="Q537" s="10">
        <f t="shared" si="16"/>
        <v>42711.545196759253</v>
      </c>
      <c r="R537" s="11">
        <f t="shared" si="17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 t="s">
        <v>8331</v>
      </c>
      <c r="P538" t="s">
        <v>8332</v>
      </c>
      <c r="Q538" s="10">
        <f t="shared" si="16"/>
        <v>42179.344988425932</v>
      </c>
      <c r="R538" s="11">
        <f t="shared" si="17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 t="s">
        <v>8331</v>
      </c>
      <c r="P539" t="s">
        <v>8332</v>
      </c>
      <c r="Q539" s="10">
        <f t="shared" si="16"/>
        <v>42282.768414351856</v>
      </c>
      <c r="R539" s="11">
        <f t="shared" si="17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 t="s">
        <v>8331</v>
      </c>
      <c r="P540" t="s">
        <v>8332</v>
      </c>
      <c r="Q540" s="10">
        <f t="shared" si="16"/>
        <v>42473.794710648144</v>
      </c>
      <c r="R540" s="11">
        <f t="shared" si="17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 t="s">
        <v>8331</v>
      </c>
      <c r="P541" t="s">
        <v>8332</v>
      </c>
      <c r="Q541" s="10">
        <f t="shared" si="16"/>
        <v>42535.049849537041</v>
      </c>
      <c r="R541" s="11">
        <f t="shared" si="17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 t="s">
        <v>8333</v>
      </c>
      <c r="P542" t="s">
        <v>8334</v>
      </c>
      <c r="Q542" s="10">
        <f t="shared" si="16"/>
        <v>42009.817199074074</v>
      </c>
      <c r="R542" s="11">
        <f t="shared" si="17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 t="s">
        <v>8333</v>
      </c>
      <c r="P543" t="s">
        <v>8334</v>
      </c>
      <c r="Q543" s="10">
        <f t="shared" si="16"/>
        <v>42276.046689814815</v>
      </c>
      <c r="R543" s="11">
        <f t="shared" si="17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 t="s">
        <v>8333</v>
      </c>
      <c r="P544" t="s">
        <v>8334</v>
      </c>
      <c r="Q544" s="10">
        <f t="shared" si="16"/>
        <v>42433.737453703703</v>
      </c>
      <c r="R544" s="11">
        <f t="shared" si="17"/>
        <v>2016</v>
      </c>
    </row>
    <row r="545" spans="1:18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 t="s">
        <v>8333</v>
      </c>
      <c r="P545" t="s">
        <v>8334</v>
      </c>
      <c r="Q545" s="10">
        <f t="shared" si="16"/>
        <v>41914.092152777775</v>
      </c>
      <c r="R545" s="11">
        <f t="shared" si="17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 t="s">
        <v>8333</v>
      </c>
      <c r="P546" t="s">
        <v>8334</v>
      </c>
      <c r="Q546" s="10">
        <f t="shared" si="16"/>
        <v>42525.656944444447</v>
      </c>
      <c r="R546" s="11">
        <f t="shared" si="17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 t="s">
        <v>8333</v>
      </c>
      <c r="P547" t="s">
        <v>8334</v>
      </c>
      <c r="Q547" s="10">
        <f t="shared" si="16"/>
        <v>42283.592465277776</v>
      </c>
      <c r="R547" s="11">
        <f t="shared" si="17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 t="s">
        <v>8333</v>
      </c>
      <c r="P548" t="s">
        <v>8334</v>
      </c>
      <c r="Q548" s="10">
        <f t="shared" si="16"/>
        <v>42249.667997685188</v>
      </c>
      <c r="R548" s="11">
        <f t="shared" si="17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 t="s">
        <v>8333</v>
      </c>
      <c r="P549" t="s">
        <v>8334</v>
      </c>
      <c r="Q549" s="10">
        <f t="shared" si="16"/>
        <v>42380.696342592593</v>
      </c>
      <c r="R549" s="11">
        <f t="shared" si="17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 t="s">
        <v>8333</v>
      </c>
      <c r="P550" t="s">
        <v>8334</v>
      </c>
      <c r="Q550" s="10">
        <f t="shared" si="16"/>
        <v>42276.903333333335</v>
      </c>
      <c r="R550" s="11">
        <f t="shared" si="17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 t="s">
        <v>8333</v>
      </c>
      <c r="P551" t="s">
        <v>8334</v>
      </c>
      <c r="Q551" s="10">
        <f t="shared" si="16"/>
        <v>42163.636828703704</v>
      </c>
      <c r="R551" s="11">
        <f t="shared" si="17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 t="s">
        <v>8333</v>
      </c>
      <c r="P552" t="s">
        <v>8334</v>
      </c>
      <c r="Q552" s="10">
        <f t="shared" si="16"/>
        <v>42753.678761574076</v>
      </c>
      <c r="R552" s="11">
        <f t="shared" si="17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 t="s">
        <v>8333</v>
      </c>
      <c r="P553" t="s">
        <v>8334</v>
      </c>
      <c r="Q553" s="10">
        <f t="shared" si="16"/>
        <v>42173.275740740741</v>
      </c>
      <c r="R553" s="11">
        <f t="shared" si="17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 t="s">
        <v>8333</v>
      </c>
      <c r="P554" t="s">
        <v>8334</v>
      </c>
      <c r="Q554" s="10">
        <f t="shared" si="16"/>
        <v>42318.616851851853</v>
      </c>
      <c r="R554" s="11">
        <f t="shared" si="17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 t="s">
        <v>8333</v>
      </c>
      <c r="P555" t="s">
        <v>8334</v>
      </c>
      <c r="Q555" s="10">
        <f t="shared" si="16"/>
        <v>41927.71980324074</v>
      </c>
      <c r="R555" s="11">
        <f t="shared" si="17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 t="s">
        <v>8333</v>
      </c>
      <c r="P556" t="s">
        <v>8334</v>
      </c>
      <c r="Q556" s="10">
        <f t="shared" si="16"/>
        <v>41901.684861111113</v>
      </c>
      <c r="R556" s="11">
        <f t="shared" si="17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 t="s">
        <v>8333</v>
      </c>
      <c r="P557" t="s">
        <v>8334</v>
      </c>
      <c r="Q557" s="10">
        <f t="shared" si="16"/>
        <v>42503.353506944448</v>
      </c>
      <c r="R557" s="11">
        <f t="shared" si="17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 t="s">
        <v>8333</v>
      </c>
      <c r="P558" t="s">
        <v>8334</v>
      </c>
      <c r="Q558" s="10">
        <f t="shared" si="16"/>
        <v>42345.860150462962</v>
      </c>
      <c r="R558" s="11">
        <f t="shared" si="17"/>
        <v>2015</v>
      </c>
    </row>
    <row r="559" spans="1:18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 t="s">
        <v>8333</v>
      </c>
      <c r="P559" t="s">
        <v>8334</v>
      </c>
      <c r="Q559" s="10">
        <f t="shared" si="16"/>
        <v>42676.942164351851</v>
      </c>
      <c r="R559" s="11">
        <f t="shared" si="17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 t="s">
        <v>8333</v>
      </c>
      <c r="P560" t="s">
        <v>8334</v>
      </c>
      <c r="Q560" s="10">
        <f t="shared" si="16"/>
        <v>42057.883159722223</v>
      </c>
      <c r="R560" s="11">
        <f t="shared" si="17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 t="s">
        <v>8333</v>
      </c>
      <c r="P561" t="s">
        <v>8334</v>
      </c>
      <c r="Q561" s="10">
        <f t="shared" si="16"/>
        <v>42321.283101851848</v>
      </c>
      <c r="R561" s="11">
        <f t="shared" si="17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 t="s">
        <v>8333</v>
      </c>
      <c r="P562" t="s">
        <v>8334</v>
      </c>
      <c r="Q562" s="10">
        <f t="shared" si="16"/>
        <v>41960.771354166667</v>
      </c>
      <c r="R562" s="11">
        <f t="shared" si="17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 t="s">
        <v>8333</v>
      </c>
      <c r="P563" t="s">
        <v>8334</v>
      </c>
      <c r="Q563" s="10">
        <f t="shared" si="16"/>
        <v>42268.658715277779</v>
      </c>
      <c r="R563" s="11">
        <f t="shared" si="17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 t="s">
        <v>8333</v>
      </c>
      <c r="P564" t="s">
        <v>8334</v>
      </c>
      <c r="Q564" s="10">
        <f t="shared" si="16"/>
        <v>42692.389062500006</v>
      </c>
      <c r="R564" s="11">
        <f t="shared" si="17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 t="s">
        <v>8333</v>
      </c>
      <c r="P565" t="s">
        <v>8334</v>
      </c>
      <c r="Q565" s="10">
        <f t="shared" si="16"/>
        <v>42022.069988425923</v>
      </c>
      <c r="R565" s="11">
        <f t="shared" si="17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 t="s">
        <v>8333</v>
      </c>
      <c r="P566" t="s">
        <v>8334</v>
      </c>
      <c r="Q566" s="10">
        <f t="shared" si="16"/>
        <v>42411.942997685182</v>
      </c>
      <c r="R566" s="11">
        <f t="shared" si="17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 t="s">
        <v>8333</v>
      </c>
      <c r="P567" t="s">
        <v>8334</v>
      </c>
      <c r="Q567" s="10">
        <f t="shared" si="16"/>
        <v>42165.785289351858</v>
      </c>
      <c r="R567" s="11">
        <f t="shared" si="17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 t="s">
        <v>8333</v>
      </c>
      <c r="P568" t="s">
        <v>8334</v>
      </c>
      <c r="Q568" s="10">
        <f t="shared" si="16"/>
        <v>42535.68440972222</v>
      </c>
      <c r="R568" s="11">
        <f t="shared" si="17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 t="s">
        <v>8333</v>
      </c>
      <c r="P569" t="s">
        <v>8334</v>
      </c>
      <c r="Q569" s="10">
        <f t="shared" si="16"/>
        <v>41975.842523148152</v>
      </c>
      <c r="R569" s="11">
        <f t="shared" si="17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 t="s">
        <v>8333</v>
      </c>
      <c r="P570" t="s">
        <v>8334</v>
      </c>
      <c r="Q570" s="10">
        <f t="shared" si="16"/>
        <v>42348.9215625</v>
      </c>
      <c r="R570" s="11">
        <f t="shared" si="17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 t="s">
        <v>8333</v>
      </c>
      <c r="P571" t="s">
        <v>8334</v>
      </c>
      <c r="Q571" s="10">
        <f t="shared" si="16"/>
        <v>42340.847361111111</v>
      </c>
      <c r="R571" s="11">
        <f t="shared" si="17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 t="s">
        <v>8333</v>
      </c>
      <c r="P572" t="s">
        <v>8334</v>
      </c>
      <c r="Q572" s="10">
        <f t="shared" si="16"/>
        <v>42388.798252314817</v>
      </c>
      <c r="R572" s="11">
        <f t="shared" si="17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 t="s">
        <v>8333</v>
      </c>
      <c r="P573" t="s">
        <v>8334</v>
      </c>
      <c r="Q573" s="10">
        <f t="shared" si="16"/>
        <v>42192.816238425927</v>
      </c>
      <c r="R573" s="11">
        <f t="shared" si="17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 t="s">
        <v>8333</v>
      </c>
      <c r="P574" t="s">
        <v>8334</v>
      </c>
      <c r="Q574" s="10">
        <f t="shared" si="16"/>
        <v>42282.71629629629</v>
      </c>
      <c r="R574" s="11">
        <f t="shared" si="17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 t="s">
        <v>8333</v>
      </c>
      <c r="P575" t="s">
        <v>8334</v>
      </c>
      <c r="Q575" s="10">
        <f t="shared" si="16"/>
        <v>41963.050127314811</v>
      </c>
      <c r="R575" s="11">
        <f t="shared" si="17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 t="s">
        <v>8333</v>
      </c>
      <c r="P576" t="s">
        <v>8334</v>
      </c>
      <c r="Q576" s="10">
        <f t="shared" si="16"/>
        <v>42632.443368055552</v>
      </c>
      <c r="R576" s="11">
        <f t="shared" si="17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 t="s">
        <v>8333</v>
      </c>
      <c r="P577" t="s">
        <v>8334</v>
      </c>
      <c r="Q577" s="10">
        <f t="shared" si="16"/>
        <v>42138.692627314813</v>
      </c>
      <c r="R577" s="11">
        <f t="shared" si="17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 t="s">
        <v>8333</v>
      </c>
      <c r="P578" t="s">
        <v>8334</v>
      </c>
      <c r="Q578" s="10">
        <f t="shared" ref="Q578:Q641" si="18">(((J578/60)/60)/24)+DATE(1970,1,1)</f>
        <v>42031.471666666665</v>
      </c>
      <c r="R578" s="11">
        <f t="shared" si="17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 t="s">
        <v>8333</v>
      </c>
      <c r="P579" t="s">
        <v>8334</v>
      </c>
      <c r="Q579" s="10">
        <f t="shared" si="18"/>
        <v>42450.589143518519</v>
      </c>
      <c r="R579" s="11">
        <f t="shared" ref="R579:R642" si="19">YEAR(Q579)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 t="s">
        <v>8333</v>
      </c>
      <c r="P580" t="s">
        <v>8334</v>
      </c>
      <c r="Q580" s="10">
        <f t="shared" si="18"/>
        <v>42230.578622685185</v>
      </c>
      <c r="R580" s="11">
        <f t="shared" si="1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 t="s">
        <v>8333</v>
      </c>
      <c r="P581" t="s">
        <v>8334</v>
      </c>
      <c r="Q581" s="10">
        <f t="shared" si="18"/>
        <v>41968.852118055554</v>
      </c>
      <c r="R581" s="11">
        <f t="shared" si="1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 t="s">
        <v>8333</v>
      </c>
      <c r="P582" t="s">
        <v>8334</v>
      </c>
      <c r="Q582" s="10">
        <f t="shared" si="18"/>
        <v>42605.908182870371</v>
      </c>
      <c r="R582" s="11">
        <f t="shared" si="1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 t="s">
        <v>8333</v>
      </c>
      <c r="P583" t="s">
        <v>8334</v>
      </c>
      <c r="Q583" s="10">
        <f t="shared" si="18"/>
        <v>42188.012777777782</v>
      </c>
      <c r="R583" s="11">
        <f t="shared" si="1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 t="s">
        <v>8333</v>
      </c>
      <c r="P584" t="s">
        <v>8334</v>
      </c>
      <c r="Q584" s="10">
        <f t="shared" si="18"/>
        <v>42055.739803240736</v>
      </c>
      <c r="R584" s="11">
        <f t="shared" si="1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 t="s">
        <v>8333</v>
      </c>
      <c r="P585" t="s">
        <v>8334</v>
      </c>
      <c r="Q585" s="10">
        <f t="shared" si="18"/>
        <v>42052.93850694444</v>
      </c>
      <c r="R585" s="11">
        <f t="shared" si="1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 t="s">
        <v>8333</v>
      </c>
      <c r="P586" t="s">
        <v>8334</v>
      </c>
      <c r="Q586" s="10">
        <f t="shared" si="18"/>
        <v>42049.716620370367</v>
      </c>
      <c r="R586" s="11">
        <f t="shared" si="1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 t="s">
        <v>8333</v>
      </c>
      <c r="P587" t="s">
        <v>8334</v>
      </c>
      <c r="Q587" s="10">
        <f t="shared" si="18"/>
        <v>42283.3909375</v>
      </c>
      <c r="R587" s="11">
        <f t="shared" si="1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 t="s">
        <v>8333</v>
      </c>
      <c r="P588" t="s">
        <v>8334</v>
      </c>
      <c r="Q588" s="10">
        <f t="shared" si="18"/>
        <v>42020.854247685187</v>
      </c>
      <c r="R588" s="11">
        <f t="shared" si="1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 t="s">
        <v>8333</v>
      </c>
      <c r="P589" t="s">
        <v>8334</v>
      </c>
      <c r="Q589" s="10">
        <f t="shared" si="18"/>
        <v>42080.757326388892</v>
      </c>
      <c r="R589" s="11">
        <f t="shared" si="1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 t="s">
        <v>8333</v>
      </c>
      <c r="P590" t="s">
        <v>8334</v>
      </c>
      <c r="Q590" s="10">
        <f t="shared" si="18"/>
        <v>42631.769513888896</v>
      </c>
      <c r="R590" s="11">
        <f t="shared" si="1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 t="s">
        <v>8333</v>
      </c>
      <c r="P591" t="s">
        <v>8334</v>
      </c>
      <c r="Q591" s="10">
        <f t="shared" si="18"/>
        <v>42178.614571759259</v>
      </c>
      <c r="R591" s="11">
        <f t="shared" si="1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 t="s">
        <v>8333</v>
      </c>
      <c r="P592" t="s">
        <v>8334</v>
      </c>
      <c r="Q592" s="10">
        <f t="shared" si="18"/>
        <v>42377.554756944446</v>
      </c>
      <c r="R592" s="11">
        <f t="shared" si="1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 t="s">
        <v>8333</v>
      </c>
      <c r="P593" t="s">
        <v>8334</v>
      </c>
      <c r="Q593" s="10">
        <f t="shared" si="18"/>
        <v>42177.543171296296</v>
      </c>
      <c r="R593" s="11">
        <f t="shared" si="1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 t="s">
        <v>8333</v>
      </c>
      <c r="P594" t="s">
        <v>8334</v>
      </c>
      <c r="Q594" s="10">
        <f t="shared" si="18"/>
        <v>41946.232175925928</v>
      </c>
      <c r="R594" s="11">
        <f t="shared" si="1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 t="s">
        <v>8333</v>
      </c>
      <c r="P595" t="s">
        <v>8334</v>
      </c>
      <c r="Q595" s="10">
        <f t="shared" si="18"/>
        <v>42070.677604166667</v>
      </c>
      <c r="R595" s="11">
        <f t="shared" si="1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 t="s">
        <v>8333</v>
      </c>
      <c r="P596" t="s">
        <v>8334</v>
      </c>
      <c r="Q596" s="10">
        <f t="shared" si="18"/>
        <v>42446.780162037037</v>
      </c>
      <c r="R596" s="11">
        <f t="shared" si="1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 t="s">
        <v>8333</v>
      </c>
      <c r="P597" t="s">
        <v>8334</v>
      </c>
      <c r="Q597" s="10">
        <f t="shared" si="18"/>
        <v>42083.069884259254</v>
      </c>
      <c r="R597" s="11">
        <f t="shared" si="1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 t="s">
        <v>8333</v>
      </c>
      <c r="P598" t="s">
        <v>8334</v>
      </c>
      <c r="Q598" s="10">
        <f t="shared" si="18"/>
        <v>42646.896898148145</v>
      </c>
      <c r="R598" s="11">
        <f t="shared" si="1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 t="s">
        <v>8333</v>
      </c>
      <c r="P599" t="s">
        <v>8334</v>
      </c>
      <c r="Q599" s="10">
        <f t="shared" si="18"/>
        <v>42545.705266203702</v>
      </c>
      <c r="R599" s="11">
        <f t="shared" si="1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 t="s">
        <v>8333</v>
      </c>
      <c r="P600" t="s">
        <v>8334</v>
      </c>
      <c r="Q600" s="10">
        <f t="shared" si="18"/>
        <v>41948.00209490741</v>
      </c>
      <c r="R600" s="11">
        <f t="shared" si="1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 t="s">
        <v>8333</v>
      </c>
      <c r="P601" t="s">
        <v>8334</v>
      </c>
      <c r="Q601" s="10">
        <f t="shared" si="18"/>
        <v>42047.812523148154</v>
      </c>
      <c r="R601" s="11">
        <f t="shared" si="1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 t="s">
        <v>8333</v>
      </c>
      <c r="P602" t="s">
        <v>8334</v>
      </c>
      <c r="Q602" s="10">
        <f t="shared" si="18"/>
        <v>42073.798171296294</v>
      </c>
      <c r="R602" s="11">
        <f t="shared" si="1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 t="s">
        <v>8333</v>
      </c>
      <c r="P603" t="s">
        <v>8334</v>
      </c>
      <c r="Q603" s="10">
        <f t="shared" si="18"/>
        <v>41969.858090277776</v>
      </c>
      <c r="R603" s="11">
        <f t="shared" si="1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 t="s">
        <v>8333</v>
      </c>
      <c r="P604" t="s">
        <v>8334</v>
      </c>
      <c r="Q604" s="10">
        <f t="shared" si="18"/>
        <v>42143.79415509259</v>
      </c>
      <c r="R604" s="11">
        <f t="shared" si="1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 t="s">
        <v>8333</v>
      </c>
      <c r="P605" t="s">
        <v>8334</v>
      </c>
      <c r="Q605" s="10">
        <f t="shared" si="18"/>
        <v>41835.639155092591</v>
      </c>
      <c r="R605" s="11">
        <f t="shared" si="1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 t="s">
        <v>8333</v>
      </c>
      <c r="P606" t="s">
        <v>8334</v>
      </c>
      <c r="Q606" s="10">
        <f t="shared" si="18"/>
        <v>41849.035370370373</v>
      </c>
      <c r="R606" s="11">
        <f t="shared" si="1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 t="s">
        <v>8333</v>
      </c>
      <c r="P607" t="s">
        <v>8334</v>
      </c>
      <c r="Q607" s="10">
        <f t="shared" si="18"/>
        <v>42194.357731481476</v>
      </c>
      <c r="R607" s="11">
        <f t="shared" si="1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 t="s">
        <v>8333</v>
      </c>
      <c r="P608" t="s">
        <v>8334</v>
      </c>
      <c r="Q608" s="10">
        <f t="shared" si="18"/>
        <v>42102.650567129633</v>
      </c>
      <c r="R608" s="11">
        <f t="shared" si="1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 t="s">
        <v>8333</v>
      </c>
      <c r="P609" t="s">
        <v>8334</v>
      </c>
      <c r="Q609" s="10">
        <f t="shared" si="18"/>
        <v>42300.825648148151</v>
      </c>
      <c r="R609" s="11">
        <f t="shared" si="1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 t="s">
        <v>8333</v>
      </c>
      <c r="P610" t="s">
        <v>8334</v>
      </c>
      <c r="Q610" s="10">
        <f t="shared" si="18"/>
        <v>42140.921064814815</v>
      </c>
      <c r="R610" s="11">
        <f t="shared" si="1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 t="s">
        <v>8333</v>
      </c>
      <c r="P611" t="s">
        <v>8334</v>
      </c>
      <c r="Q611" s="10">
        <f t="shared" si="18"/>
        <v>42307.034074074079</v>
      </c>
      <c r="R611" s="11">
        <f t="shared" si="1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 t="s">
        <v>8333</v>
      </c>
      <c r="P612" t="s">
        <v>8334</v>
      </c>
      <c r="Q612" s="10">
        <f t="shared" si="18"/>
        <v>42086.83085648148</v>
      </c>
      <c r="R612" s="11">
        <f t="shared" si="1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 t="s">
        <v>8333</v>
      </c>
      <c r="P613" t="s">
        <v>8334</v>
      </c>
      <c r="Q613" s="10">
        <f t="shared" si="18"/>
        <v>42328.560613425929</v>
      </c>
      <c r="R613" s="11">
        <f t="shared" si="1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 t="s">
        <v>8333</v>
      </c>
      <c r="P614" t="s">
        <v>8334</v>
      </c>
      <c r="Q614" s="10">
        <f t="shared" si="18"/>
        <v>42585.031782407401</v>
      </c>
      <c r="R614" s="11">
        <f t="shared" si="1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 t="s">
        <v>8333</v>
      </c>
      <c r="P615" t="s">
        <v>8334</v>
      </c>
      <c r="Q615" s="10">
        <f t="shared" si="18"/>
        <v>42247.496759259258</v>
      </c>
      <c r="R615" s="11">
        <f t="shared" si="1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 t="s">
        <v>8333</v>
      </c>
      <c r="P616" t="s">
        <v>8334</v>
      </c>
      <c r="Q616" s="10">
        <f t="shared" si="18"/>
        <v>42515.061805555553</v>
      </c>
      <c r="R616" s="11">
        <f t="shared" si="1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 t="s">
        <v>8333</v>
      </c>
      <c r="P617" t="s">
        <v>8334</v>
      </c>
      <c r="Q617" s="10">
        <f t="shared" si="18"/>
        <v>42242.122210648144</v>
      </c>
      <c r="R617" s="11">
        <f t="shared" si="1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 t="s">
        <v>8333</v>
      </c>
      <c r="P618" t="s">
        <v>8334</v>
      </c>
      <c r="Q618" s="10">
        <f t="shared" si="18"/>
        <v>42761.376238425932</v>
      </c>
      <c r="R618" s="11">
        <f t="shared" si="1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 t="s">
        <v>8333</v>
      </c>
      <c r="P619" t="s">
        <v>8334</v>
      </c>
      <c r="Q619" s="10">
        <f t="shared" si="18"/>
        <v>42087.343090277776</v>
      </c>
      <c r="R619" s="11">
        <f t="shared" si="1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 t="s">
        <v>8333</v>
      </c>
      <c r="P620" t="s">
        <v>8334</v>
      </c>
      <c r="Q620" s="10">
        <f t="shared" si="18"/>
        <v>42317.810219907406</v>
      </c>
      <c r="R620" s="11">
        <f t="shared" si="1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 t="s">
        <v>8333</v>
      </c>
      <c r="P621" t="s">
        <v>8334</v>
      </c>
      <c r="Q621" s="10">
        <f t="shared" si="18"/>
        <v>41908.650347222225</v>
      </c>
      <c r="R621" s="11">
        <f t="shared" si="1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 t="s">
        <v>8333</v>
      </c>
      <c r="P622" t="s">
        <v>8334</v>
      </c>
      <c r="Q622" s="10">
        <f t="shared" si="18"/>
        <v>41831.716874999998</v>
      </c>
      <c r="R622" s="11">
        <f t="shared" si="1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 t="s">
        <v>8333</v>
      </c>
      <c r="P623" t="s">
        <v>8334</v>
      </c>
      <c r="Q623" s="10">
        <f t="shared" si="18"/>
        <v>42528.987696759257</v>
      </c>
      <c r="R623" s="11">
        <f t="shared" si="1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 t="s">
        <v>8333</v>
      </c>
      <c r="P624" t="s">
        <v>8334</v>
      </c>
      <c r="Q624" s="10">
        <f t="shared" si="18"/>
        <v>42532.774745370371</v>
      </c>
      <c r="R624" s="11">
        <f t="shared" si="1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 t="s">
        <v>8333</v>
      </c>
      <c r="P625" t="s">
        <v>8334</v>
      </c>
      <c r="Q625" s="10">
        <f t="shared" si="18"/>
        <v>42122.009224537032</v>
      </c>
      <c r="R625" s="11">
        <f t="shared" si="1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 t="s">
        <v>8333</v>
      </c>
      <c r="P626" t="s">
        <v>8334</v>
      </c>
      <c r="Q626" s="10">
        <f t="shared" si="18"/>
        <v>42108.988900462966</v>
      </c>
      <c r="R626" s="11">
        <f t="shared" si="1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 t="s">
        <v>8333</v>
      </c>
      <c r="P627" t="s">
        <v>8334</v>
      </c>
      <c r="Q627" s="10">
        <f t="shared" si="18"/>
        <v>42790.895567129628</v>
      </c>
      <c r="R627" s="11">
        <f t="shared" si="1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 t="s">
        <v>8333</v>
      </c>
      <c r="P628" t="s">
        <v>8334</v>
      </c>
      <c r="Q628" s="10">
        <f t="shared" si="18"/>
        <v>42198.559479166666</v>
      </c>
      <c r="R628" s="11">
        <f t="shared" si="1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 t="s">
        <v>8333</v>
      </c>
      <c r="P629" t="s">
        <v>8334</v>
      </c>
      <c r="Q629" s="10">
        <f t="shared" si="18"/>
        <v>42384.306840277779</v>
      </c>
      <c r="R629" s="11">
        <f t="shared" si="1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 t="s">
        <v>8333</v>
      </c>
      <c r="P630" t="s">
        <v>8334</v>
      </c>
      <c r="Q630" s="10">
        <f t="shared" si="18"/>
        <v>41803.692789351851</v>
      </c>
      <c r="R630" s="11">
        <f t="shared" si="1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 t="s">
        <v>8333</v>
      </c>
      <c r="P631" t="s">
        <v>8334</v>
      </c>
      <c r="Q631" s="10">
        <f t="shared" si="18"/>
        <v>42474.637824074074</v>
      </c>
      <c r="R631" s="11">
        <f t="shared" si="1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 t="s">
        <v>8333</v>
      </c>
      <c r="P632" t="s">
        <v>8334</v>
      </c>
      <c r="Q632" s="10">
        <f t="shared" si="18"/>
        <v>42223.619456018518</v>
      </c>
      <c r="R632" s="11">
        <f t="shared" si="1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 t="s">
        <v>8333</v>
      </c>
      <c r="P633" t="s">
        <v>8334</v>
      </c>
      <c r="Q633" s="10">
        <f t="shared" si="18"/>
        <v>42489.772326388891</v>
      </c>
      <c r="R633" s="11">
        <f t="shared" si="1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 t="s">
        <v>8333</v>
      </c>
      <c r="P634" t="s">
        <v>8334</v>
      </c>
      <c r="Q634" s="10">
        <f t="shared" si="18"/>
        <v>42303.659317129626</v>
      </c>
      <c r="R634" s="11">
        <f t="shared" si="1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 t="s">
        <v>8333</v>
      </c>
      <c r="P635" t="s">
        <v>8334</v>
      </c>
      <c r="Q635" s="10">
        <f t="shared" si="18"/>
        <v>42507.29932870371</v>
      </c>
      <c r="R635" s="11">
        <f t="shared" si="1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 t="s">
        <v>8333</v>
      </c>
      <c r="P636" t="s">
        <v>8334</v>
      </c>
      <c r="Q636" s="10">
        <f t="shared" si="18"/>
        <v>42031.928576388891</v>
      </c>
      <c r="R636" s="11">
        <f t="shared" si="1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 t="s">
        <v>8333</v>
      </c>
      <c r="P637" t="s">
        <v>8334</v>
      </c>
      <c r="Q637" s="10">
        <f t="shared" si="18"/>
        <v>42076.092152777783</v>
      </c>
      <c r="R637" s="11">
        <f t="shared" si="1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 t="s">
        <v>8333</v>
      </c>
      <c r="P638" t="s">
        <v>8334</v>
      </c>
      <c r="Q638" s="10">
        <f t="shared" si="18"/>
        <v>42131.455439814818</v>
      </c>
      <c r="R638" s="11">
        <f t="shared" si="1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 t="s">
        <v>8333</v>
      </c>
      <c r="P639" t="s">
        <v>8334</v>
      </c>
      <c r="Q639" s="10">
        <f t="shared" si="18"/>
        <v>42762.962013888886</v>
      </c>
      <c r="R639" s="11">
        <f t="shared" si="1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 t="s">
        <v>8333</v>
      </c>
      <c r="P640" t="s">
        <v>8334</v>
      </c>
      <c r="Q640" s="10">
        <f t="shared" si="18"/>
        <v>42759.593310185184</v>
      </c>
      <c r="R640" s="11">
        <f t="shared" si="1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 t="s">
        <v>8333</v>
      </c>
      <c r="P641" t="s">
        <v>8334</v>
      </c>
      <c r="Q641" s="10">
        <f t="shared" si="18"/>
        <v>41865.583275462966</v>
      </c>
      <c r="R641" s="11">
        <f t="shared" si="1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 t="s">
        <v>8333</v>
      </c>
      <c r="P642" t="s">
        <v>8335</v>
      </c>
      <c r="Q642" s="10">
        <f t="shared" ref="Q642:Q705" si="20">(((J642/60)/60)/24)+DATE(1970,1,1)</f>
        <v>42683.420312500006</v>
      </c>
      <c r="R642" s="11">
        <f t="shared" si="1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 t="s">
        <v>8333</v>
      </c>
      <c r="P643" t="s">
        <v>8335</v>
      </c>
      <c r="Q643" s="10">
        <f t="shared" si="20"/>
        <v>42199.57</v>
      </c>
      <c r="R643" s="11">
        <f t="shared" ref="R643:R706" si="21">YEAR(Q643)</f>
        <v>2015</v>
      </c>
    </row>
    <row r="644" spans="1:18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 t="s">
        <v>8333</v>
      </c>
      <c r="P644" t="s">
        <v>8335</v>
      </c>
      <c r="Q644" s="10">
        <f t="shared" si="20"/>
        <v>42199.651319444441</v>
      </c>
      <c r="R644" s="11">
        <f t="shared" si="21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 t="s">
        <v>8333</v>
      </c>
      <c r="P645" t="s">
        <v>8335</v>
      </c>
      <c r="Q645" s="10">
        <f t="shared" si="20"/>
        <v>42100.642071759255</v>
      </c>
      <c r="R645" s="11">
        <f t="shared" si="21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 t="s">
        <v>8333</v>
      </c>
      <c r="P646" t="s">
        <v>8335</v>
      </c>
      <c r="Q646" s="10">
        <f t="shared" si="20"/>
        <v>41898.665960648148</v>
      </c>
      <c r="R646" s="11">
        <f t="shared" si="21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 t="s">
        <v>8333</v>
      </c>
      <c r="P647" t="s">
        <v>8335</v>
      </c>
      <c r="Q647" s="10">
        <f t="shared" si="20"/>
        <v>42564.026319444441</v>
      </c>
      <c r="R647" s="11">
        <f t="shared" si="21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 t="s">
        <v>8333</v>
      </c>
      <c r="P648" t="s">
        <v>8335</v>
      </c>
      <c r="Q648" s="10">
        <f t="shared" si="20"/>
        <v>41832.852627314816</v>
      </c>
      <c r="R648" s="11">
        <f t="shared" si="21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 t="s">
        <v>8333</v>
      </c>
      <c r="P649" t="s">
        <v>8335</v>
      </c>
      <c r="Q649" s="10">
        <f t="shared" si="20"/>
        <v>42416.767928240741</v>
      </c>
      <c r="R649" s="11">
        <f t="shared" si="21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 t="s">
        <v>8333</v>
      </c>
      <c r="P650" t="s">
        <v>8335</v>
      </c>
      <c r="Q650" s="10">
        <f t="shared" si="20"/>
        <v>41891.693379629629</v>
      </c>
      <c r="R650" s="11">
        <f t="shared" si="21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 t="s">
        <v>8333</v>
      </c>
      <c r="P651" t="s">
        <v>8335</v>
      </c>
      <c r="Q651" s="10">
        <f t="shared" si="20"/>
        <v>41877.912187499998</v>
      </c>
      <c r="R651" s="11">
        <f t="shared" si="21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 t="s">
        <v>8333</v>
      </c>
      <c r="P652" t="s">
        <v>8335</v>
      </c>
      <c r="Q652" s="10">
        <f t="shared" si="20"/>
        <v>41932.036851851852</v>
      </c>
      <c r="R652" s="11">
        <f t="shared" si="21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 t="s">
        <v>8333</v>
      </c>
      <c r="P653" t="s">
        <v>8335</v>
      </c>
      <c r="Q653" s="10">
        <f t="shared" si="20"/>
        <v>41956.017488425925</v>
      </c>
      <c r="R653" s="11">
        <f t="shared" si="21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 t="s">
        <v>8333</v>
      </c>
      <c r="P654" t="s">
        <v>8335</v>
      </c>
      <c r="Q654" s="10">
        <f t="shared" si="20"/>
        <v>42675.690393518518</v>
      </c>
      <c r="R654" s="11">
        <f t="shared" si="21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 t="s">
        <v>8333</v>
      </c>
      <c r="P655" t="s">
        <v>8335</v>
      </c>
      <c r="Q655" s="10">
        <f t="shared" si="20"/>
        <v>42199.618518518517</v>
      </c>
      <c r="R655" s="11">
        <f t="shared" si="21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 t="s">
        <v>8333</v>
      </c>
      <c r="P656" t="s">
        <v>8335</v>
      </c>
      <c r="Q656" s="10">
        <f t="shared" si="20"/>
        <v>42163.957326388889</v>
      </c>
      <c r="R656" s="11">
        <f t="shared" si="21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 t="s">
        <v>8333</v>
      </c>
      <c r="P657" t="s">
        <v>8335</v>
      </c>
      <c r="Q657" s="10">
        <f t="shared" si="20"/>
        <v>42045.957314814819</v>
      </c>
      <c r="R657" s="11">
        <f t="shared" si="21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 t="s">
        <v>8333</v>
      </c>
      <c r="P658" t="s">
        <v>8335</v>
      </c>
      <c r="Q658" s="10">
        <f t="shared" si="20"/>
        <v>42417.804618055554</v>
      </c>
      <c r="R658" s="11">
        <f t="shared" si="21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 t="s">
        <v>8333</v>
      </c>
      <c r="P659" t="s">
        <v>8335</v>
      </c>
      <c r="Q659" s="10">
        <f t="shared" si="20"/>
        <v>42331.84574074074</v>
      </c>
      <c r="R659" s="11">
        <f t="shared" si="21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 t="s">
        <v>8333</v>
      </c>
      <c r="P660" t="s">
        <v>8335</v>
      </c>
      <c r="Q660" s="10">
        <f t="shared" si="20"/>
        <v>42179.160752314812</v>
      </c>
      <c r="R660" s="11">
        <f t="shared" si="21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 t="s">
        <v>8333</v>
      </c>
      <c r="P661" t="s">
        <v>8335</v>
      </c>
      <c r="Q661" s="10">
        <f t="shared" si="20"/>
        <v>42209.593692129631</v>
      </c>
      <c r="R661" s="11">
        <f t="shared" si="21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 t="s">
        <v>8333</v>
      </c>
      <c r="P662" t="s">
        <v>8335</v>
      </c>
      <c r="Q662" s="10">
        <f t="shared" si="20"/>
        <v>41922.741655092592</v>
      </c>
      <c r="R662" s="11">
        <f t="shared" si="21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 t="s">
        <v>8333</v>
      </c>
      <c r="P663" t="s">
        <v>8335</v>
      </c>
      <c r="Q663" s="10">
        <f t="shared" si="20"/>
        <v>42636.645358796297</v>
      </c>
      <c r="R663" s="11">
        <f t="shared" si="21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 t="s">
        <v>8333</v>
      </c>
      <c r="P664" t="s">
        <v>8335</v>
      </c>
      <c r="Q664" s="10">
        <f t="shared" si="20"/>
        <v>41990.438043981485</v>
      </c>
      <c r="R664" s="11">
        <f t="shared" si="21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 t="s">
        <v>8333</v>
      </c>
      <c r="P665" t="s">
        <v>8335</v>
      </c>
      <c r="Q665" s="10">
        <f t="shared" si="20"/>
        <v>42173.843240740738</v>
      </c>
      <c r="R665" s="11">
        <f t="shared" si="21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 t="s">
        <v>8333</v>
      </c>
      <c r="P666" t="s">
        <v>8335</v>
      </c>
      <c r="Q666" s="10">
        <f t="shared" si="20"/>
        <v>42077.666377314818</v>
      </c>
      <c r="R666" s="11">
        <f t="shared" si="21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 t="s">
        <v>8333</v>
      </c>
      <c r="P667" t="s">
        <v>8335</v>
      </c>
      <c r="Q667" s="10">
        <f t="shared" si="20"/>
        <v>42688.711354166662</v>
      </c>
      <c r="R667" s="11">
        <f t="shared" si="21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 t="s">
        <v>8333</v>
      </c>
      <c r="P668" t="s">
        <v>8335</v>
      </c>
      <c r="Q668" s="10">
        <f t="shared" si="20"/>
        <v>41838.832152777781</v>
      </c>
      <c r="R668" s="11">
        <f t="shared" si="21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 t="s">
        <v>8333</v>
      </c>
      <c r="P669" t="s">
        <v>8335</v>
      </c>
      <c r="Q669" s="10">
        <f t="shared" si="20"/>
        <v>42632.373414351852</v>
      </c>
      <c r="R669" s="11">
        <f t="shared" si="21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 t="s">
        <v>8333</v>
      </c>
      <c r="P670" t="s">
        <v>8335</v>
      </c>
      <c r="Q670" s="10">
        <f t="shared" si="20"/>
        <v>42090.831273148149</v>
      </c>
      <c r="R670" s="11">
        <f t="shared" si="21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 t="s">
        <v>8333</v>
      </c>
      <c r="P671" t="s">
        <v>8335</v>
      </c>
      <c r="Q671" s="10">
        <f t="shared" si="20"/>
        <v>42527.625671296293</v>
      </c>
      <c r="R671" s="11">
        <f t="shared" si="21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 t="s">
        <v>8333</v>
      </c>
      <c r="P672" t="s">
        <v>8335</v>
      </c>
      <c r="Q672" s="10">
        <f t="shared" si="20"/>
        <v>42506.709722222222</v>
      </c>
      <c r="R672" s="11">
        <f t="shared" si="21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 t="s">
        <v>8333</v>
      </c>
      <c r="P673" t="s">
        <v>8335</v>
      </c>
      <c r="Q673" s="10">
        <f t="shared" si="20"/>
        <v>41984.692731481482</v>
      </c>
      <c r="R673" s="11">
        <f t="shared" si="21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 t="s">
        <v>8333</v>
      </c>
      <c r="P674" t="s">
        <v>8335</v>
      </c>
      <c r="Q674" s="10">
        <f t="shared" si="20"/>
        <v>41974.219490740739</v>
      </c>
      <c r="R674" s="11">
        <f t="shared" si="21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 t="s">
        <v>8333</v>
      </c>
      <c r="P675" t="s">
        <v>8335</v>
      </c>
      <c r="Q675" s="10">
        <f t="shared" si="20"/>
        <v>41838.840474537035</v>
      </c>
      <c r="R675" s="11">
        <f t="shared" si="21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 t="s">
        <v>8333</v>
      </c>
      <c r="P676" t="s">
        <v>8335</v>
      </c>
      <c r="Q676" s="10">
        <f t="shared" si="20"/>
        <v>41803.116053240738</v>
      </c>
      <c r="R676" s="11">
        <f t="shared" si="21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 t="s">
        <v>8333</v>
      </c>
      <c r="P677" t="s">
        <v>8335</v>
      </c>
      <c r="Q677" s="10">
        <f t="shared" si="20"/>
        <v>41975.930601851855</v>
      </c>
      <c r="R677" s="11">
        <f t="shared" si="21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 t="s">
        <v>8333</v>
      </c>
      <c r="P678" t="s">
        <v>8335</v>
      </c>
      <c r="Q678" s="10">
        <f t="shared" si="20"/>
        <v>42012.768298611118</v>
      </c>
      <c r="R678" s="11">
        <f t="shared" si="21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 t="s">
        <v>8333</v>
      </c>
      <c r="P679" t="s">
        <v>8335</v>
      </c>
      <c r="Q679" s="10">
        <f t="shared" si="20"/>
        <v>42504.403877314813</v>
      </c>
      <c r="R679" s="11">
        <f t="shared" si="21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 t="s">
        <v>8333</v>
      </c>
      <c r="P680" t="s">
        <v>8335</v>
      </c>
      <c r="Q680" s="10">
        <f t="shared" si="20"/>
        <v>42481.376597222217</v>
      </c>
      <c r="R680" s="11">
        <f t="shared" si="21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 t="s">
        <v>8333</v>
      </c>
      <c r="P681" t="s">
        <v>8335</v>
      </c>
      <c r="Q681" s="10">
        <f t="shared" si="20"/>
        <v>42556.695706018523</v>
      </c>
      <c r="R681" s="11">
        <f t="shared" si="21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 t="s">
        <v>8333</v>
      </c>
      <c r="P682" t="s">
        <v>8335</v>
      </c>
      <c r="Q682" s="10">
        <f t="shared" si="20"/>
        <v>41864.501516203702</v>
      </c>
      <c r="R682" s="11">
        <f t="shared" si="21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 t="s">
        <v>8333</v>
      </c>
      <c r="P683" t="s">
        <v>8335</v>
      </c>
      <c r="Q683" s="10">
        <f t="shared" si="20"/>
        <v>42639.805601851855</v>
      </c>
      <c r="R683" s="11">
        <f t="shared" si="21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 t="s">
        <v>8333</v>
      </c>
      <c r="P684" t="s">
        <v>8335</v>
      </c>
      <c r="Q684" s="10">
        <f t="shared" si="20"/>
        <v>42778.765300925923</v>
      </c>
      <c r="R684" s="11">
        <f t="shared" si="21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 t="s">
        <v>8333</v>
      </c>
      <c r="P685" t="s">
        <v>8335</v>
      </c>
      <c r="Q685" s="10">
        <f t="shared" si="20"/>
        <v>42634.900046296301</v>
      </c>
      <c r="R685" s="11">
        <f t="shared" si="21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 t="s">
        <v>8333</v>
      </c>
      <c r="P686" t="s">
        <v>8335</v>
      </c>
      <c r="Q686" s="10">
        <f t="shared" si="20"/>
        <v>41809.473275462966</v>
      </c>
      <c r="R686" s="11">
        <f t="shared" si="21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 t="s">
        <v>8333</v>
      </c>
      <c r="P687" t="s">
        <v>8335</v>
      </c>
      <c r="Q687" s="10">
        <f t="shared" si="20"/>
        <v>41971.866574074069</v>
      </c>
      <c r="R687" s="11">
        <f t="shared" si="21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 t="s">
        <v>8333</v>
      </c>
      <c r="P688" t="s">
        <v>8335</v>
      </c>
      <c r="Q688" s="10">
        <f t="shared" si="20"/>
        <v>42189.673263888893</v>
      </c>
      <c r="R688" s="11">
        <f t="shared" si="21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 t="s">
        <v>8333</v>
      </c>
      <c r="P689" t="s">
        <v>8335</v>
      </c>
      <c r="Q689" s="10">
        <f t="shared" si="20"/>
        <v>42711.750613425931</v>
      </c>
      <c r="R689" s="11">
        <f t="shared" si="21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 t="s">
        <v>8333</v>
      </c>
      <c r="P690" t="s">
        <v>8335</v>
      </c>
      <c r="Q690" s="10">
        <f t="shared" si="20"/>
        <v>42262.104780092588</v>
      </c>
      <c r="R690" s="11">
        <f t="shared" si="21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 t="s">
        <v>8333</v>
      </c>
      <c r="P691" t="s">
        <v>8335</v>
      </c>
      <c r="Q691" s="10">
        <f t="shared" si="20"/>
        <v>42675.66778935185</v>
      </c>
      <c r="R691" s="11">
        <f t="shared" si="21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 t="s">
        <v>8333</v>
      </c>
      <c r="P692" t="s">
        <v>8335</v>
      </c>
      <c r="Q692" s="10">
        <f t="shared" si="20"/>
        <v>42579.634733796294</v>
      </c>
      <c r="R692" s="11">
        <f t="shared" si="21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 t="s">
        <v>8333</v>
      </c>
      <c r="P693" t="s">
        <v>8335</v>
      </c>
      <c r="Q693" s="10">
        <f t="shared" si="20"/>
        <v>42158.028310185182</v>
      </c>
      <c r="R693" s="11">
        <f t="shared" si="21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 t="s">
        <v>8333</v>
      </c>
      <c r="P694" t="s">
        <v>8335</v>
      </c>
      <c r="Q694" s="10">
        <f t="shared" si="20"/>
        <v>42696.37572916667</v>
      </c>
      <c r="R694" s="11">
        <f t="shared" si="21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 t="s">
        <v>8333</v>
      </c>
      <c r="P695" t="s">
        <v>8335</v>
      </c>
      <c r="Q695" s="10">
        <f t="shared" si="20"/>
        <v>42094.808182870373</v>
      </c>
      <c r="R695" s="11">
        <f t="shared" si="21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 t="s">
        <v>8333</v>
      </c>
      <c r="P696" t="s">
        <v>8335</v>
      </c>
      <c r="Q696" s="10">
        <f t="shared" si="20"/>
        <v>42737.663877314815</v>
      </c>
      <c r="R696" s="11">
        <f t="shared" si="21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 t="s">
        <v>8333</v>
      </c>
      <c r="P697" t="s">
        <v>8335</v>
      </c>
      <c r="Q697" s="10">
        <f t="shared" si="20"/>
        <v>41913.521064814813</v>
      </c>
      <c r="R697" s="11">
        <f t="shared" si="21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 t="s">
        <v>8333</v>
      </c>
      <c r="P698" t="s">
        <v>8335</v>
      </c>
      <c r="Q698" s="10">
        <f t="shared" si="20"/>
        <v>41815.927106481482</v>
      </c>
      <c r="R698" s="11">
        <f t="shared" si="21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 t="s">
        <v>8333</v>
      </c>
      <c r="P699" t="s">
        <v>8335</v>
      </c>
      <c r="Q699" s="10">
        <f t="shared" si="20"/>
        <v>42388.523020833338</v>
      </c>
      <c r="R699" s="11">
        <f t="shared" si="21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 t="s">
        <v>8333</v>
      </c>
      <c r="P700" t="s">
        <v>8335</v>
      </c>
      <c r="Q700" s="10">
        <f t="shared" si="20"/>
        <v>41866.931076388886</v>
      </c>
      <c r="R700" s="11">
        <f t="shared" si="21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 t="s">
        <v>8333</v>
      </c>
      <c r="P701" t="s">
        <v>8335</v>
      </c>
      <c r="Q701" s="10">
        <f t="shared" si="20"/>
        <v>41563.485509259262</v>
      </c>
      <c r="R701" s="11">
        <f t="shared" si="21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 t="s">
        <v>8333</v>
      </c>
      <c r="P702" t="s">
        <v>8335</v>
      </c>
      <c r="Q702" s="10">
        <f t="shared" si="20"/>
        <v>42715.688437500001</v>
      </c>
      <c r="R702" s="11">
        <f t="shared" si="21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 t="s">
        <v>8333</v>
      </c>
      <c r="P703" t="s">
        <v>8335</v>
      </c>
      <c r="Q703" s="10">
        <f t="shared" si="20"/>
        <v>41813.662962962961</v>
      </c>
      <c r="R703" s="11">
        <f t="shared" si="21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 t="s">
        <v>8333</v>
      </c>
      <c r="P704" t="s">
        <v>8335</v>
      </c>
      <c r="Q704" s="10">
        <f t="shared" si="20"/>
        <v>42668.726701388892</v>
      </c>
      <c r="R704" s="11">
        <f t="shared" si="21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 t="s">
        <v>8333</v>
      </c>
      <c r="P705" t="s">
        <v>8335</v>
      </c>
      <c r="Q705" s="10">
        <f t="shared" si="20"/>
        <v>42711.950798611113</v>
      </c>
      <c r="R705" s="11">
        <f t="shared" si="21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 t="s">
        <v>8333</v>
      </c>
      <c r="P706" t="s">
        <v>8335</v>
      </c>
      <c r="Q706" s="10">
        <f t="shared" ref="Q706:Q769" si="22">(((J706/60)/60)/24)+DATE(1970,1,1)</f>
        <v>42726.192916666667</v>
      </c>
      <c r="R706" s="11">
        <f t="shared" si="21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 t="s">
        <v>8333</v>
      </c>
      <c r="P707" t="s">
        <v>8335</v>
      </c>
      <c r="Q707" s="10">
        <f t="shared" si="22"/>
        <v>42726.491643518515</v>
      </c>
      <c r="R707" s="11">
        <f t="shared" ref="R707:R770" si="23">YEAR(Q707)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 t="s">
        <v>8333</v>
      </c>
      <c r="P708" t="s">
        <v>8335</v>
      </c>
      <c r="Q708" s="10">
        <f t="shared" si="22"/>
        <v>42676.995173611111</v>
      </c>
      <c r="R708" s="11">
        <f t="shared" si="23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 t="s">
        <v>8333</v>
      </c>
      <c r="P709" t="s">
        <v>8335</v>
      </c>
      <c r="Q709" s="10">
        <f t="shared" si="22"/>
        <v>42696.663506944446</v>
      </c>
      <c r="R709" s="11">
        <f t="shared" si="23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 t="s">
        <v>8333</v>
      </c>
      <c r="P710" t="s">
        <v>8335</v>
      </c>
      <c r="Q710" s="10">
        <f t="shared" si="22"/>
        <v>41835.581018518518</v>
      </c>
      <c r="R710" s="11">
        <f t="shared" si="23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 t="s">
        <v>8333</v>
      </c>
      <c r="P711" t="s">
        <v>8335</v>
      </c>
      <c r="Q711" s="10">
        <f t="shared" si="22"/>
        <v>41948.041192129633</v>
      </c>
      <c r="R711" s="11">
        <f t="shared" si="23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 t="s">
        <v>8333</v>
      </c>
      <c r="P712" t="s">
        <v>8335</v>
      </c>
      <c r="Q712" s="10">
        <f t="shared" si="22"/>
        <v>41837.984976851854</v>
      </c>
      <c r="R712" s="11">
        <f t="shared" si="23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 t="s">
        <v>8333</v>
      </c>
      <c r="P713" t="s">
        <v>8335</v>
      </c>
      <c r="Q713" s="10">
        <f t="shared" si="22"/>
        <v>42678.459120370375</v>
      </c>
      <c r="R713" s="11">
        <f t="shared" si="23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 t="s">
        <v>8333</v>
      </c>
      <c r="P714" t="s">
        <v>8335</v>
      </c>
      <c r="Q714" s="10">
        <f t="shared" si="22"/>
        <v>42384.680925925932</v>
      </c>
      <c r="R714" s="11">
        <f t="shared" si="23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 t="s">
        <v>8333</v>
      </c>
      <c r="P715" t="s">
        <v>8335</v>
      </c>
      <c r="Q715" s="10">
        <f t="shared" si="22"/>
        <v>42496.529305555552</v>
      </c>
      <c r="R715" s="11">
        <f t="shared" si="23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 t="s">
        <v>8333</v>
      </c>
      <c r="P716" t="s">
        <v>8335</v>
      </c>
      <c r="Q716" s="10">
        <f t="shared" si="22"/>
        <v>42734.787986111114</v>
      </c>
      <c r="R716" s="11">
        <f t="shared" si="23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 t="s">
        <v>8333</v>
      </c>
      <c r="P717" t="s">
        <v>8335</v>
      </c>
      <c r="Q717" s="10">
        <f t="shared" si="22"/>
        <v>42273.090740740736</v>
      </c>
      <c r="R717" s="11">
        <f t="shared" si="23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 t="s">
        <v>8333</v>
      </c>
      <c r="P718" t="s">
        <v>8335</v>
      </c>
      <c r="Q718" s="10">
        <f t="shared" si="22"/>
        <v>41940.658645833333</v>
      </c>
      <c r="R718" s="11">
        <f t="shared" si="23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 t="s">
        <v>8333</v>
      </c>
      <c r="P719" t="s">
        <v>8335</v>
      </c>
      <c r="Q719" s="10">
        <f t="shared" si="22"/>
        <v>41857.854189814818</v>
      </c>
      <c r="R719" s="11">
        <f t="shared" si="23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 t="s">
        <v>8333</v>
      </c>
      <c r="P720" t="s">
        <v>8335</v>
      </c>
      <c r="Q720" s="10">
        <f t="shared" si="22"/>
        <v>42752.845451388886</v>
      </c>
      <c r="R720" s="11">
        <f t="shared" si="23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 t="s">
        <v>8333</v>
      </c>
      <c r="P721" t="s">
        <v>8335</v>
      </c>
      <c r="Q721" s="10">
        <f t="shared" si="22"/>
        <v>42409.040231481486</v>
      </c>
      <c r="R721" s="11">
        <f t="shared" si="23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 t="s">
        <v>8336</v>
      </c>
      <c r="P722" t="s">
        <v>8337</v>
      </c>
      <c r="Q722" s="10">
        <f t="shared" si="22"/>
        <v>40909.649201388893</v>
      </c>
      <c r="R722" s="11">
        <f t="shared" si="23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 t="s">
        <v>8336</v>
      </c>
      <c r="P723" t="s">
        <v>8337</v>
      </c>
      <c r="Q723" s="10">
        <f t="shared" si="22"/>
        <v>41807.571840277778</v>
      </c>
      <c r="R723" s="11">
        <f t="shared" si="23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 t="s">
        <v>8336</v>
      </c>
      <c r="P724" t="s">
        <v>8337</v>
      </c>
      <c r="Q724" s="10">
        <f t="shared" si="22"/>
        <v>40977.805300925924</v>
      </c>
      <c r="R724" s="11">
        <f t="shared" si="23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 t="s">
        <v>8336</v>
      </c>
      <c r="P725" t="s">
        <v>8337</v>
      </c>
      <c r="Q725" s="10">
        <f t="shared" si="22"/>
        <v>42184.816539351858</v>
      </c>
      <c r="R725" s="11">
        <f t="shared" si="23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 t="s">
        <v>8336</v>
      </c>
      <c r="P726" t="s">
        <v>8337</v>
      </c>
      <c r="Q726" s="10">
        <f t="shared" si="22"/>
        <v>40694.638460648144</v>
      </c>
      <c r="R726" s="11">
        <f t="shared" si="23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 t="s">
        <v>8336</v>
      </c>
      <c r="P727" t="s">
        <v>8337</v>
      </c>
      <c r="Q727" s="10">
        <f t="shared" si="22"/>
        <v>42321.626296296294</v>
      </c>
      <c r="R727" s="11">
        <f t="shared" si="23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 t="s">
        <v>8336</v>
      </c>
      <c r="P728" t="s">
        <v>8337</v>
      </c>
      <c r="Q728" s="10">
        <f t="shared" si="22"/>
        <v>41346.042673611111</v>
      </c>
      <c r="R728" s="11">
        <f t="shared" si="23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 t="s">
        <v>8336</v>
      </c>
      <c r="P729" t="s">
        <v>8337</v>
      </c>
      <c r="Q729" s="10">
        <f t="shared" si="22"/>
        <v>41247.020243055551</v>
      </c>
      <c r="R729" s="11">
        <f t="shared" si="23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 t="s">
        <v>8336</v>
      </c>
      <c r="P730" t="s">
        <v>8337</v>
      </c>
      <c r="Q730" s="10">
        <f t="shared" si="22"/>
        <v>40731.837465277778</v>
      </c>
      <c r="R730" s="11">
        <f t="shared" si="23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 t="s">
        <v>8336</v>
      </c>
      <c r="P731" t="s">
        <v>8337</v>
      </c>
      <c r="Q731" s="10">
        <f t="shared" si="22"/>
        <v>41111.185891203706</v>
      </c>
      <c r="R731" s="11">
        <f t="shared" si="23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 t="s">
        <v>8336</v>
      </c>
      <c r="P732" t="s">
        <v>8337</v>
      </c>
      <c r="Q732" s="10">
        <f t="shared" si="22"/>
        <v>40854.745266203703</v>
      </c>
      <c r="R732" s="11">
        <f t="shared" si="23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 t="s">
        <v>8336</v>
      </c>
      <c r="P733" t="s">
        <v>8337</v>
      </c>
      <c r="Q733" s="10">
        <f t="shared" si="22"/>
        <v>40879.795682870368</v>
      </c>
      <c r="R733" s="11">
        <f t="shared" si="23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 t="s">
        <v>8336</v>
      </c>
      <c r="P734" t="s">
        <v>8337</v>
      </c>
      <c r="Q734" s="10">
        <f t="shared" si="22"/>
        <v>41486.424317129626</v>
      </c>
      <c r="R734" s="11">
        <f t="shared" si="23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 t="s">
        <v>8336</v>
      </c>
      <c r="P735" t="s">
        <v>8337</v>
      </c>
      <c r="Q735" s="10">
        <f t="shared" si="22"/>
        <v>41598.420046296298</v>
      </c>
      <c r="R735" s="11">
        <f t="shared" si="23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 t="s">
        <v>8336</v>
      </c>
      <c r="P736" t="s">
        <v>8337</v>
      </c>
      <c r="Q736" s="10">
        <f t="shared" si="22"/>
        <v>42102.164583333331</v>
      </c>
      <c r="R736" s="11">
        <f t="shared" si="23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 t="s">
        <v>8336</v>
      </c>
      <c r="P737" t="s">
        <v>8337</v>
      </c>
      <c r="Q737" s="10">
        <f t="shared" si="22"/>
        <v>41946.029467592591</v>
      </c>
      <c r="R737" s="11">
        <f t="shared" si="23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 t="s">
        <v>8336</v>
      </c>
      <c r="P738" t="s">
        <v>8337</v>
      </c>
      <c r="Q738" s="10">
        <f t="shared" si="22"/>
        <v>41579.734259259261</v>
      </c>
      <c r="R738" s="11">
        <f t="shared" si="23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 t="s">
        <v>8336</v>
      </c>
      <c r="P739" t="s">
        <v>8337</v>
      </c>
      <c r="Q739" s="10">
        <f t="shared" si="22"/>
        <v>41667.275312500002</v>
      </c>
      <c r="R739" s="11">
        <f t="shared" si="23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 t="s">
        <v>8336</v>
      </c>
      <c r="P740" t="s">
        <v>8337</v>
      </c>
      <c r="Q740" s="10">
        <f t="shared" si="22"/>
        <v>41943.604097222218</v>
      </c>
      <c r="R740" s="11">
        <f t="shared" si="23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 t="s">
        <v>8336</v>
      </c>
      <c r="P741" t="s">
        <v>8337</v>
      </c>
      <c r="Q741" s="10">
        <f t="shared" si="22"/>
        <v>41829.502650462964</v>
      </c>
      <c r="R741" s="11">
        <f t="shared" si="23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 t="s">
        <v>8336</v>
      </c>
      <c r="P742" t="s">
        <v>8337</v>
      </c>
      <c r="Q742" s="10">
        <f t="shared" si="22"/>
        <v>42162.146782407406</v>
      </c>
      <c r="R742" s="11">
        <f t="shared" si="23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 t="s">
        <v>8336</v>
      </c>
      <c r="P743" t="s">
        <v>8337</v>
      </c>
      <c r="Q743" s="10">
        <f t="shared" si="22"/>
        <v>41401.648217592592</v>
      </c>
      <c r="R743" s="11">
        <f t="shared" si="23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 t="s">
        <v>8336</v>
      </c>
      <c r="P744" t="s">
        <v>8337</v>
      </c>
      <c r="Q744" s="10">
        <f t="shared" si="22"/>
        <v>41689.917962962965</v>
      </c>
      <c r="R744" s="11">
        <f t="shared" si="23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 t="s">
        <v>8336</v>
      </c>
      <c r="P745" t="s">
        <v>8337</v>
      </c>
      <c r="Q745" s="10">
        <f t="shared" si="22"/>
        <v>40990.709317129629</v>
      </c>
      <c r="R745" s="11">
        <f t="shared" si="23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 t="s">
        <v>8336</v>
      </c>
      <c r="P746" t="s">
        <v>8337</v>
      </c>
      <c r="Q746" s="10">
        <f t="shared" si="22"/>
        <v>41226.95721064815</v>
      </c>
      <c r="R746" s="11">
        <f t="shared" si="23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 t="s">
        <v>8336</v>
      </c>
      <c r="P747" t="s">
        <v>8337</v>
      </c>
      <c r="Q747" s="10">
        <f t="shared" si="22"/>
        <v>41367.572280092594</v>
      </c>
      <c r="R747" s="11">
        <f t="shared" si="23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 t="s">
        <v>8336</v>
      </c>
      <c r="P748" t="s">
        <v>8337</v>
      </c>
      <c r="Q748" s="10">
        <f t="shared" si="22"/>
        <v>41157.042928240742</v>
      </c>
      <c r="R748" s="11">
        <f t="shared" si="23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 t="s">
        <v>8336</v>
      </c>
      <c r="P749" t="s">
        <v>8337</v>
      </c>
      <c r="Q749" s="10">
        <f t="shared" si="22"/>
        <v>41988.548831018517</v>
      </c>
      <c r="R749" s="11">
        <f t="shared" si="23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 t="s">
        <v>8336</v>
      </c>
      <c r="P750" t="s">
        <v>8337</v>
      </c>
      <c r="Q750" s="10">
        <f t="shared" si="22"/>
        <v>41831.846828703703</v>
      </c>
      <c r="R750" s="11">
        <f t="shared" si="23"/>
        <v>2014</v>
      </c>
    </row>
    <row r="751" spans="1:18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 t="s">
        <v>8336</v>
      </c>
      <c r="P751" t="s">
        <v>8337</v>
      </c>
      <c r="Q751" s="10">
        <f t="shared" si="22"/>
        <v>42733.94131944445</v>
      </c>
      <c r="R751" s="11">
        <f t="shared" si="23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 t="s">
        <v>8336</v>
      </c>
      <c r="P752" t="s">
        <v>8337</v>
      </c>
      <c r="Q752" s="10">
        <f t="shared" si="22"/>
        <v>41299.878148148149</v>
      </c>
      <c r="R752" s="11">
        <f t="shared" si="23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 t="s">
        <v>8336</v>
      </c>
      <c r="P753" t="s">
        <v>8337</v>
      </c>
      <c r="Q753" s="10">
        <f t="shared" si="22"/>
        <v>40713.630497685182</v>
      </c>
      <c r="R753" s="11">
        <f t="shared" si="23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 t="s">
        <v>8336</v>
      </c>
      <c r="P754" t="s">
        <v>8337</v>
      </c>
      <c r="Q754" s="10">
        <f t="shared" si="22"/>
        <v>42639.421493055561</v>
      </c>
      <c r="R754" s="11">
        <f t="shared" si="23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 t="s">
        <v>8336</v>
      </c>
      <c r="P755" t="s">
        <v>8337</v>
      </c>
      <c r="Q755" s="10">
        <f t="shared" si="22"/>
        <v>42019.590173611112</v>
      </c>
      <c r="R755" s="11">
        <f t="shared" si="23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 t="s">
        <v>8336</v>
      </c>
      <c r="P756" t="s">
        <v>8337</v>
      </c>
      <c r="Q756" s="10">
        <f t="shared" si="22"/>
        <v>41249.749085648145</v>
      </c>
      <c r="R756" s="11">
        <f t="shared" si="23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 t="s">
        <v>8336</v>
      </c>
      <c r="P757" t="s">
        <v>8337</v>
      </c>
      <c r="Q757" s="10">
        <f t="shared" si="22"/>
        <v>41383.605057870373</v>
      </c>
      <c r="R757" s="11">
        <f t="shared" si="23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 t="s">
        <v>8336</v>
      </c>
      <c r="P758" t="s">
        <v>8337</v>
      </c>
      <c r="Q758" s="10">
        <f t="shared" si="22"/>
        <v>40590.766886574071</v>
      </c>
      <c r="R758" s="11">
        <f t="shared" si="23"/>
        <v>2011</v>
      </c>
    </row>
    <row r="759" spans="1:18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 t="s">
        <v>8336</v>
      </c>
      <c r="P759" t="s">
        <v>8337</v>
      </c>
      <c r="Q759" s="10">
        <f t="shared" si="22"/>
        <v>41235.054560185185</v>
      </c>
      <c r="R759" s="11">
        <f t="shared" si="23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 t="s">
        <v>8336</v>
      </c>
      <c r="P760" t="s">
        <v>8337</v>
      </c>
      <c r="Q760" s="10">
        <f t="shared" si="22"/>
        <v>40429.836435185185</v>
      </c>
      <c r="R760" s="11">
        <f t="shared" si="23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 t="s">
        <v>8336</v>
      </c>
      <c r="P761" t="s">
        <v>8337</v>
      </c>
      <c r="Q761" s="10">
        <f t="shared" si="22"/>
        <v>41789.330312500002</v>
      </c>
      <c r="R761" s="11">
        <f t="shared" si="23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 t="s">
        <v>8336</v>
      </c>
      <c r="P762" t="s">
        <v>8338</v>
      </c>
      <c r="Q762" s="10">
        <f t="shared" si="22"/>
        <v>42670.764039351852</v>
      </c>
      <c r="R762" s="11">
        <f t="shared" si="23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 t="s">
        <v>8336</v>
      </c>
      <c r="P763" t="s">
        <v>8338</v>
      </c>
      <c r="Q763" s="10">
        <f t="shared" si="22"/>
        <v>41642.751458333332</v>
      </c>
      <c r="R763" s="11">
        <f t="shared" si="23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 t="s">
        <v>8336</v>
      </c>
      <c r="P764" t="s">
        <v>8338</v>
      </c>
      <c r="Q764" s="10">
        <f t="shared" si="22"/>
        <v>42690.858449074076</v>
      </c>
      <c r="R764" s="11">
        <f t="shared" si="23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 t="s">
        <v>8336</v>
      </c>
      <c r="P765" t="s">
        <v>8338</v>
      </c>
      <c r="Q765" s="10">
        <f t="shared" si="22"/>
        <v>41471.446851851848</v>
      </c>
      <c r="R765" s="11">
        <f t="shared" si="23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 t="s">
        <v>8336</v>
      </c>
      <c r="P766" t="s">
        <v>8338</v>
      </c>
      <c r="Q766" s="10">
        <f t="shared" si="22"/>
        <v>42227.173159722224</v>
      </c>
      <c r="R766" s="11">
        <f t="shared" si="23"/>
        <v>2015</v>
      </c>
    </row>
    <row r="767" spans="1:18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 t="s">
        <v>8336</v>
      </c>
      <c r="P767" t="s">
        <v>8338</v>
      </c>
      <c r="Q767" s="10">
        <f t="shared" si="22"/>
        <v>41901.542638888888</v>
      </c>
      <c r="R767" s="11">
        <f t="shared" si="23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 t="s">
        <v>8336</v>
      </c>
      <c r="P768" t="s">
        <v>8338</v>
      </c>
      <c r="Q768" s="10">
        <f t="shared" si="22"/>
        <v>42021.783368055556</v>
      </c>
      <c r="R768" s="11">
        <f t="shared" si="23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 t="s">
        <v>8336</v>
      </c>
      <c r="P769" t="s">
        <v>8338</v>
      </c>
      <c r="Q769" s="10">
        <f t="shared" si="22"/>
        <v>42115.143634259264</v>
      </c>
      <c r="R769" s="11">
        <f t="shared" si="23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 t="s">
        <v>8336</v>
      </c>
      <c r="P770" t="s">
        <v>8338</v>
      </c>
      <c r="Q770" s="10">
        <f t="shared" ref="Q770:Q833" si="24">(((J770/60)/60)/24)+DATE(1970,1,1)</f>
        <v>41594.207060185188</v>
      </c>
      <c r="R770" s="11">
        <f t="shared" si="23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 t="s">
        <v>8336</v>
      </c>
      <c r="P771" t="s">
        <v>8338</v>
      </c>
      <c r="Q771" s="10">
        <f t="shared" si="24"/>
        <v>41604.996458333335</v>
      </c>
      <c r="R771" s="11">
        <f t="shared" ref="R771:R834" si="25">YEAR(Q771)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 t="s">
        <v>8336</v>
      </c>
      <c r="P772" t="s">
        <v>8338</v>
      </c>
      <c r="Q772" s="10">
        <f t="shared" si="24"/>
        <v>41289.999641203707</v>
      </c>
      <c r="R772" s="11">
        <f t="shared" si="25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 t="s">
        <v>8336</v>
      </c>
      <c r="P773" t="s">
        <v>8338</v>
      </c>
      <c r="Q773" s="10">
        <f t="shared" si="24"/>
        <v>42349.824097222227</v>
      </c>
      <c r="R773" s="11">
        <f t="shared" si="25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 t="s">
        <v>8336</v>
      </c>
      <c r="P774" t="s">
        <v>8338</v>
      </c>
      <c r="Q774" s="10">
        <f t="shared" si="24"/>
        <v>40068.056932870371</v>
      </c>
      <c r="R774" s="11">
        <f t="shared" si="25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 t="s">
        <v>8336</v>
      </c>
      <c r="P775" t="s">
        <v>8338</v>
      </c>
      <c r="Q775" s="10">
        <f t="shared" si="24"/>
        <v>42100.735937499994</v>
      </c>
      <c r="R775" s="11">
        <f t="shared" si="25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 t="s">
        <v>8336</v>
      </c>
      <c r="P776" t="s">
        <v>8338</v>
      </c>
      <c r="Q776" s="10">
        <f t="shared" si="24"/>
        <v>41663.780300925922</v>
      </c>
      <c r="R776" s="11">
        <f t="shared" si="25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 t="s">
        <v>8336</v>
      </c>
      <c r="P777" t="s">
        <v>8338</v>
      </c>
      <c r="Q777" s="10">
        <f t="shared" si="24"/>
        <v>40863.060127314813</v>
      </c>
      <c r="R777" s="11">
        <f t="shared" si="25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 t="s">
        <v>8336</v>
      </c>
      <c r="P778" t="s">
        <v>8338</v>
      </c>
      <c r="Q778" s="10">
        <f t="shared" si="24"/>
        <v>42250.685706018514</v>
      </c>
      <c r="R778" s="11">
        <f t="shared" si="25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 t="s">
        <v>8336</v>
      </c>
      <c r="P779" t="s">
        <v>8338</v>
      </c>
      <c r="Q779" s="10">
        <f t="shared" si="24"/>
        <v>41456.981215277774</v>
      </c>
      <c r="R779" s="11">
        <f t="shared" si="25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 t="s">
        <v>8336</v>
      </c>
      <c r="P780" t="s">
        <v>8338</v>
      </c>
      <c r="Q780" s="10">
        <f t="shared" si="24"/>
        <v>41729.702314814815</v>
      </c>
      <c r="R780" s="11">
        <f t="shared" si="25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 t="s">
        <v>8336</v>
      </c>
      <c r="P781" t="s">
        <v>8338</v>
      </c>
      <c r="Q781" s="10">
        <f t="shared" si="24"/>
        <v>40436.68408564815</v>
      </c>
      <c r="R781" s="11">
        <f t="shared" si="25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 t="s">
        <v>8339</v>
      </c>
      <c r="P782" t="s">
        <v>8340</v>
      </c>
      <c r="Q782" s="10">
        <f t="shared" si="24"/>
        <v>40636.673900462964</v>
      </c>
      <c r="R782" s="11">
        <f t="shared" si="25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 t="s">
        <v>8339</v>
      </c>
      <c r="P783" t="s">
        <v>8340</v>
      </c>
      <c r="Q783" s="10">
        <f t="shared" si="24"/>
        <v>41403.000856481485</v>
      </c>
      <c r="R783" s="11">
        <f t="shared" si="25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 t="s">
        <v>8339</v>
      </c>
      <c r="P784" t="s">
        <v>8340</v>
      </c>
      <c r="Q784" s="10">
        <f t="shared" si="24"/>
        <v>41116.758125</v>
      </c>
      <c r="R784" s="11">
        <f t="shared" si="25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 t="s">
        <v>8339</v>
      </c>
      <c r="P785" t="s">
        <v>8340</v>
      </c>
      <c r="Q785" s="10">
        <f t="shared" si="24"/>
        <v>40987.773715277777</v>
      </c>
      <c r="R785" s="11">
        <f t="shared" si="25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 t="s">
        <v>8339</v>
      </c>
      <c r="P786" t="s">
        <v>8340</v>
      </c>
      <c r="Q786" s="10">
        <f t="shared" si="24"/>
        <v>41675.149525462963</v>
      </c>
      <c r="R786" s="11">
        <f t="shared" si="25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 t="s">
        <v>8339</v>
      </c>
      <c r="P787" t="s">
        <v>8340</v>
      </c>
      <c r="Q787" s="10">
        <f t="shared" si="24"/>
        <v>41303.593923611108</v>
      </c>
      <c r="R787" s="11">
        <f t="shared" si="25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 t="s">
        <v>8339</v>
      </c>
      <c r="P788" t="s">
        <v>8340</v>
      </c>
      <c r="Q788" s="10">
        <f t="shared" si="24"/>
        <v>40983.055949074071</v>
      </c>
      <c r="R788" s="11">
        <f t="shared" si="25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 t="s">
        <v>8339</v>
      </c>
      <c r="P789" t="s">
        <v>8340</v>
      </c>
      <c r="Q789" s="10">
        <f t="shared" si="24"/>
        <v>41549.627615740741</v>
      </c>
      <c r="R789" s="11">
        <f t="shared" si="25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 t="s">
        <v>8339</v>
      </c>
      <c r="P790" t="s">
        <v>8340</v>
      </c>
      <c r="Q790" s="10">
        <f t="shared" si="24"/>
        <v>41059.006805555553</v>
      </c>
      <c r="R790" s="11">
        <f t="shared" si="25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 t="s">
        <v>8339</v>
      </c>
      <c r="P791" t="s">
        <v>8340</v>
      </c>
      <c r="Q791" s="10">
        <f t="shared" si="24"/>
        <v>41277.186111111114</v>
      </c>
      <c r="R791" s="11">
        <f t="shared" si="25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 t="s">
        <v>8339</v>
      </c>
      <c r="P792" t="s">
        <v>8340</v>
      </c>
      <c r="Q792" s="10">
        <f t="shared" si="24"/>
        <v>41276.047905092593</v>
      </c>
      <c r="R792" s="11">
        <f t="shared" si="25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 t="s">
        <v>8339</v>
      </c>
      <c r="P793" t="s">
        <v>8340</v>
      </c>
      <c r="Q793" s="10">
        <f t="shared" si="24"/>
        <v>41557.780624999999</v>
      </c>
      <c r="R793" s="11">
        <f t="shared" si="25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 t="s">
        <v>8339</v>
      </c>
      <c r="P794" t="s">
        <v>8340</v>
      </c>
      <c r="Q794" s="10">
        <f t="shared" si="24"/>
        <v>41555.873645833337</v>
      </c>
      <c r="R794" s="11">
        <f t="shared" si="25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 t="s">
        <v>8339</v>
      </c>
      <c r="P795" t="s">
        <v>8340</v>
      </c>
      <c r="Q795" s="10">
        <f t="shared" si="24"/>
        <v>41442.741249999999</v>
      </c>
      <c r="R795" s="11">
        <f t="shared" si="25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 t="s">
        <v>8339</v>
      </c>
      <c r="P796" t="s">
        <v>8340</v>
      </c>
      <c r="Q796" s="10">
        <f t="shared" si="24"/>
        <v>40736.115011574075</v>
      </c>
      <c r="R796" s="11">
        <f t="shared" si="25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 t="s">
        <v>8339</v>
      </c>
      <c r="P797" t="s">
        <v>8340</v>
      </c>
      <c r="Q797" s="10">
        <f t="shared" si="24"/>
        <v>40963.613032407404</v>
      </c>
      <c r="R797" s="11">
        <f t="shared" si="25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 t="s">
        <v>8339</v>
      </c>
      <c r="P798" t="s">
        <v>8340</v>
      </c>
      <c r="Q798" s="10">
        <f t="shared" si="24"/>
        <v>41502.882928240739</v>
      </c>
      <c r="R798" s="11">
        <f t="shared" si="25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 t="s">
        <v>8339</v>
      </c>
      <c r="P799" t="s">
        <v>8340</v>
      </c>
      <c r="Q799" s="10">
        <f t="shared" si="24"/>
        <v>40996.994074074071</v>
      </c>
      <c r="R799" s="11">
        <f t="shared" si="25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 t="s">
        <v>8339</v>
      </c>
      <c r="P800" t="s">
        <v>8340</v>
      </c>
      <c r="Q800" s="10">
        <f t="shared" si="24"/>
        <v>41882.590127314819</v>
      </c>
      <c r="R800" s="11">
        <f t="shared" si="25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 t="s">
        <v>8339</v>
      </c>
      <c r="P801" t="s">
        <v>8340</v>
      </c>
      <c r="Q801" s="10">
        <f t="shared" si="24"/>
        <v>40996.667199074072</v>
      </c>
      <c r="R801" s="11">
        <f t="shared" si="25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 t="s">
        <v>8339</v>
      </c>
      <c r="P802" t="s">
        <v>8340</v>
      </c>
      <c r="Q802" s="10">
        <f t="shared" si="24"/>
        <v>41863.433495370373</v>
      </c>
      <c r="R802" s="11">
        <f t="shared" si="25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 t="s">
        <v>8339</v>
      </c>
      <c r="P803" t="s">
        <v>8340</v>
      </c>
      <c r="Q803" s="10">
        <f t="shared" si="24"/>
        <v>40695.795370370368</v>
      </c>
      <c r="R803" s="11">
        <f t="shared" si="25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 t="s">
        <v>8339</v>
      </c>
      <c r="P804" t="s">
        <v>8340</v>
      </c>
      <c r="Q804" s="10">
        <f t="shared" si="24"/>
        <v>41123.022268518522</v>
      </c>
      <c r="R804" s="11">
        <f t="shared" si="25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 t="s">
        <v>8339</v>
      </c>
      <c r="P805" t="s">
        <v>8340</v>
      </c>
      <c r="Q805" s="10">
        <f t="shared" si="24"/>
        <v>40665.949976851851</v>
      </c>
      <c r="R805" s="11">
        <f t="shared" si="25"/>
        <v>2011</v>
      </c>
    </row>
    <row r="806" spans="1:18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 t="s">
        <v>8339</v>
      </c>
      <c r="P806" t="s">
        <v>8340</v>
      </c>
      <c r="Q806" s="10">
        <f t="shared" si="24"/>
        <v>40730.105625000004</v>
      </c>
      <c r="R806" s="11">
        <f t="shared" si="25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 t="s">
        <v>8339</v>
      </c>
      <c r="P807" t="s">
        <v>8340</v>
      </c>
      <c r="Q807" s="10">
        <f t="shared" si="24"/>
        <v>40690.823055555556</v>
      </c>
      <c r="R807" s="11">
        <f t="shared" si="25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 t="s">
        <v>8339</v>
      </c>
      <c r="P808" t="s">
        <v>8340</v>
      </c>
      <c r="Q808" s="10">
        <f t="shared" si="24"/>
        <v>40763.691423611112</v>
      </c>
      <c r="R808" s="11">
        <f t="shared" si="25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 t="s">
        <v>8339</v>
      </c>
      <c r="P809" t="s">
        <v>8340</v>
      </c>
      <c r="Q809" s="10">
        <f t="shared" si="24"/>
        <v>42759.628599537042</v>
      </c>
      <c r="R809" s="11">
        <f t="shared" si="25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 t="s">
        <v>8339</v>
      </c>
      <c r="P810" t="s">
        <v>8340</v>
      </c>
      <c r="Q810" s="10">
        <f t="shared" si="24"/>
        <v>41962.100532407407</v>
      </c>
      <c r="R810" s="11">
        <f t="shared" si="25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 t="s">
        <v>8339</v>
      </c>
      <c r="P811" t="s">
        <v>8340</v>
      </c>
      <c r="Q811" s="10">
        <f t="shared" si="24"/>
        <v>41628.833680555559</v>
      </c>
      <c r="R811" s="11">
        <f t="shared" si="25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 t="s">
        <v>8339</v>
      </c>
      <c r="P812" t="s">
        <v>8340</v>
      </c>
      <c r="Q812" s="10">
        <f t="shared" si="24"/>
        <v>41123.056273148148</v>
      </c>
      <c r="R812" s="11">
        <f t="shared" si="25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 t="s">
        <v>8339</v>
      </c>
      <c r="P813" t="s">
        <v>8340</v>
      </c>
      <c r="Q813" s="10">
        <f t="shared" si="24"/>
        <v>41443.643541666665</v>
      </c>
      <c r="R813" s="11">
        <f t="shared" si="25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 t="s">
        <v>8339</v>
      </c>
      <c r="P814" t="s">
        <v>8340</v>
      </c>
      <c r="Q814" s="10">
        <f t="shared" si="24"/>
        <v>41282.017962962964</v>
      </c>
      <c r="R814" s="11">
        <f t="shared" si="25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 t="s">
        <v>8339</v>
      </c>
      <c r="P815" t="s">
        <v>8340</v>
      </c>
      <c r="Q815" s="10">
        <f t="shared" si="24"/>
        <v>41080.960243055553</v>
      </c>
      <c r="R815" s="11">
        <f t="shared" si="25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 t="s">
        <v>8339</v>
      </c>
      <c r="P816" t="s">
        <v>8340</v>
      </c>
      <c r="Q816" s="10">
        <f t="shared" si="24"/>
        <v>40679.743067129632</v>
      </c>
      <c r="R816" s="11">
        <f t="shared" si="25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 t="s">
        <v>8339</v>
      </c>
      <c r="P817" t="s">
        <v>8340</v>
      </c>
      <c r="Q817" s="10">
        <f t="shared" si="24"/>
        <v>41914.917858796296</v>
      </c>
      <c r="R817" s="11">
        <f t="shared" si="25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 t="s">
        <v>8339</v>
      </c>
      <c r="P818" t="s">
        <v>8340</v>
      </c>
      <c r="Q818" s="10">
        <f t="shared" si="24"/>
        <v>41341.870868055557</v>
      </c>
      <c r="R818" s="11">
        <f t="shared" si="25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 t="s">
        <v>8339</v>
      </c>
      <c r="P819" t="s">
        <v>8340</v>
      </c>
      <c r="Q819" s="10">
        <f t="shared" si="24"/>
        <v>40925.599664351852</v>
      </c>
      <c r="R819" s="11">
        <f t="shared" si="25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 t="s">
        <v>8339</v>
      </c>
      <c r="P820" t="s">
        <v>8340</v>
      </c>
      <c r="Q820" s="10">
        <f t="shared" si="24"/>
        <v>41120.882881944446</v>
      </c>
      <c r="R820" s="11">
        <f t="shared" si="25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 t="s">
        <v>8339</v>
      </c>
      <c r="P821" t="s">
        <v>8340</v>
      </c>
      <c r="Q821" s="10">
        <f t="shared" si="24"/>
        <v>41619.998310185183</v>
      </c>
      <c r="R821" s="11">
        <f t="shared" si="25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 t="s">
        <v>8339</v>
      </c>
      <c r="P822" t="s">
        <v>8340</v>
      </c>
      <c r="Q822" s="10">
        <f t="shared" si="24"/>
        <v>41768.841921296298</v>
      </c>
      <c r="R822" s="11">
        <f t="shared" si="25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 t="s">
        <v>8339</v>
      </c>
      <c r="P823" t="s">
        <v>8340</v>
      </c>
      <c r="Q823" s="10">
        <f t="shared" si="24"/>
        <v>42093.922048611115</v>
      </c>
      <c r="R823" s="11">
        <f t="shared" si="25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 t="s">
        <v>8339</v>
      </c>
      <c r="P824" t="s">
        <v>8340</v>
      </c>
      <c r="Q824" s="10">
        <f t="shared" si="24"/>
        <v>41157.947337962964</v>
      </c>
      <c r="R824" s="11">
        <f t="shared" si="25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 t="s">
        <v>8339</v>
      </c>
      <c r="P825" t="s">
        <v>8340</v>
      </c>
      <c r="Q825" s="10">
        <f t="shared" si="24"/>
        <v>42055.972824074073</v>
      </c>
      <c r="R825" s="11">
        <f t="shared" si="25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 t="s">
        <v>8339</v>
      </c>
      <c r="P826" t="s">
        <v>8340</v>
      </c>
      <c r="Q826" s="10">
        <f t="shared" si="24"/>
        <v>40250.242106481484</v>
      </c>
      <c r="R826" s="11">
        <f t="shared" si="25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 t="s">
        <v>8339</v>
      </c>
      <c r="P827" t="s">
        <v>8340</v>
      </c>
      <c r="Q827" s="10">
        <f t="shared" si="24"/>
        <v>41186.306527777779</v>
      </c>
      <c r="R827" s="11">
        <f t="shared" si="25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 t="s">
        <v>8339</v>
      </c>
      <c r="P828" t="s">
        <v>8340</v>
      </c>
      <c r="Q828" s="10">
        <f t="shared" si="24"/>
        <v>40973.038541666669</v>
      </c>
      <c r="R828" s="11">
        <f t="shared" si="25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 t="s">
        <v>8339</v>
      </c>
      <c r="P829" t="s">
        <v>8340</v>
      </c>
      <c r="Q829" s="10">
        <f t="shared" si="24"/>
        <v>40927.473460648151</v>
      </c>
      <c r="R829" s="11">
        <f t="shared" si="25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 t="s">
        <v>8339</v>
      </c>
      <c r="P830" t="s">
        <v>8340</v>
      </c>
      <c r="Q830" s="10">
        <f t="shared" si="24"/>
        <v>41073.050717592596</v>
      </c>
      <c r="R830" s="11">
        <f t="shared" si="25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 t="s">
        <v>8339</v>
      </c>
      <c r="P831" t="s">
        <v>8340</v>
      </c>
      <c r="Q831" s="10">
        <f t="shared" si="24"/>
        <v>42504.801388888889</v>
      </c>
      <c r="R831" s="11">
        <f t="shared" si="25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 t="s">
        <v>8339</v>
      </c>
      <c r="P832" t="s">
        <v>8340</v>
      </c>
      <c r="Q832" s="10">
        <f t="shared" si="24"/>
        <v>41325.525752314818</v>
      </c>
      <c r="R832" s="11">
        <f t="shared" si="25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 t="s">
        <v>8339</v>
      </c>
      <c r="P833" t="s">
        <v>8340</v>
      </c>
      <c r="Q833" s="10">
        <f t="shared" si="24"/>
        <v>40996.646921296298</v>
      </c>
      <c r="R833" s="11">
        <f t="shared" si="25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 t="s">
        <v>8339</v>
      </c>
      <c r="P834" t="s">
        <v>8340</v>
      </c>
      <c r="Q834" s="10">
        <f t="shared" ref="Q834:Q897" si="26">(((J834/60)/60)/24)+DATE(1970,1,1)</f>
        <v>40869.675173611111</v>
      </c>
      <c r="R834" s="11">
        <f t="shared" si="25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 t="s">
        <v>8339</v>
      </c>
      <c r="P835" t="s">
        <v>8340</v>
      </c>
      <c r="Q835" s="10">
        <f t="shared" si="26"/>
        <v>41718.878182870372</v>
      </c>
      <c r="R835" s="11">
        <f t="shared" ref="R835:R898" si="27">YEAR(Q835)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 t="s">
        <v>8339</v>
      </c>
      <c r="P836" t="s">
        <v>8340</v>
      </c>
      <c r="Q836" s="10">
        <f t="shared" si="26"/>
        <v>41422.822824074072</v>
      </c>
      <c r="R836" s="11">
        <f t="shared" si="27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 t="s">
        <v>8339</v>
      </c>
      <c r="P837" t="s">
        <v>8340</v>
      </c>
      <c r="Q837" s="10">
        <f t="shared" si="26"/>
        <v>41005.45784722222</v>
      </c>
      <c r="R837" s="11">
        <f t="shared" si="27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 t="s">
        <v>8339</v>
      </c>
      <c r="P838" t="s">
        <v>8340</v>
      </c>
      <c r="Q838" s="10">
        <f t="shared" si="26"/>
        <v>41524.056921296295</v>
      </c>
      <c r="R838" s="11">
        <f t="shared" si="27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 t="s">
        <v>8339</v>
      </c>
      <c r="P839" t="s">
        <v>8340</v>
      </c>
      <c r="Q839" s="10">
        <f t="shared" si="26"/>
        <v>41730.998402777775</v>
      </c>
      <c r="R839" s="11">
        <f t="shared" si="27"/>
        <v>2014</v>
      </c>
    </row>
    <row r="840" spans="1:18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 t="s">
        <v>8339</v>
      </c>
      <c r="P840" t="s">
        <v>8340</v>
      </c>
      <c r="Q840" s="10">
        <f t="shared" si="26"/>
        <v>40895.897974537038</v>
      </c>
      <c r="R840" s="11">
        <f t="shared" si="27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 t="s">
        <v>8339</v>
      </c>
      <c r="P841" t="s">
        <v>8340</v>
      </c>
      <c r="Q841" s="10">
        <f t="shared" si="26"/>
        <v>41144.763379629629</v>
      </c>
      <c r="R841" s="11">
        <f t="shared" si="27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 t="s">
        <v>8339</v>
      </c>
      <c r="P842" t="s">
        <v>8341</v>
      </c>
      <c r="Q842" s="10">
        <f t="shared" si="26"/>
        <v>42607.226701388892</v>
      </c>
      <c r="R842" s="11">
        <f t="shared" si="27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 t="s">
        <v>8339</v>
      </c>
      <c r="P843" t="s">
        <v>8341</v>
      </c>
      <c r="Q843" s="10">
        <f t="shared" si="26"/>
        <v>41923.838692129626</v>
      </c>
      <c r="R843" s="11">
        <f t="shared" si="27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 t="s">
        <v>8339</v>
      </c>
      <c r="P844" t="s">
        <v>8341</v>
      </c>
      <c r="Q844" s="10">
        <f t="shared" si="26"/>
        <v>41526.592395833337</v>
      </c>
      <c r="R844" s="11">
        <f t="shared" si="27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 t="s">
        <v>8339</v>
      </c>
      <c r="P845" t="s">
        <v>8341</v>
      </c>
      <c r="Q845" s="10">
        <f t="shared" si="26"/>
        <v>42695.257870370369</v>
      </c>
      <c r="R845" s="11">
        <f t="shared" si="27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 t="s">
        <v>8339</v>
      </c>
      <c r="P846" t="s">
        <v>8341</v>
      </c>
      <c r="Q846" s="10">
        <f t="shared" si="26"/>
        <v>41905.684629629628</v>
      </c>
      <c r="R846" s="11">
        <f t="shared" si="27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 t="s">
        <v>8339</v>
      </c>
      <c r="P847" t="s">
        <v>8341</v>
      </c>
      <c r="Q847" s="10">
        <f t="shared" si="26"/>
        <v>42578.205972222218</v>
      </c>
      <c r="R847" s="11">
        <f t="shared" si="27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 t="s">
        <v>8339</v>
      </c>
      <c r="P848" t="s">
        <v>8341</v>
      </c>
      <c r="Q848" s="10">
        <f t="shared" si="26"/>
        <v>41694.391840277778</v>
      </c>
      <c r="R848" s="11">
        <f t="shared" si="27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 t="s">
        <v>8339</v>
      </c>
      <c r="P849" t="s">
        <v>8341</v>
      </c>
      <c r="Q849" s="10">
        <f t="shared" si="26"/>
        <v>42165.79833333334</v>
      </c>
      <c r="R849" s="11">
        <f t="shared" si="27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 t="s">
        <v>8339</v>
      </c>
      <c r="P850" t="s">
        <v>8341</v>
      </c>
      <c r="Q850" s="10">
        <f t="shared" si="26"/>
        <v>42078.792048611111</v>
      </c>
      <c r="R850" s="11">
        <f t="shared" si="27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 t="s">
        <v>8339</v>
      </c>
      <c r="P851" t="s">
        <v>8341</v>
      </c>
      <c r="Q851" s="10">
        <f t="shared" si="26"/>
        <v>42051.148888888885</v>
      </c>
      <c r="R851" s="11">
        <f t="shared" si="27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 t="s">
        <v>8339</v>
      </c>
      <c r="P852" t="s">
        <v>8341</v>
      </c>
      <c r="Q852" s="10">
        <f t="shared" si="26"/>
        <v>42452.827743055561</v>
      </c>
      <c r="R852" s="11">
        <f t="shared" si="27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 t="s">
        <v>8339</v>
      </c>
      <c r="P853" t="s">
        <v>8341</v>
      </c>
      <c r="Q853" s="10">
        <f t="shared" si="26"/>
        <v>42522.880243055552</v>
      </c>
      <c r="R853" s="11">
        <f t="shared" si="27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 t="s">
        <v>8339</v>
      </c>
      <c r="P854" t="s">
        <v>8341</v>
      </c>
      <c r="Q854" s="10">
        <f t="shared" si="26"/>
        <v>42656.805497685185</v>
      </c>
      <c r="R854" s="11">
        <f t="shared" si="27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 t="s">
        <v>8339</v>
      </c>
      <c r="P855" t="s">
        <v>8341</v>
      </c>
      <c r="Q855" s="10">
        <f t="shared" si="26"/>
        <v>42021.832280092596</v>
      </c>
      <c r="R855" s="11">
        <f t="shared" si="27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 t="s">
        <v>8339</v>
      </c>
      <c r="P856" t="s">
        <v>8341</v>
      </c>
      <c r="Q856" s="10">
        <f t="shared" si="26"/>
        <v>42702.212337962963</v>
      </c>
      <c r="R856" s="11">
        <f t="shared" si="27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 t="s">
        <v>8339</v>
      </c>
      <c r="P857" t="s">
        <v>8341</v>
      </c>
      <c r="Q857" s="10">
        <f t="shared" si="26"/>
        <v>42545.125196759262</v>
      </c>
      <c r="R857" s="11">
        <f t="shared" si="27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 t="s">
        <v>8339</v>
      </c>
      <c r="P858" t="s">
        <v>8341</v>
      </c>
      <c r="Q858" s="10">
        <f t="shared" si="26"/>
        <v>42609.311990740738</v>
      </c>
      <c r="R858" s="11">
        <f t="shared" si="27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 t="s">
        <v>8339</v>
      </c>
      <c r="P859" t="s">
        <v>8341</v>
      </c>
      <c r="Q859" s="10">
        <f t="shared" si="26"/>
        <v>42291.581377314811</v>
      </c>
      <c r="R859" s="11">
        <f t="shared" si="27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 t="s">
        <v>8339</v>
      </c>
      <c r="P860" t="s">
        <v>8341</v>
      </c>
      <c r="Q860" s="10">
        <f t="shared" si="26"/>
        <v>42079.745578703703</v>
      </c>
      <c r="R860" s="11">
        <f t="shared" si="27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 t="s">
        <v>8339</v>
      </c>
      <c r="P861" t="s">
        <v>8341</v>
      </c>
      <c r="Q861" s="10">
        <f t="shared" si="26"/>
        <v>42128.820231481484</v>
      </c>
      <c r="R861" s="11">
        <f t="shared" si="27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 t="s">
        <v>8339</v>
      </c>
      <c r="P862" t="s">
        <v>8342</v>
      </c>
      <c r="Q862" s="10">
        <f t="shared" si="26"/>
        <v>41570.482789351852</v>
      </c>
      <c r="R862" s="11">
        <f t="shared" si="27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 t="s">
        <v>8339</v>
      </c>
      <c r="P863" t="s">
        <v>8342</v>
      </c>
      <c r="Q863" s="10">
        <f t="shared" si="26"/>
        <v>42599.965324074074</v>
      </c>
      <c r="R863" s="11">
        <f t="shared" si="27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 t="s">
        <v>8339</v>
      </c>
      <c r="P864" t="s">
        <v>8342</v>
      </c>
      <c r="Q864" s="10">
        <f t="shared" si="26"/>
        <v>41559.5549537037</v>
      </c>
      <c r="R864" s="11">
        <f t="shared" si="27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 t="s">
        <v>8339</v>
      </c>
      <c r="P865" t="s">
        <v>8342</v>
      </c>
      <c r="Q865" s="10">
        <f t="shared" si="26"/>
        <v>40921.117662037039</v>
      </c>
      <c r="R865" s="11">
        <f t="shared" si="27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 t="s">
        <v>8339</v>
      </c>
      <c r="P866" t="s">
        <v>8342</v>
      </c>
      <c r="Q866" s="10">
        <f t="shared" si="26"/>
        <v>41541.106921296298</v>
      </c>
      <c r="R866" s="11">
        <f t="shared" si="27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 t="s">
        <v>8339</v>
      </c>
      <c r="P867" t="s">
        <v>8342</v>
      </c>
      <c r="Q867" s="10">
        <f t="shared" si="26"/>
        <v>41230.77311342593</v>
      </c>
      <c r="R867" s="11">
        <f t="shared" si="27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 t="s">
        <v>8339</v>
      </c>
      <c r="P868" t="s">
        <v>8342</v>
      </c>
      <c r="Q868" s="10">
        <f t="shared" si="26"/>
        <v>42025.637939814813</v>
      </c>
      <c r="R868" s="11">
        <f t="shared" si="27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 t="s">
        <v>8339</v>
      </c>
      <c r="P869" t="s">
        <v>8342</v>
      </c>
      <c r="Q869" s="10">
        <f t="shared" si="26"/>
        <v>40088.105393518519</v>
      </c>
      <c r="R869" s="11">
        <f t="shared" si="27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 t="s">
        <v>8339</v>
      </c>
      <c r="P870" t="s">
        <v>8342</v>
      </c>
      <c r="Q870" s="10">
        <f t="shared" si="26"/>
        <v>41616.027754629627</v>
      </c>
      <c r="R870" s="11">
        <f t="shared" si="27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 t="s">
        <v>8339</v>
      </c>
      <c r="P871" t="s">
        <v>8342</v>
      </c>
      <c r="Q871" s="10">
        <f t="shared" si="26"/>
        <v>41342.845567129632</v>
      </c>
      <c r="R871" s="11">
        <f t="shared" si="27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 t="s">
        <v>8339</v>
      </c>
      <c r="P872" t="s">
        <v>8342</v>
      </c>
      <c r="Q872" s="10">
        <f t="shared" si="26"/>
        <v>41488.022256944445</v>
      </c>
      <c r="R872" s="11">
        <f t="shared" si="27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 t="s">
        <v>8339</v>
      </c>
      <c r="P873" t="s">
        <v>8342</v>
      </c>
      <c r="Q873" s="10">
        <f t="shared" si="26"/>
        <v>41577.561284722222</v>
      </c>
      <c r="R873" s="11">
        <f t="shared" si="27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 t="s">
        <v>8339</v>
      </c>
      <c r="P874" t="s">
        <v>8342</v>
      </c>
      <c r="Q874" s="10">
        <f t="shared" si="26"/>
        <v>40567.825543981482</v>
      </c>
      <c r="R874" s="11">
        <f t="shared" si="27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 t="s">
        <v>8339</v>
      </c>
      <c r="P875" t="s">
        <v>8342</v>
      </c>
      <c r="Q875" s="10">
        <f t="shared" si="26"/>
        <v>41184.167129629634</v>
      </c>
      <c r="R875" s="11">
        <f t="shared" si="27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 t="s">
        <v>8339</v>
      </c>
      <c r="P876" t="s">
        <v>8342</v>
      </c>
      <c r="Q876" s="10">
        <f t="shared" si="26"/>
        <v>41368.583726851852</v>
      </c>
      <c r="R876" s="11">
        <f t="shared" si="27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 t="s">
        <v>8339</v>
      </c>
      <c r="P877" t="s">
        <v>8342</v>
      </c>
      <c r="Q877" s="10">
        <f t="shared" si="26"/>
        <v>42248.723738425921</v>
      </c>
      <c r="R877" s="11">
        <f t="shared" si="27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 t="s">
        <v>8339</v>
      </c>
      <c r="P878" t="s">
        <v>8342</v>
      </c>
      <c r="Q878" s="10">
        <f t="shared" si="26"/>
        <v>41276.496840277774</v>
      </c>
      <c r="R878" s="11">
        <f t="shared" si="27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 t="s">
        <v>8339</v>
      </c>
      <c r="P879" t="s">
        <v>8342</v>
      </c>
      <c r="Q879" s="10">
        <f t="shared" si="26"/>
        <v>41597.788888888892</v>
      </c>
      <c r="R879" s="11">
        <f t="shared" si="27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 t="s">
        <v>8339</v>
      </c>
      <c r="P880" t="s">
        <v>8342</v>
      </c>
      <c r="Q880" s="10">
        <f t="shared" si="26"/>
        <v>40505.232916666668</v>
      </c>
      <c r="R880" s="11">
        <f t="shared" si="27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 t="s">
        <v>8339</v>
      </c>
      <c r="P881" t="s">
        <v>8342</v>
      </c>
      <c r="Q881" s="10">
        <f t="shared" si="26"/>
        <v>41037.829918981479</v>
      </c>
      <c r="R881" s="11">
        <f t="shared" si="27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 t="s">
        <v>8339</v>
      </c>
      <c r="P882" t="s">
        <v>8343</v>
      </c>
      <c r="Q882" s="10">
        <f t="shared" si="26"/>
        <v>41179.32104166667</v>
      </c>
      <c r="R882" s="11">
        <f t="shared" si="27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 t="s">
        <v>8339</v>
      </c>
      <c r="P883" t="s">
        <v>8343</v>
      </c>
      <c r="Q883" s="10">
        <f t="shared" si="26"/>
        <v>40877.25099537037</v>
      </c>
      <c r="R883" s="11">
        <f t="shared" si="27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 t="s">
        <v>8339</v>
      </c>
      <c r="P884" t="s">
        <v>8343</v>
      </c>
      <c r="Q884" s="10">
        <f t="shared" si="26"/>
        <v>40759.860532407409</v>
      </c>
      <c r="R884" s="11">
        <f t="shared" si="27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 t="s">
        <v>8339</v>
      </c>
      <c r="P885" t="s">
        <v>8343</v>
      </c>
      <c r="Q885" s="10">
        <f t="shared" si="26"/>
        <v>42371.935590277775</v>
      </c>
      <c r="R885" s="11">
        <f t="shared" si="27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 t="s">
        <v>8339</v>
      </c>
      <c r="P886" t="s">
        <v>8343</v>
      </c>
      <c r="Q886" s="10">
        <f t="shared" si="26"/>
        <v>40981.802615740737</v>
      </c>
      <c r="R886" s="11">
        <f t="shared" si="27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 t="s">
        <v>8339</v>
      </c>
      <c r="P887" t="s">
        <v>8343</v>
      </c>
      <c r="Q887" s="10">
        <f t="shared" si="26"/>
        <v>42713.941099537042</v>
      </c>
      <c r="R887" s="11">
        <f t="shared" si="27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 t="s">
        <v>8339</v>
      </c>
      <c r="P888" t="s">
        <v>8343</v>
      </c>
      <c r="Q888" s="10">
        <f t="shared" si="26"/>
        <v>42603.870520833334</v>
      </c>
      <c r="R888" s="11">
        <f t="shared" si="27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 t="s">
        <v>8339</v>
      </c>
      <c r="P889" t="s">
        <v>8343</v>
      </c>
      <c r="Q889" s="10">
        <f t="shared" si="26"/>
        <v>41026.958969907406</v>
      </c>
      <c r="R889" s="11">
        <f t="shared" si="27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 t="s">
        <v>8339</v>
      </c>
      <c r="P890" t="s">
        <v>8343</v>
      </c>
      <c r="Q890" s="10">
        <f t="shared" si="26"/>
        <v>40751.753298611111</v>
      </c>
      <c r="R890" s="11">
        <f t="shared" si="27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 t="s">
        <v>8339</v>
      </c>
      <c r="P891" t="s">
        <v>8343</v>
      </c>
      <c r="Q891" s="10">
        <f t="shared" si="26"/>
        <v>41887.784062500003</v>
      </c>
      <c r="R891" s="11">
        <f t="shared" si="27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 t="s">
        <v>8339</v>
      </c>
      <c r="P892" t="s">
        <v>8343</v>
      </c>
      <c r="Q892" s="10">
        <f t="shared" si="26"/>
        <v>41569.698831018519</v>
      </c>
      <c r="R892" s="11">
        <f t="shared" si="27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 t="s">
        <v>8339</v>
      </c>
      <c r="P893" t="s">
        <v>8343</v>
      </c>
      <c r="Q893" s="10">
        <f t="shared" si="26"/>
        <v>41842.031597222223</v>
      </c>
      <c r="R893" s="11">
        <f t="shared" si="27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 t="s">
        <v>8339</v>
      </c>
      <c r="P894" t="s">
        <v>8343</v>
      </c>
      <c r="Q894" s="10">
        <f t="shared" si="26"/>
        <v>40304.20003472222</v>
      </c>
      <c r="R894" s="11">
        <f t="shared" si="27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 t="s">
        <v>8339</v>
      </c>
      <c r="P895" t="s">
        <v>8343</v>
      </c>
      <c r="Q895" s="10">
        <f t="shared" si="26"/>
        <v>42065.897719907407</v>
      </c>
      <c r="R895" s="11">
        <f t="shared" si="27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 t="s">
        <v>8339</v>
      </c>
      <c r="P896" t="s">
        <v>8343</v>
      </c>
      <c r="Q896" s="10">
        <f t="shared" si="26"/>
        <v>42496.981597222228</v>
      </c>
      <c r="R896" s="11">
        <f t="shared" si="27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 t="s">
        <v>8339</v>
      </c>
      <c r="P897" t="s">
        <v>8343</v>
      </c>
      <c r="Q897" s="10">
        <f t="shared" si="26"/>
        <v>40431.127650462964</v>
      </c>
      <c r="R897" s="11">
        <f t="shared" si="27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 t="s">
        <v>8339</v>
      </c>
      <c r="P898" t="s">
        <v>8343</v>
      </c>
      <c r="Q898" s="10">
        <f t="shared" ref="Q898:Q961" si="28">(((J898/60)/60)/24)+DATE(1970,1,1)</f>
        <v>42218.872986111113</v>
      </c>
      <c r="R898" s="11">
        <f t="shared" si="27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 t="s">
        <v>8339</v>
      </c>
      <c r="P899" t="s">
        <v>8343</v>
      </c>
      <c r="Q899" s="10">
        <f t="shared" si="28"/>
        <v>41211.688750000001</v>
      </c>
      <c r="R899" s="11">
        <f t="shared" ref="R899:R962" si="29">YEAR(Q899)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 t="s">
        <v>8339</v>
      </c>
      <c r="P900" t="s">
        <v>8343</v>
      </c>
      <c r="Q900" s="10">
        <f t="shared" si="28"/>
        <v>40878.758217592593</v>
      </c>
      <c r="R900" s="11">
        <f t="shared" si="2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 t="s">
        <v>8339</v>
      </c>
      <c r="P901" t="s">
        <v>8343</v>
      </c>
      <c r="Q901" s="10">
        <f t="shared" si="28"/>
        <v>40646.099097222221</v>
      </c>
      <c r="R901" s="11">
        <f t="shared" si="2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 t="s">
        <v>8339</v>
      </c>
      <c r="P902" t="s">
        <v>8342</v>
      </c>
      <c r="Q902" s="10">
        <f t="shared" si="28"/>
        <v>42429.84956018519</v>
      </c>
      <c r="R902" s="11">
        <f t="shared" si="2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 t="s">
        <v>8339</v>
      </c>
      <c r="P903" t="s">
        <v>8342</v>
      </c>
      <c r="Q903" s="10">
        <f t="shared" si="28"/>
        <v>40291.81150462963</v>
      </c>
      <c r="R903" s="11">
        <f t="shared" si="2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 t="s">
        <v>8339</v>
      </c>
      <c r="P904" t="s">
        <v>8342</v>
      </c>
      <c r="Q904" s="10">
        <f t="shared" si="28"/>
        <v>41829.965532407405</v>
      </c>
      <c r="R904" s="11">
        <f t="shared" si="2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 t="s">
        <v>8339</v>
      </c>
      <c r="P905" t="s">
        <v>8342</v>
      </c>
      <c r="Q905" s="10">
        <f t="shared" si="28"/>
        <v>41149.796064814815</v>
      </c>
      <c r="R905" s="11">
        <f t="shared" si="2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 t="s">
        <v>8339</v>
      </c>
      <c r="P906" t="s">
        <v>8342</v>
      </c>
      <c r="Q906" s="10">
        <f t="shared" si="28"/>
        <v>42342.080289351856</v>
      </c>
      <c r="R906" s="11">
        <f t="shared" si="2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 t="s">
        <v>8339</v>
      </c>
      <c r="P907" t="s">
        <v>8342</v>
      </c>
      <c r="Q907" s="10">
        <f t="shared" si="28"/>
        <v>40507.239884259259</v>
      </c>
      <c r="R907" s="11">
        <f t="shared" si="2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 t="s">
        <v>8339</v>
      </c>
      <c r="P908" t="s">
        <v>8342</v>
      </c>
      <c r="Q908" s="10">
        <f t="shared" si="28"/>
        <v>41681.189699074072</v>
      </c>
      <c r="R908" s="11">
        <f t="shared" si="2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 t="s">
        <v>8339</v>
      </c>
      <c r="P909" t="s">
        <v>8342</v>
      </c>
      <c r="Q909" s="10">
        <f t="shared" si="28"/>
        <v>40767.192395833335</v>
      </c>
      <c r="R909" s="11">
        <f t="shared" si="2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 t="s">
        <v>8339</v>
      </c>
      <c r="P910" t="s">
        <v>8342</v>
      </c>
      <c r="Q910" s="10">
        <f t="shared" si="28"/>
        <v>40340.801562499997</v>
      </c>
      <c r="R910" s="11">
        <f t="shared" si="2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 t="s">
        <v>8339</v>
      </c>
      <c r="P911" t="s">
        <v>8342</v>
      </c>
      <c r="Q911" s="10">
        <f t="shared" si="28"/>
        <v>41081.69027777778</v>
      </c>
      <c r="R911" s="11">
        <f t="shared" si="2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 t="s">
        <v>8339</v>
      </c>
      <c r="P912" t="s">
        <v>8342</v>
      </c>
      <c r="Q912" s="10">
        <f t="shared" si="28"/>
        <v>42737.545358796298</v>
      </c>
      <c r="R912" s="11">
        <f t="shared" si="2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 t="s">
        <v>8339</v>
      </c>
      <c r="P913" t="s">
        <v>8342</v>
      </c>
      <c r="Q913" s="10">
        <f t="shared" si="28"/>
        <v>41642.005150462966</v>
      </c>
      <c r="R913" s="11">
        <f t="shared" si="2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 t="s">
        <v>8339</v>
      </c>
      <c r="P914" t="s">
        <v>8342</v>
      </c>
      <c r="Q914" s="10">
        <f t="shared" si="28"/>
        <v>41194.109340277777</v>
      </c>
      <c r="R914" s="11">
        <f t="shared" si="2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 t="s">
        <v>8339</v>
      </c>
      <c r="P915" t="s">
        <v>8342</v>
      </c>
      <c r="Q915" s="10">
        <f t="shared" si="28"/>
        <v>41004.139108796298</v>
      </c>
      <c r="R915" s="11">
        <f t="shared" si="2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 t="s">
        <v>8339</v>
      </c>
      <c r="P916" t="s">
        <v>8342</v>
      </c>
      <c r="Q916" s="10">
        <f t="shared" si="28"/>
        <v>41116.763275462967</v>
      </c>
      <c r="R916" s="11">
        <f t="shared" si="2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 t="s">
        <v>8339</v>
      </c>
      <c r="P917" t="s">
        <v>8342</v>
      </c>
      <c r="Q917" s="10">
        <f t="shared" si="28"/>
        <v>40937.679560185185</v>
      </c>
      <c r="R917" s="11">
        <f t="shared" si="2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 t="s">
        <v>8339</v>
      </c>
      <c r="P918" t="s">
        <v>8342</v>
      </c>
      <c r="Q918" s="10">
        <f t="shared" si="28"/>
        <v>40434.853402777779</v>
      </c>
      <c r="R918" s="11">
        <f t="shared" si="2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 t="s">
        <v>8339</v>
      </c>
      <c r="P919" t="s">
        <v>8342</v>
      </c>
      <c r="Q919" s="10">
        <f t="shared" si="28"/>
        <v>41802.94363425926</v>
      </c>
      <c r="R919" s="11">
        <f t="shared" si="2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 t="s">
        <v>8339</v>
      </c>
      <c r="P920" t="s">
        <v>8342</v>
      </c>
      <c r="Q920" s="10">
        <f t="shared" si="28"/>
        <v>41944.916215277779</v>
      </c>
      <c r="R920" s="11">
        <f t="shared" si="2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 t="s">
        <v>8339</v>
      </c>
      <c r="P921" t="s">
        <v>8342</v>
      </c>
      <c r="Q921" s="10">
        <f t="shared" si="28"/>
        <v>41227.641724537039</v>
      </c>
      <c r="R921" s="11">
        <f t="shared" si="2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 t="s">
        <v>8339</v>
      </c>
      <c r="P922" t="s">
        <v>8342</v>
      </c>
      <c r="Q922" s="10">
        <f t="shared" si="28"/>
        <v>41562.67155092593</v>
      </c>
      <c r="R922" s="11">
        <f t="shared" si="2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 t="s">
        <v>8339</v>
      </c>
      <c r="P923" t="s">
        <v>8342</v>
      </c>
      <c r="Q923" s="10">
        <f t="shared" si="28"/>
        <v>40847.171018518515</v>
      </c>
      <c r="R923" s="11">
        <f t="shared" si="2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 t="s">
        <v>8339</v>
      </c>
      <c r="P924" t="s">
        <v>8342</v>
      </c>
      <c r="Q924" s="10">
        <f t="shared" si="28"/>
        <v>41878.530011574076</v>
      </c>
      <c r="R924" s="11">
        <f t="shared" si="2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 t="s">
        <v>8339</v>
      </c>
      <c r="P925" t="s">
        <v>8342</v>
      </c>
      <c r="Q925" s="10">
        <f t="shared" si="28"/>
        <v>41934.959756944445</v>
      </c>
      <c r="R925" s="11">
        <f t="shared" si="2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 t="s">
        <v>8339</v>
      </c>
      <c r="P926" t="s">
        <v>8342</v>
      </c>
      <c r="Q926" s="10">
        <f t="shared" si="28"/>
        <v>41288.942928240744</v>
      </c>
      <c r="R926" s="11">
        <f t="shared" si="2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 t="s">
        <v>8339</v>
      </c>
      <c r="P927" t="s">
        <v>8342</v>
      </c>
      <c r="Q927" s="10">
        <f t="shared" si="28"/>
        <v>41575.880914351852</v>
      </c>
      <c r="R927" s="11">
        <f t="shared" si="2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 t="s">
        <v>8339</v>
      </c>
      <c r="P928" t="s">
        <v>8342</v>
      </c>
      <c r="Q928" s="10">
        <f t="shared" si="28"/>
        <v>40338.02002314815</v>
      </c>
      <c r="R928" s="11">
        <f t="shared" si="2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 t="s">
        <v>8339</v>
      </c>
      <c r="P929" t="s">
        <v>8342</v>
      </c>
      <c r="Q929" s="10">
        <f t="shared" si="28"/>
        <v>41013.822858796295</v>
      </c>
      <c r="R929" s="11">
        <f t="shared" si="2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 t="s">
        <v>8339</v>
      </c>
      <c r="P930" t="s">
        <v>8342</v>
      </c>
      <c r="Q930" s="10">
        <f t="shared" si="28"/>
        <v>41180.86241898148</v>
      </c>
      <c r="R930" s="11">
        <f t="shared" si="2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 t="s">
        <v>8339</v>
      </c>
      <c r="P931" t="s">
        <v>8342</v>
      </c>
      <c r="Q931" s="10">
        <f t="shared" si="28"/>
        <v>40978.238067129627</v>
      </c>
      <c r="R931" s="11">
        <f t="shared" si="2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 t="s">
        <v>8339</v>
      </c>
      <c r="P932" t="s">
        <v>8342</v>
      </c>
      <c r="Q932" s="10">
        <f t="shared" si="28"/>
        <v>40312.915578703702</v>
      </c>
      <c r="R932" s="11">
        <f t="shared" si="2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 t="s">
        <v>8339</v>
      </c>
      <c r="P933" t="s">
        <v>8342</v>
      </c>
      <c r="Q933" s="10">
        <f t="shared" si="28"/>
        <v>41680.359976851854</v>
      </c>
      <c r="R933" s="11">
        <f t="shared" si="2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 t="s">
        <v>8339</v>
      </c>
      <c r="P934" t="s">
        <v>8342</v>
      </c>
      <c r="Q934" s="10">
        <f t="shared" si="28"/>
        <v>41310.969270833331</v>
      </c>
      <c r="R934" s="11">
        <f t="shared" si="2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 t="s">
        <v>8339</v>
      </c>
      <c r="P935" t="s">
        <v>8342</v>
      </c>
      <c r="Q935" s="10">
        <f t="shared" si="28"/>
        <v>41711.169085648151</v>
      </c>
      <c r="R935" s="11">
        <f t="shared" si="2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 t="s">
        <v>8339</v>
      </c>
      <c r="P936" t="s">
        <v>8342</v>
      </c>
      <c r="Q936" s="10">
        <f t="shared" si="28"/>
        <v>41733.737083333333</v>
      </c>
      <c r="R936" s="11">
        <f t="shared" si="2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 t="s">
        <v>8339</v>
      </c>
      <c r="P937" t="s">
        <v>8342</v>
      </c>
      <c r="Q937" s="10">
        <f t="shared" si="28"/>
        <v>42368.333668981482</v>
      </c>
      <c r="R937" s="11">
        <f t="shared" si="2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 t="s">
        <v>8339</v>
      </c>
      <c r="P938" t="s">
        <v>8342</v>
      </c>
      <c r="Q938" s="10">
        <f t="shared" si="28"/>
        <v>40883.024178240739</v>
      </c>
      <c r="R938" s="11">
        <f t="shared" si="2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 t="s">
        <v>8339</v>
      </c>
      <c r="P939" t="s">
        <v>8342</v>
      </c>
      <c r="Q939" s="10">
        <f t="shared" si="28"/>
        <v>41551.798113425924</v>
      </c>
      <c r="R939" s="11">
        <f t="shared" si="2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 t="s">
        <v>8339</v>
      </c>
      <c r="P940" t="s">
        <v>8342</v>
      </c>
      <c r="Q940" s="10">
        <f t="shared" si="28"/>
        <v>41124.479722222226</v>
      </c>
      <c r="R940" s="11">
        <f t="shared" si="2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 t="s">
        <v>8339</v>
      </c>
      <c r="P941" t="s">
        <v>8342</v>
      </c>
      <c r="Q941" s="10">
        <f t="shared" si="28"/>
        <v>41416.763171296298</v>
      </c>
      <c r="R941" s="11">
        <f t="shared" si="2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 t="s">
        <v>8333</v>
      </c>
      <c r="P942" t="s">
        <v>8335</v>
      </c>
      <c r="Q942" s="10">
        <f t="shared" si="28"/>
        <v>42182.008402777778</v>
      </c>
      <c r="R942" s="11">
        <f t="shared" si="2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 t="s">
        <v>8333</v>
      </c>
      <c r="P943" t="s">
        <v>8335</v>
      </c>
      <c r="Q943" s="10">
        <f t="shared" si="28"/>
        <v>42746.096585648149</v>
      </c>
      <c r="R943" s="11">
        <f t="shared" si="2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 t="s">
        <v>8333</v>
      </c>
      <c r="P944" t="s">
        <v>8335</v>
      </c>
      <c r="Q944" s="10">
        <f t="shared" si="28"/>
        <v>42382.843287037031</v>
      </c>
      <c r="R944" s="11">
        <f t="shared" si="2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 t="s">
        <v>8333</v>
      </c>
      <c r="P945" t="s">
        <v>8335</v>
      </c>
      <c r="Q945" s="10">
        <f t="shared" si="28"/>
        <v>42673.66788194445</v>
      </c>
      <c r="R945" s="11">
        <f t="shared" si="2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 t="s">
        <v>8333</v>
      </c>
      <c r="P946" t="s">
        <v>8335</v>
      </c>
      <c r="Q946" s="10">
        <f t="shared" si="28"/>
        <v>42444.583912037036</v>
      </c>
      <c r="R946" s="11">
        <f t="shared" si="2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 t="s">
        <v>8333</v>
      </c>
      <c r="P947" t="s">
        <v>8335</v>
      </c>
      <c r="Q947" s="10">
        <f t="shared" si="28"/>
        <v>42732.872986111113</v>
      </c>
      <c r="R947" s="11">
        <f t="shared" si="2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 t="s">
        <v>8333</v>
      </c>
      <c r="P948" t="s">
        <v>8335</v>
      </c>
      <c r="Q948" s="10">
        <f t="shared" si="28"/>
        <v>42592.750555555554</v>
      </c>
      <c r="R948" s="11">
        <f t="shared" si="2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 t="s">
        <v>8333</v>
      </c>
      <c r="P949" t="s">
        <v>8335</v>
      </c>
      <c r="Q949" s="10">
        <f t="shared" si="28"/>
        <v>42491.781319444446</v>
      </c>
      <c r="R949" s="11">
        <f t="shared" si="2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 t="s">
        <v>8333</v>
      </c>
      <c r="P950" t="s">
        <v>8335</v>
      </c>
      <c r="Q950" s="10">
        <f t="shared" si="28"/>
        <v>42411.828287037039</v>
      </c>
      <c r="R950" s="11">
        <f t="shared" si="2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 t="s">
        <v>8333</v>
      </c>
      <c r="P951" t="s">
        <v>8335</v>
      </c>
      <c r="Q951" s="10">
        <f t="shared" si="28"/>
        <v>42361.043703703705</v>
      </c>
      <c r="R951" s="11">
        <f t="shared" si="2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 t="s">
        <v>8333</v>
      </c>
      <c r="P952" t="s">
        <v>8335</v>
      </c>
      <c r="Q952" s="10">
        <f t="shared" si="28"/>
        <v>42356.750706018516</v>
      </c>
      <c r="R952" s="11">
        <f t="shared" si="2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 t="s">
        <v>8333</v>
      </c>
      <c r="P953" t="s">
        <v>8335</v>
      </c>
      <c r="Q953" s="10">
        <f t="shared" si="28"/>
        <v>42480.653611111105</v>
      </c>
      <c r="R953" s="11">
        <f t="shared" si="2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 t="s">
        <v>8333</v>
      </c>
      <c r="P954" t="s">
        <v>8335</v>
      </c>
      <c r="Q954" s="10">
        <f t="shared" si="28"/>
        <v>42662.613564814819</v>
      </c>
      <c r="R954" s="11">
        <f t="shared" si="2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 t="s">
        <v>8333</v>
      </c>
      <c r="P955" t="s">
        <v>8335</v>
      </c>
      <c r="Q955" s="10">
        <f t="shared" si="28"/>
        <v>41999.164340277777</v>
      </c>
      <c r="R955" s="11">
        <f t="shared" si="2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 t="s">
        <v>8333</v>
      </c>
      <c r="P956" t="s">
        <v>8335</v>
      </c>
      <c r="Q956" s="10">
        <f t="shared" si="28"/>
        <v>42194.833784722221</v>
      </c>
      <c r="R956" s="11">
        <f t="shared" si="2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 t="s">
        <v>8333</v>
      </c>
      <c r="P957" t="s">
        <v>8335</v>
      </c>
      <c r="Q957" s="10">
        <f t="shared" si="28"/>
        <v>42586.295138888891</v>
      </c>
      <c r="R957" s="11">
        <f t="shared" si="2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 t="s">
        <v>8333</v>
      </c>
      <c r="P958" t="s">
        <v>8335</v>
      </c>
      <c r="Q958" s="10">
        <f t="shared" si="28"/>
        <v>42060.913877314815</v>
      </c>
      <c r="R958" s="11">
        <f t="shared" si="2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 t="s">
        <v>8333</v>
      </c>
      <c r="P959" t="s">
        <v>8335</v>
      </c>
      <c r="Q959" s="10">
        <f t="shared" si="28"/>
        <v>42660.552465277782</v>
      </c>
      <c r="R959" s="11">
        <f t="shared" si="2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 t="s">
        <v>8333</v>
      </c>
      <c r="P960" t="s">
        <v>8335</v>
      </c>
      <c r="Q960" s="10">
        <f t="shared" si="28"/>
        <v>42082.802812499998</v>
      </c>
      <c r="R960" s="11">
        <f t="shared" si="2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 t="s">
        <v>8333</v>
      </c>
      <c r="P961" t="s">
        <v>8335</v>
      </c>
      <c r="Q961" s="10">
        <f t="shared" si="28"/>
        <v>41993.174363425926</v>
      </c>
      <c r="R961" s="11">
        <f t="shared" si="2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 t="s">
        <v>8333</v>
      </c>
      <c r="P962" t="s">
        <v>8335</v>
      </c>
      <c r="Q962" s="10">
        <f t="shared" ref="Q962:Q1025" si="30">(((J962/60)/60)/24)+DATE(1970,1,1)</f>
        <v>42766.626793981486</v>
      </c>
      <c r="R962" s="11">
        <f t="shared" si="2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 t="s">
        <v>8333</v>
      </c>
      <c r="P963" t="s">
        <v>8335</v>
      </c>
      <c r="Q963" s="10">
        <f t="shared" si="30"/>
        <v>42740.693692129629</v>
      </c>
      <c r="R963" s="11">
        <f t="shared" ref="R963:R1026" si="31">YEAR(Q963)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 t="s">
        <v>8333</v>
      </c>
      <c r="P964" t="s">
        <v>8335</v>
      </c>
      <c r="Q964" s="10">
        <f t="shared" si="30"/>
        <v>42373.712418981479</v>
      </c>
      <c r="R964" s="11">
        <f t="shared" si="31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 t="s">
        <v>8333</v>
      </c>
      <c r="P965" t="s">
        <v>8335</v>
      </c>
      <c r="Q965" s="10">
        <f t="shared" si="30"/>
        <v>42625.635636574079</v>
      </c>
      <c r="R965" s="11">
        <f t="shared" si="31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 t="s">
        <v>8333</v>
      </c>
      <c r="P966" t="s">
        <v>8335</v>
      </c>
      <c r="Q966" s="10">
        <f t="shared" si="30"/>
        <v>42208.628692129627</v>
      </c>
      <c r="R966" s="11">
        <f t="shared" si="31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 t="s">
        <v>8333</v>
      </c>
      <c r="P967" t="s">
        <v>8335</v>
      </c>
      <c r="Q967" s="10">
        <f t="shared" si="30"/>
        <v>42637.016736111109</v>
      </c>
      <c r="R967" s="11">
        <f t="shared" si="31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 t="s">
        <v>8333</v>
      </c>
      <c r="P968" t="s">
        <v>8335</v>
      </c>
      <c r="Q968" s="10">
        <f t="shared" si="30"/>
        <v>42619.635787037041</v>
      </c>
      <c r="R968" s="11">
        <f t="shared" si="31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 t="s">
        <v>8333</v>
      </c>
      <c r="P969" t="s">
        <v>8335</v>
      </c>
      <c r="Q969" s="10">
        <f t="shared" si="30"/>
        <v>42422.254328703704</v>
      </c>
      <c r="R969" s="11">
        <f t="shared" si="31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 t="s">
        <v>8333</v>
      </c>
      <c r="P970" t="s">
        <v>8335</v>
      </c>
      <c r="Q970" s="10">
        <f t="shared" si="30"/>
        <v>41836.847615740742</v>
      </c>
      <c r="R970" s="11">
        <f t="shared" si="31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 t="s">
        <v>8333</v>
      </c>
      <c r="P971" t="s">
        <v>8335</v>
      </c>
      <c r="Q971" s="10">
        <f t="shared" si="30"/>
        <v>42742.30332175926</v>
      </c>
      <c r="R971" s="11">
        <f t="shared" si="31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 t="s">
        <v>8333</v>
      </c>
      <c r="P972" t="s">
        <v>8335</v>
      </c>
      <c r="Q972" s="10">
        <f t="shared" si="30"/>
        <v>42721.220520833333</v>
      </c>
      <c r="R972" s="11">
        <f t="shared" si="31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 t="s">
        <v>8333</v>
      </c>
      <c r="P973" t="s">
        <v>8335</v>
      </c>
      <c r="Q973" s="10">
        <f t="shared" si="30"/>
        <v>42111.709027777775</v>
      </c>
      <c r="R973" s="11">
        <f t="shared" si="31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 t="s">
        <v>8333</v>
      </c>
      <c r="P974" t="s">
        <v>8335</v>
      </c>
      <c r="Q974" s="10">
        <f t="shared" si="30"/>
        <v>41856.865717592591</v>
      </c>
      <c r="R974" s="11">
        <f t="shared" si="31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 t="s">
        <v>8333</v>
      </c>
      <c r="P975" t="s">
        <v>8335</v>
      </c>
      <c r="Q975" s="10">
        <f t="shared" si="30"/>
        <v>42257.014965277776</v>
      </c>
      <c r="R975" s="11">
        <f t="shared" si="31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 t="s">
        <v>8333</v>
      </c>
      <c r="P976" t="s">
        <v>8335</v>
      </c>
      <c r="Q976" s="10">
        <f t="shared" si="30"/>
        <v>42424.749490740738</v>
      </c>
      <c r="R976" s="11">
        <f t="shared" si="31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 t="s">
        <v>8333</v>
      </c>
      <c r="P977" t="s">
        <v>8335</v>
      </c>
      <c r="Q977" s="10">
        <f t="shared" si="30"/>
        <v>42489.696585648147</v>
      </c>
      <c r="R977" s="11">
        <f t="shared" si="31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 t="s">
        <v>8333</v>
      </c>
      <c r="P978" t="s">
        <v>8335</v>
      </c>
      <c r="Q978" s="10">
        <f t="shared" si="30"/>
        <v>42185.058993055558</v>
      </c>
      <c r="R978" s="11">
        <f t="shared" si="31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 t="s">
        <v>8333</v>
      </c>
      <c r="P979" t="s">
        <v>8335</v>
      </c>
      <c r="Q979" s="10">
        <f t="shared" si="30"/>
        <v>42391.942094907412</v>
      </c>
      <c r="R979" s="11">
        <f t="shared" si="31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 t="s">
        <v>8333</v>
      </c>
      <c r="P980" t="s">
        <v>8335</v>
      </c>
      <c r="Q980" s="10">
        <f t="shared" si="30"/>
        <v>42395.309039351851</v>
      </c>
      <c r="R980" s="11">
        <f t="shared" si="31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 t="s">
        <v>8333</v>
      </c>
      <c r="P981" t="s">
        <v>8335</v>
      </c>
      <c r="Q981" s="10">
        <f t="shared" si="30"/>
        <v>42506.416990740734</v>
      </c>
      <c r="R981" s="11">
        <f t="shared" si="31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 t="s">
        <v>8333</v>
      </c>
      <c r="P982" t="s">
        <v>8335</v>
      </c>
      <c r="Q982" s="10">
        <f t="shared" si="30"/>
        <v>41928.904189814813</v>
      </c>
      <c r="R982" s="11">
        <f t="shared" si="31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 t="s">
        <v>8333</v>
      </c>
      <c r="P983" t="s">
        <v>8335</v>
      </c>
      <c r="Q983" s="10">
        <f t="shared" si="30"/>
        <v>41830.947013888886</v>
      </c>
      <c r="R983" s="11">
        <f t="shared" si="31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 t="s">
        <v>8333</v>
      </c>
      <c r="P984" t="s">
        <v>8335</v>
      </c>
      <c r="Q984" s="10">
        <f t="shared" si="30"/>
        <v>42615.753310185188</v>
      </c>
      <c r="R984" s="11">
        <f t="shared" si="31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 t="s">
        <v>8333</v>
      </c>
      <c r="P985" t="s">
        <v>8335</v>
      </c>
      <c r="Q985" s="10">
        <f t="shared" si="30"/>
        <v>42574.667650462965</v>
      </c>
      <c r="R985" s="11">
        <f t="shared" si="31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 t="s">
        <v>8333</v>
      </c>
      <c r="P986" t="s">
        <v>8335</v>
      </c>
      <c r="Q986" s="10">
        <f t="shared" si="30"/>
        <v>42061.11583333333</v>
      </c>
      <c r="R986" s="11">
        <f t="shared" si="31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 t="s">
        <v>8333</v>
      </c>
      <c r="P987" t="s">
        <v>8335</v>
      </c>
      <c r="Q987" s="10">
        <f t="shared" si="30"/>
        <v>42339.967708333337</v>
      </c>
      <c r="R987" s="11">
        <f t="shared" si="31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 t="s">
        <v>8333</v>
      </c>
      <c r="P988" t="s">
        <v>8335</v>
      </c>
      <c r="Q988" s="10">
        <f t="shared" si="30"/>
        <v>42324.767361111109</v>
      </c>
      <c r="R988" s="11">
        <f t="shared" si="31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 t="s">
        <v>8333</v>
      </c>
      <c r="P989" t="s">
        <v>8335</v>
      </c>
      <c r="Q989" s="10">
        <f t="shared" si="30"/>
        <v>41773.294560185182</v>
      </c>
      <c r="R989" s="11">
        <f t="shared" si="31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 t="s">
        <v>8333</v>
      </c>
      <c r="P990" t="s">
        <v>8335</v>
      </c>
      <c r="Q990" s="10">
        <f t="shared" si="30"/>
        <v>42614.356770833328</v>
      </c>
      <c r="R990" s="11">
        <f t="shared" si="31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 t="s">
        <v>8333</v>
      </c>
      <c r="P991" t="s">
        <v>8335</v>
      </c>
      <c r="Q991" s="10">
        <f t="shared" si="30"/>
        <v>42611.933969907404</v>
      </c>
      <c r="R991" s="11">
        <f t="shared" si="31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 t="s">
        <v>8333</v>
      </c>
      <c r="P992" t="s">
        <v>8335</v>
      </c>
      <c r="Q992" s="10">
        <f t="shared" si="30"/>
        <v>41855.784305555557</v>
      </c>
      <c r="R992" s="11">
        <f t="shared" si="31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 t="s">
        <v>8333</v>
      </c>
      <c r="P993" t="s">
        <v>8335</v>
      </c>
      <c r="Q993" s="10">
        <f t="shared" si="30"/>
        <v>42538.75680555556</v>
      </c>
      <c r="R993" s="11">
        <f t="shared" si="31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 t="s">
        <v>8333</v>
      </c>
      <c r="P994" t="s">
        <v>8335</v>
      </c>
      <c r="Q994" s="10">
        <f t="shared" si="30"/>
        <v>42437.924988425926</v>
      </c>
      <c r="R994" s="11">
        <f t="shared" si="31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 t="s">
        <v>8333</v>
      </c>
      <c r="P995" t="s">
        <v>8335</v>
      </c>
      <c r="Q995" s="10">
        <f t="shared" si="30"/>
        <v>42652.964907407411</v>
      </c>
      <c r="R995" s="11">
        <f t="shared" si="31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 t="s">
        <v>8333</v>
      </c>
      <c r="P996" t="s">
        <v>8335</v>
      </c>
      <c r="Q996" s="10">
        <f t="shared" si="30"/>
        <v>41921.263078703705</v>
      </c>
      <c r="R996" s="11">
        <f t="shared" si="31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 t="s">
        <v>8333</v>
      </c>
      <c r="P997" t="s">
        <v>8335</v>
      </c>
      <c r="Q997" s="10">
        <f t="shared" si="30"/>
        <v>41947.940740740742</v>
      </c>
      <c r="R997" s="11">
        <f t="shared" si="31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 t="s">
        <v>8333</v>
      </c>
      <c r="P998" t="s">
        <v>8335</v>
      </c>
      <c r="Q998" s="10">
        <f t="shared" si="30"/>
        <v>41817.866435185184</v>
      </c>
      <c r="R998" s="11">
        <f t="shared" si="31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 t="s">
        <v>8333</v>
      </c>
      <c r="P999" t="s">
        <v>8335</v>
      </c>
      <c r="Q999" s="10">
        <f t="shared" si="30"/>
        <v>41941.10297453704</v>
      </c>
      <c r="R999" s="11">
        <f t="shared" si="31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 t="s">
        <v>8333</v>
      </c>
      <c r="P1000" t="s">
        <v>8335</v>
      </c>
      <c r="Q1000" s="10">
        <f t="shared" si="30"/>
        <v>42282.168993055559</v>
      </c>
      <c r="R1000" s="11">
        <f t="shared" si="31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 t="s">
        <v>8333</v>
      </c>
      <c r="P1001" t="s">
        <v>8335</v>
      </c>
      <c r="Q1001" s="10">
        <f t="shared" si="30"/>
        <v>41926.29965277778</v>
      </c>
      <c r="R1001" s="11">
        <f t="shared" si="31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 t="s">
        <v>8333</v>
      </c>
      <c r="P1002" t="s">
        <v>8335</v>
      </c>
      <c r="Q1002" s="10">
        <f t="shared" si="30"/>
        <v>42749.059722222228</v>
      </c>
      <c r="R1002" s="11">
        <f t="shared" si="31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 t="s">
        <v>8333</v>
      </c>
      <c r="P1003" t="s">
        <v>8335</v>
      </c>
      <c r="Q1003" s="10">
        <f t="shared" si="30"/>
        <v>42720.720057870371</v>
      </c>
      <c r="R1003" s="11">
        <f t="shared" si="31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 t="s">
        <v>8333</v>
      </c>
      <c r="P1004" t="s">
        <v>8335</v>
      </c>
      <c r="Q1004" s="10">
        <f t="shared" si="30"/>
        <v>42325.684189814812</v>
      </c>
      <c r="R1004" s="11">
        <f t="shared" si="31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 t="s">
        <v>8333</v>
      </c>
      <c r="P1005" t="s">
        <v>8335</v>
      </c>
      <c r="Q1005" s="10">
        <f t="shared" si="30"/>
        <v>42780.709039351852</v>
      </c>
      <c r="R1005" s="11">
        <f t="shared" si="31"/>
        <v>2017</v>
      </c>
    </row>
    <row r="1006" spans="1:18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 t="s">
        <v>8333</v>
      </c>
      <c r="P1006" t="s">
        <v>8335</v>
      </c>
      <c r="Q1006" s="10">
        <f t="shared" si="30"/>
        <v>42388.708645833336</v>
      </c>
      <c r="R1006" s="11">
        <f t="shared" si="31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 t="s">
        <v>8333</v>
      </c>
      <c r="P1007" t="s">
        <v>8335</v>
      </c>
      <c r="Q1007" s="10">
        <f t="shared" si="30"/>
        <v>42276.624803240738</v>
      </c>
      <c r="R1007" s="11">
        <f t="shared" si="31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 t="s">
        <v>8333</v>
      </c>
      <c r="P1008" t="s">
        <v>8335</v>
      </c>
      <c r="Q1008" s="10">
        <f t="shared" si="30"/>
        <v>41977.040185185186</v>
      </c>
      <c r="R1008" s="11">
        <f t="shared" si="31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 t="s">
        <v>8333</v>
      </c>
      <c r="P1009" t="s">
        <v>8335</v>
      </c>
      <c r="Q1009" s="10">
        <f t="shared" si="30"/>
        <v>42676.583599537036</v>
      </c>
      <c r="R1009" s="11">
        <f t="shared" si="31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 t="s">
        <v>8333</v>
      </c>
      <c r="P1010" t="s">
        <v>8335</v>
      </c>
      <c r="Q1010" s="10">
        <f t="shared" si="30"/>
        <v>42702.809201388889</v>
      </c>
      <c r="R1010" s="11">
        <f t="shared" si="31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 t="s">
        <v>8333</v>
      </c>
      <c r="P1011" t="s">
        <v>8335</v>
      </c>
      <c r="Q1011" s="10">
        <f t="shared" si="30"/>
        <v>42510.604699074072</v>
      </c>
      <c r="R1011" s="11">
        <f t="shared" si="31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 t="s">
        <v>8333</v>
      </c>
      <c r="P1012" t="s">
        <v>8335</v>
      </c>
      <c r="Q1012" s="10">
        <f t="shared" si="30"/>
        <v>42561.829421296294</v>
      </c>
      <c r="R1012" s="11">
        <f t="shared" si="31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 t="s">
        <v>8333</v>
      </c>
      <c r="P1013" t="s">
        <v>8335</v>
      </c>
      <c r="Q1013" s="10">
        <f t="shared" si="30"/>
        <v>41946.898090277777</v>
      </c>
      <c r="R1013" s="11">
        <f t="shared" si="31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 t="s">
        <v>8333</v>
      </c>
      <c r="P1014" t="s">
        <v>8335</v>
      </c>
      <c r="Q1014" s="10">
        <f t="shared" si="30"/>
        <v>42714.440416666665</v>
      </c>
      <c r="R1014" s="11">
        <f t="shared" si="31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 t="s">
        <v>8333</v>
      </c>
      <c r="P1015" t="s">
        <v>8335</v>
      </c>
      <c r="Q1015" s="10">
        <f t="shared" si="30"/>
        <v>42339.833981481483</v>
      </c>
      <c r="R1015" s="11">
        <f t="shared" si="31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 t="s">
        <v>8333</v>
      </c>
      <c r="P1016" t="s">
        <v>8335</v>
      </c>
      <c r="Q1016" s="10">
        <f t="shared" si="30"/>
        <v>41955.002488425926</v>
      </c>
      <c r="R1016" s="11">
        <f t="shared" si="31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 t="s">
        <v>8333</v>
      </c>
      <c r="P1017" t="s">
        <v>8335</v>
      </c>
      <c r="Q1017" s="10">
        <f t="shared" si="30"/>
        <v>42303.878414351857</v>
      </c>
      <c r="R1017" s="11">
        <f t="shared" si="31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 t="s">
        <v>8333</v>
      </c>
      <c r="P1018" t="s">
        <v>8335</v>
      </c>
      <c r="Q1018" s="10">
        <f t="shared" si="30"/>
        <v>42422.107129629629</v>
      </c>
      <c r="R1018" s="11">
        <f t="shared" si="31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 t="s">
        <v>8333</v>
      </c>
      <c r="P1019" t="s">
        <v>8335</v>
      </c>
      <c r="Q1019" s="10">
        <f t="shared" si="30"/>
        <v>42289.675173611111</v>
      </c>
      <c r="R1019" s="11">
        <f t="shared" si="31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 t="s">
        <v>8333</v>
      </c>
      <c r="P1020" t="s">
        <v>8335</v>
      </c>
      <c r="Q1020" s="10">
        <f t="shared" si="30"/>
        <v>42535.492280092592</v>
      </c>
      <c r="R1020" s="11">
        <f t="shared" si="31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 t="s">
        <v>8333</v>
      </c>
      <c r="P1021" t="s">
        <v>8335</v>
      </c>
      <c r="Q1021" s="10">
        <f t="shared" si="30"/>
        <v>42009.973946759259</v>
      </c>
      <c r="R1021" s="11">
        <f t="shared" si="31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 t="s">
        <v>8339</v>
      </c>
      <c r="P1022" t="s">
        <v>8344</v>
      </c>
      <c r="Q1022" s="10">
        <f t="shared" si="30"/>
        <v>42127.069548611107</v>
      </c>
      <c r="R1022" s="11">
        <f t="shared" si="31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 t="s">
        <v>8339</v>
      </c>
      <c r="P1023" t="s">
        <v>8344</v>
      </c>
      <c r="Q1023" s="10">
        <f t="shared" si="30"/>
        <v>42271.251979166671</v>
      </c>
      <c r="R1023" s="11">
        <f t="shared" si="31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 t="s">
        <v>8339</v>
      </c>
      <c r="P1024" t="s">
        <v>8344</v>
      </c>
      <c r="Q1024" s="10">
        <f t="shared" si="30"/>
        <v>42111.646724537044</v>
      </c>
      <c r="R1024" s="11">
        <f t="shared" si="31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 t="s">
        <v>8339</v>
      </c>
      <c r="P1025" t="s">
        <v>8344</v>
      </c>
      <c r="Q1025" s="10">
        <f t="shared" si="30"/>
        <v>42145.919687500005</v>
      </c>
      <c r="R1025" s="11">
        <f t="shared" si="31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 t="s">
        <v>8339</v>
      </c>
      <c r="P1026" t="s">
        <v>8344</v>
      </c>
      <c r="Q1026" s="10">
        <f t="shared" ref="Q1026:Q1089" si="32">(((J1026/60)/60)/24)+DATE(1970,1,1)</f>
        <v>42370.580590277779</v>
      </c>
      <c r="R1026" s="11">
        <f t="shared" si="31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 t="s">
        <v>8339</v>
      </c>
      <c r="P1027" t="s">
        <v>8344</v>
      </c>
      <c r="Q1027" s="10">
        <f t="shared" si="32"/>
        <v>42049.833761574075</v>
      </c>
      <c r="R1027" s="11">
        <f t="shared" ref="R1027:R1090" si="33">YEAR(Q1027)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 t="s">
        <v>8339</v>
      </c>
      <c r="P1028" t="s">
        <v>8344</v>
      </c>
      <c r="Q1028" s="10">
        <f t="shared" si="32"/>
        <v>42426.407592592594</v>
      </c>
      <c r="R1028" s="11">
        <f t="shared" si="33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 t="s">
        <v>8339</v>
      </c>
      <c r="P1029" t="s">
        <v>8344</v>
      </c>
      <c r="Q1029" s="10">
        <f t="shared" si="32"/>
        <v>41905.034108796295</v>
      </c>
      <c r="R1029" s="11">
        <f t="shared" si="33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 t="s">
        <v>8339</v>
      </c>
      <c r="P1030" t="s">
        <v>8344</v>
      </c>
      <c r="Q1030" s="10">
        <f t="shared" si="32"/>
        <v>42755.627372685187</v>
      </c>
      <c r="R1030" s="11">
        <f t="shared" si="33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 t="s">
        <v>8339</v>
      </c>
      <c r="P1031" t="s">
        <v>8344</v>
      </c>
      <c r="Q1031" s="10">
        <f t="shared" si="32"/>
        <v>42044.711886574078</v>
      </c>
      <c r="R1031" s="11">
        <f t="shared" si="33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 t="s">
        <v>8339</v>
      </c>
      <c r="P1032" t="s">
        <v>8344</v>
      </c>
      <c r="Q1032" s="10">
        <f t="shared" si="32"/>
        <v>42611.483206018514</v>
      </c>
      <c r="R1032" s="11">
        <f t="shared" si="33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 t="s">
        <v>8339</v>
      </c>
      <c r="P1033" t="s">
        <v>8344</v>
      </c>
      <c r="Q1033" s="10">
        <f t="shared" si="32"/>
        <v>42324.764004629629</v>
      </c>
      <c r="R1033" s="11">
        <f t="shared" si="33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 t="s">
        <v>8339</v>
      </c>
      <c r="P1034" t="s">
        <v>8344</v>
      </c>
      <c r="Q1034" s="10">
        <f t="shared" si="32"/>
        <v>42514.666956018518</v>
      </c>
      <c r="R1034" s="11">
        <f t="shared" si="33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 t="s">
        <v>8339</v>
      </c>
      <c r="P1035" t="s">
        <v>8344</v>
      </c>
      <c r="Q1035" s="10">
        <f t="shared" si="32"/>
        <v>42688.732407407413</v>
      </c>
      <c r="R1035" s="11">
        <f t="shared" si="33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 t="s">
        <v>8339</v>
      </c>
      <c r="P1036" t="s">
        <v>8344</v>
      </c>
      <c r="Q1036" s="10">
        <f t="shared" si="32"/>
        <v>42555.166712962964</v>
      </c>
      <c r="R1036" s="11">
        <f t="shared" si="33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 t="s">
        <v>8339</v>
      </c>
      <c r="P1037" t="s">
        <v>8344</v>
      </c>
      <c r="Q1037" s="10">
        <f t="shared" si="32"/>
        <v>42016.641435185185</v>
      </c>
      <c r="R1037" s="11">
        <f t="shared" si="33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 t="s">
        <v>8339</v>
      </c>
      <c r="P1038" t="s">
        <v>8344</v>
      </c>
      <c r="Q1038" s="10">
        <f t="shared" si="32"/>
        <v>41249.448958333334</v>
      </c>
      <c r="R1038" s="11">
        <f t="shared" si="33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 t="s">
        <v>8339</v>
      </c>
      <c r="P1039" t="s">
        <v>8344</v>
      </c>
      <c r="Q1039" s="10">
        <f t="shared" si="32"/>
        <v>42119.822476851856</v>
      </c>
      <c r="R1039" s="11">
        <f t="shared" si="33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 t="s">
        <v>8339</v>
      </c>
      <c r="P1040" t="s">
        <v>8344</v>
      </c>
      <c r="Q1040" s="10">
        <f t="shared" si="32"/>
        <v>42418.231747685189</v>
      </c>
      <c r="R1040" s="11">
        <f t="shared" si="33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 t="s">
        <v>8339</v>
      </c>
      <c r="P1041" t="s">
        <v>8344</v>
      </c>
      <c r="Q1041" s="10">
        <f t="shared" si="32"/>
        <v>42692.109328703707</v>
      </c>
      <c r="R1041" s="11">
        <f t="shared" si="33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 t="s">
        <v>8345</v>
      </c>
      <c r="P1042" t="s">
        <v>8346</v>
      </c>
      <c r="Q1042" s="10">
        <f t="shared" si="32"/>
        <v>42579.708437499998</v>
      </c>
      <c r="R1042" s="11">
        <f t="shared" si="33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 t="s">
        <v>8345</v>
      </c>
      <c r="P1043" t="s">
        <v>8346</v>
      </c>
      <c r="Q1043" s="10">
        <f t="shared" si="32"/>
        <v>41831.060092592597</v>
      </c>
      <c r="R1043" s="11">
        <f t="shared" si="33"/>
        <v>2014</v>
      </c>
    </row>
    <row r="1044" spans="1:18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 t="s">
        <v>8345</v>
      </c>
      <c r="P1044" t="s">
        <v>8346</v>
      </c>
      <c r="Q1044" s="10">
        <f t="shared" si="32"/>
        <v>41851.696157407408</v>
      </c>
      <c r="R1044" s="11">
        <f t="shared" si="33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 t="s">
        <v>8345</v>
      </c>
      <c r="P1045" t="s">
        <v>8346</v>
      </c>
      <c r="Q1045" s="10">
        <f t="shared" si="32"/>
        <v>42114.252951388888</v>
      </c>
      <c r="R1045" s="11">
        <f t="shared" si="33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 t="s">
        <v>8345</v>
      </c>
      <c r="P1046" t="s">
        <v>8346</v>
      </c>
      <c r="Q1046" s="10">
        <f t="shared" si="32"/>
        <v>42011.925937499997</v>
      </c>
      <c r="R1046" s="11">
        <f t="shared" si="33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 t="s">
        <v>8345</v>
      </c>
      <c r="P1047" t="s">
        <v>8346</v>
      </c>
      <c r="Q1047" s="10">
        <f t="shared" si="32"/>
        <v>41844.874421296299</v>
      </c>
      <c r="R1047" s="11">
        <f t="shared" si="33"/>
        <v>2014</v>
      </c>
    </row>
    <row r="1048" spans="1:18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 t="s">
        <v>8345</v>
      </c>
      <c r="P1048" t="s">
        <v>8346</v>
      </c>
      <c r="Q1048" s="10">
        <f t="shared" si="32"/>
        <v>42319.851388888885</v>
      </c>
      <c r="R1048" s="11">
        <f t="shared" si="33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 t="s">
        <v>8345</v>
      </c>
      <c r="P1049" t="s">
        <v>8346</v>
      </c>
      <c r="Q1049" s="10">
        <f t="shared" si="32"/>
        <v>41918.818460648145</v>
      </c>
      <c r="R1049" s="11">
        <f t="shared" si="33"/>
        <v>2014</v>
      </c>
    </row>
    <row r="1050" spans="1:18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 t="s">
        <v>8345</v>
      </c>
      <c r="P1050" t="s">
        <v>8346</v>
      </c>
      <c r="Q1050" s="10">
        <f t="shared" si="32"/>
        <v>42598.053113425922</v>
      </c>
      <c r="R1050" s="11">
        <f t="shared" si="33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 t="s">
        <v>8345</v>
      </c>
      <c r="P1051" t="s">
        <v>8346</v>
      </c>
      <c r="Q1051" s="10">
        <f t="shared" si="32"/>
        <v>42382.431076388893</v>
      </c>
      <c r="R1051" s="11">
        <f t="shared" si="33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 t="s">
        <v>8345</v>
      </c>
      <c r="P1052" t="s">
        <v>8346</v>
      </c>
      <c r="Q1052" s="10">
        <f t="shared" si="32"/>
        <v>42231.7971875</v>
      </c>
      <c r="R1052" s="11">
        <f t="shared" si="33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 t="s">
        <v>8345</v>
      </c>
      <c r="P1053" t="s">
        <v>8346</v>
      </c>
      <c r="Q1053" s="10">
        <f t="shared" si="32"/>
        <v>41850.014178240745</v>
      </c>
      <c r="R1053" s="11">
        <f t="shared" si="33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 t="s">
        <v>8345</v>
      </c>
      <c r="P1054" t="s">
        <v>8346</v>
      </c>
      <c r="Q1054" s="10">
        <f t="shared" si="32"/>
        <v>42483.797395833331</v>
      </c>
      <c r="R1054" s="11">
        <f t="shared" si="33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 t="s">
        <v>8345</v>
      </c>
      <c r="P1055" t="s">
        <v>8346</v>
      </c>
      <c r="Q1055" s="10">
        <f t="shared" si="32"/>
        <v>42775.172824074078</v>
      </c>
      <c r="R1055" s="11">
        <f t="shared" si="33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 t="s">
        <v>8345</v>
      </c>
      <c r="P1056" t="s">
        <v>8346</v>
      </c>
      <c r="Q1056" s="10">
        <f t="shared" si="32"/>
        <v>41831.851840277777</v>
      </c>
      <c r="R1056" s="11">
        <f t="shared" si="33"/>
        <v>2014</v>
      </c>
    </row>
    <row r="1057" spans="1:18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 t="s">
        <v>8345</v>
      </c>
      <c r="P1057" t="s">
        <v>8346</v>
      </c>
      <c r="Q1057" s="10">
        <f t="shared" si="32"/>
        <v>42406.992418981477</v>
      </c>
      <c r="R1057" s="11">
        <f t="shared" si="33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 t="s">
        <v>8345</v>
      </c>
      <c r="P1058" t="s">
        <v>8346</v>
      </c>
      <c r="Q1058" s="10">
        <f t="shared" si="32"/>
        <v>42058.719641203701</v>
      </c>
      <c r="R1058" s="11">
        <f t="shared" si="33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 t="s">
        <v>8345</v>
      </c>
      <c r="P1059" t="s">
        <v>8346</v>
      </c>
      <c r="Q1059" s="10">
        <f t="shared" si="32"/>
        <v>42678.871331018512</v>
      </c>
      <c r="R1059" s="11">
        <f t="shared" si="33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 t="s">
        <v>8345</v>
      </c>
      <c r="P1060" t="s">
        <v>8346</v>
      </c>
      <c r="Q1060" s="10">
        <f t="shared" si="32"/>
        <v>42047.900960648149</v>
      </c>
      <c r="R1060" s="11">
        <f t="shared" si="33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 t="s">
        <v>8345</v>
      </c>
      <c r="P1061" t="s">
        <v>8346</v>
      </c>
      <c r="Q1061" s="10">
        <f t="shared" si="32"/>
        <v>42046.79</v>
      </c>
      <c r="R1061" s="11">
        <f t="shared" si="33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 t="s">
        <v>8345</v>
      </c>
      <c r="P1062" t="s">
        <v>8346</v>
      </c>
      <c r="Q1062" s="10">
        <f t="shared" si="32"/>
        <v>42079.913113425922</v>
      </c>
      <c r="R1062" s="11">
        <f t="shared" si="33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 t="s">
        <v>8345</v>
      </c>
      <c r="P1063" t="s">
        <v>8346</v>
      </c>
      <c r="Q1063" s="10">
        <f t="shared" si="32"/>
        <v>42432.276712962965</v>
      </c>
      <c r="R1063" s="11">
        <f t="shared" si="33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 t="s">
        <v>8345</v>
      </c>
      <c r="P1064" t="s">
        <v>8346</v>
      </c>
      <c r="Q1064" s="10">
        <f t="shared" si="32"/>
        <v>42556.807187500002</v>
      </c>
      <c r="R1064" s="11">
        <f t="shared" si="33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 t="s">
        <v>8345</v>
      </c>
      <c r="P1065" t="s">
        <v>8346</v>
      </c>
      <c r="Q1065" s="10">
        <f t="shared" si="32"/>
        <v>42583.030810185184</v>
      </c>
      <c r="R1065" s="11">
        <f t="shared" si="33"/>
        <v>2016</v>
      </c>
    </row>
    <row r="1066" spans="1:18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 t="s">
        <v>8347</v>
      </c>
      <c r="P1066" t="s">
        <v>8348</v>
      </c>
      <c r="Q1066" s="10">
        <f t="shared" si="32"/>
        <v>41417.228043981479</v>
      </c>
      <c r="R1066" s="11">
        <f t="shared" si="33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 t="s">
        <v>8347</v>
      </c>
      <c r="P1067" t="s">
        <v>8348</v>
      </c>
      <c r="Q1067" s="10">
        <f t="shared" si="32"/>
        <v>41661.381041666667</v>
      </c>
      <c r="R1067" s="11">
        <f t="shared" si="33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 t="s">
        <v>8347</v>
      </c>
      <c r="P1068" t="s">
        <v>8348</v>
      </c>
      <c r="Q1068" s="10">
        <f t="shared" si="32"/>
        <v>41445.962754629632</v>
      </c>
      <c r="R1068" s="11">
        <f t="shared" si="33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 t="s">
        <v>8347</v>
      </c>
      <c r="P1069" t="s">
        <v>8348</v>
      </c>
      <c r="Q1069" s="10">
        <f t="shared" si="32"/>
        <v>41599.855682870373</v>
      </c>
      <c r="R1069" s="11">
        <f t="shared" si="33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 t="s">
        <v>8347</v>
      </c>
      <c r="P1070" t="s">
        <v>8348</v>
      </c>
      <c r="Q1070" s="10">
        <f t="shared" si="32"/>
        <v>42440.371111111104</v>
      </c>
      <c r="R1070" s="11">
        <f t="shared" si="33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 t="s">
        <v>8347</v>
      </c>
      <c r="P1071" t="s">
        <v>8348</v>
      </c>
      <c r="Q1071" s="10">
        <f t="shared" si="32"/>
        <v>41572.229849537034</v>
      </c>
      <c r="R1071" s="11">
        <f t="shared" si="33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 t="s">
        <v>8347</v>
      </c>
      <c r="P1072" t="s">
        <v>8348</v>
      </c>
      <c r="Q1072" s="10">
        <f t="shared" si="32"/>
        <v>41163.011828703704</v>
      </c>
      <c r="R1072" s="11">
        <f t="shared" si="33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 t="s">
        <v>8347</v>
      </c>
      <c r="P1073" t="s">
        <v>8348</v>
      </c>
      <c r="Q1073" s="10">
        <f t="shared" si="32"/>
        <v>42295.753391203703</v>
      </c>
      <c r="R1073" s="11">
        <f t="shared" si="33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 t="s">
        <v>8347</v>
      </c>
      <c r="P1074" t="s">
        <v>8348</v>
      </c>
      <c r="Q1074" s="10">
        <f t="shared" si="32"/>
        <v>41645.832141203704</v>
      </c>
      <c r="R1074" s="11">
        <f t="shared" si="33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 t="s">
        <v>8347</v>
      </c>
      <c r="P1075" t="s">
        <v>8348</v>
      </c>
      <c r="Q1075" s="10">
        <f t="shared" si="32"/>
        <v>40802.964594907404</v>
      </c>
      <c r="R1075" s="11">
        <f t="shared" si="33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 t="s">
        <v>8347</v>
      </c>
      <c r="P1076" t="s">
        <v>8348</v>
      </c>
      <c r="Q1076" s="10">
        <f t="shared" si="32"/>
        <v>41613.172974537039</v>
      </c>
      <c r="R1076" s="11">
        <f t="shared" si="33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 t="s">
        <v>8347</v>
      </c>
      <c r="P1077" t="s">
        <v>8348</v>
      </c>
      <c r="Q1077" s="10">
        <f t="shared" si="32"/>
        <v>41005.904120370367</v>
      </c>
      <c r="R1077" s="11">
        <f t="shared" si="33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 t="s">
        <v>8347</v>
      </c>
      <c r="P1078" t="s">
        <v>8348</v>
      </c>
      <c r="Q1078" s="10">
        <f t="shared" si="32"/>
        <v>41838.377893518518</v>
      </c>
      <c r="R1078" s="11">
        <f t="shared" si="33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 t="s">
        <v>8347</v>
      </c>
      <c r="P1079" t="s">
        <v>8348</v>
      </c>
      <c r="Q1079" s="10">
        <f t="shared" si="32"/>
        <v>42353.16679398148</v>
      </c>
      <c r="R1079" s="11">
        <f t="shared" si="33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 t="s">
        <v>8347</v>
      </c>
      <c r="P1080" t="s">
        <v>8348</v>
      </c>
      <c r="Q1080" s="10">
        <f t="shared" si="32"/>
        <v>40701.195844907408</v>
      </c>
      <c r="R1080" s="11">
        <f t="shared" si="33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 t="s">
        <v>8347</v>
      </c>
      <c r="P1081" t="s">
        <v>8348</v>
      </c>
      <c r="Q1081" s="10">
        <f t="shared" si="32"/>
        <v>42479.566388888896</v>
      </c>
      <c r="R1081" s="11">
        <f t="shared" si="33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 t="s">
        <v>8347</v>
      </c>
      <c r="P1082" t="s">
        <v>8348</v>
      </c>
      <c r="Q1082" s="10">
        <f t="shared" si="32"/>
        <v>41740.138113425928</v>
      </c>
      <c r="R1082" s="11">
        <f t="shared" si="33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 t="s">
        <v>8347</v>
      </c>
      <c r="P1083" t="s">
        <v>8348</v>
      </c>
      <c r="Q1083" s="10">
        <f t="shared" si="32"/>
        <v>42002.926990740743</v>
      </c>
      <c r="R1083" s="11">
        <f t="shared" si="33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 t="s">
        <v>8347</v>
      </c>
      <c r="P1084" t="s">
        <v>8348</v>
      </c>
      <c r="Q1084" s="10">
        <f t="shared" si="32"/>
        <v>41101.906111111115</v>
      </c>
      <c r="R1084" s="11">
        <f t="shared" si="33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 t="s">
        <v>8347</v>
      </c>
      <c r="P1085" t="s">
        <v>8348</v>
      </c>
      <c r="Q1085" s="10">
        <f t="shared" si="32"/>
        <v>41793.659525462965</v>
      </c>
      <c r="R1085" s="11">
        <f t="shared" si="33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 t="s">
        <v>8347</v>
      </c>
      <c r="P1086" t="s">
        <v>8348</v>
      </c>
      <c r="Q1086" s="10">
        <f t="shared" si="32"/>
        <v>41829.912083333329</v>
      </c>
      <c r="R1086" s="11">
        <f t="shared" si="33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 t="s">
        <v>8347</v>
      </c>
      <c r="P1087" t="s">
        <v>8348</v>
      </c>
      <c r="Q1087" s="10">
        <f t="shared" si="32"/>
        <v>42413.671006944445</v>
      </c>
      <c r="R1087" s="11">
        <f t="shared" si="33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 t="s">
        <v>8347</v>
      </c>
      <c r="P1088" t="s">
        <v>8348</v>
      </c>
      <c r="Q1088" s="10">
        <f t="shared" si="32"/>
        <v>41845.866793981484</v>
      </c>
      <c r="R1088" s="11">
        <f t="shared" si="33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 t="s">
        <v>8347</v>
      </c>
      <c r="P1089" t="s">
        <v>8348</v>
      </c>
      <c r="Q1089" s="10">
        <f t="shared" si="32"/>
        <v>41775.713969907411</v>
      </c>
      <c r="R1089" s="11">
        <f t="shared" si="33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 t="s">
        <v>8347</v>
      </c>
      <c r="P1090" t="s">
        <v>8348</v>
      </c>
      <c r="Q1090" s="10">
        <f t="shared" ref="Q1090:Q1153" si="34">(((J1090/60)/60)/24)+DATE(1970,1,1)</f>
        <v>41723.799386574072</v>
      </c>
      <c r="R1090" s="11">
        <f t="shared" si="33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 t="s">
        <v>8347</v>
      </c>
      <c r="P1091" t="s">
        <v>8348</v>
      </c>
      <c r="Q1091" s="10">
        <f t="shared" si="34"/>
        <v>42151.189525462964</v>
      </c>
      <c r="R1091" s="11">
        <f t="shared" ref="R1091:R1154" si="35">YEAR(Q1091)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 t="s">
        <v>8347</v>
      </c>
      <c r="P1092" t="s">
        <v>8348</v>
      </c>
      <c r="Q1092" s="10">
        <f t="shared" si="34"/>
        <v>42123.185798611114</v>
      </c>
      <c r="R1092" s="11">
        <f t="shared" si="35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 t="s">
        <v>8347</v>
      </c>
      <c r="P1093" t="s">
        <v>8348</v>
      </c>
      <c r="Q1093" s="10">
        <f t="shared" si="34"/>
        <v>42440.820277777777</v>
      </c>
      <c r="R1093" s="11">
        <f t="shared" si="35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 t="s">
        <v>8347</v>
      </c>
      <c r="P1094" t="s">
        <v>8348</v>
      </c>
      <c r="Q1094" s="10">
        <f t="shared" si="34"/>
        <v>41250.025902777779</v>
      </c>
      <c r="R1094" s="11">
        <f t="shared" si="35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 t="s">
        <v>8347</v>
      </c>
      <c r="P1095" t="s">
        <v>8348</v>
      </c>
      <c r="Q1095" s="10">
        <f t="shared" si="34"/>
        <v>42396.973807870367</v>
      </c>
      <c r="R1095" s="11">
        <f t="shared" si="35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 t="s">
        <v>8347</v>
      </c>
      <c r="P1096" t="s">
        <v>8348</v>
      </c>
      <c r="Q1096" s="10">
        <f t="shared" si="34"/>
        <v>40795.713344907403</v>
      </c>
      <c r="R1096" s="11">
        <f t="shared" si="35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 t="s">
        <v>8347</v>
      </c>
      <c r="P1097" t="s">
        <v>8348</v>
      </c>
      <c r="Q1097" s="10">
        <f t="shared" si="34"/>
        <v>41486.537268518521</v>
      </c>
      <c r="R1097" s="11">
        <f t="shared" si="35"/>
        <v>2013</v>
      </c>
    </row>
    <row r="1098" spans="1:18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 t="s">
        <v>8347</v>
      </c>
      <c r="P1098" t="s">
        <v>8348</v>
      </c>
      <c r="Q1098" s="10">
        <f t="shared" si="34"/>
        <v>41885.51798611111</v>
      </c>
      <c r="R1098" s="11">
        <f t="shared" si="35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 t="s">
        <v>8347</v>
      </c>
      <c r="P1099" t="s">
        <v>8348</v>
      </c>
      <c r="Q1099" s="10">
        <f t="shared" si="34"/>
        <v>41660.792557870373</v>
      </c>
      <c r="R1099" s="11">
        <f t="shared" si="35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 t="s">
        <v>8347</v>
      </c>
      <c r="P1100" t="s">
        <v>8348</v>
      </c>
      <c r="Q1100" s="10">
        <f t="shared" si="34"/>
        <v>41712.762673611112</v>
      </c>
      <c r="R1100" s="11">
        <f t="shared" si="35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 t="s">
        <v>8347</v>
      </c>
      <c r="P1101" t="s">
        <v>8348</v>
      </c>
      <c r="Q1101" s="10">
        <f t="shared" si="34"/>
        <v>42107.836435185185</v>
      </c>
      <c r="R1101" s="11">
        <f t="shared" si="35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 t="s">
        <v>8347</v>
      </c>
      <c r="P1102" t="s">
        <v>8348</v>
      </c>
      <c r="Q1102" s="10">
        <f t="shared" si="34"/>
        <v>42384.110775462963</v>
      </c>
      <c r="R1102" s="11">
        <f t="shared" si="35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 t="s">
        <v>8347</v>
      </c>
      <c r="P1103" t="s">
        <v>8348</v>
      </c>
      <c r="Q1103" s="10">
        <f t="shared" si="34"/>
        <v>42538.77243055556</v>
      </c>
      <c r="R1103" s="11">
        <f t="shared" si="35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 t="s">
        <v>8347</v>
      </c>
      <c r="P1104" t="s">
        <v>8348</v>
      </c>
      <c r="Q1104" s="10">
        <f t="shared" si="34"/>
        <v>41577.045428240745</v>
      </c>
      <c r="R1104" s="11">
        <f t="shared" si="35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 t="s">
        <v>8347</v>
      </c>
      <c r="P1105" t="s">
        <v>8348</v>
      </c>
      <c r="Q1105" s="10">
        <f t="shared" si="34"/>
        <v>42479.22210648148</v>
      </c>
      <c r="R1105" s="11">
        <f t="shared" si="35"/>
        <v>2016</v>
      </c>
    </row>
    <row r="1106" spans="1:18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 t="s">
        <v>8347</v>
      </c>
      <c r="P1106" t="s">
        <v>8348</v>
      </c>
      <c r="Q1106" s="10">
        <f t="shared" si="34"/>
        <v>41771.40996527778</v>
      </c>
      <c r="R1106" s="11">
        <f t="shared" si="35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 t="s">
        <v>8347</v>
      </c>
      <c r="P1107" t="s">
        <v>8348</v>
      </c>
      <c r="Q1107" s="10">
        <f t="shared" si="34"/>
        <v>41692.135729166665</v>
      </c>
      <c r="R1107" s="11">
        <f t="shared" si="35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 t="s">
        <v>8347</v>
      </c>
      <c r="P1108" t="s">
        <v>8348</v>
      </c>
      <c r="Q1108" s="10">
        <f t="shared" si="34"/>
        <v>40973.740451388891</v>
      </c>
      <c r="R1108" s="11">
        <f t="shared" si="35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 t="s">
        <v>8347</v>
      </c>
      <c r="P1109" t="s">
        <v>8348</v>
      </c>
      <c r="Q1109" s="10">
        <f t="shared" si="34"/>
        <v>41813.861388888887</v>
      </c>
      <c r="R1109" s="11">
        <f t="shared" si="35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 t="s">
        <v>8347</v>
      </c>
      <c r="P1110" t="s">
        <v>8348</v>
      </c>
      <c r="Q1110" s="10">
        <f t="shared" si="34"/>
        <v>40952.636979166666</v>
      </c>
      <c r="R1110" s="11">
        <f t="shared" si="35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 t="s">
        <v>8347</v>
      </c>
      <c r="P1111" t="s">
        <v>8348</v>
      </c>
      <c r="Q1111" s="10">
        <f t="shared" si="34"/>
        <v>42662.752199074079</v>
      </c>
      <c r="R1111" s="11">
        <f t="shared" si="35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 t="s">
        <v>8347</v>
      </c>
      <c r="P1112" t="s">
        <v>8348</v>
      </c>
      <c r="Q1112" s="10">
        <f t="shared" si="34"/>
        <v>41220.933124999996</v>
      </c>
      <c r="R1112" s="11">
        <f t="shared" si="35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 t="s">
        <v>8347</v>
      </c>
      <c r="P1113" t="s">
        <v>8348</v>
      </c>
      <c r="Q1113" s="10">
        <f t="shared" si="34"/>
        <v>42347.203587962969</v>
      </c>
      <c r="R1113" s="11">
        <f t="shared" si="35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 t="s">
        <v>8347</v>
      </c>
      <c r="P1114" t="s">
        <v>8348</v>
      </c>
      <c r="Q1114" s="10">
        <f t="shared" si="34"/>
        <v>41963.759386574078</v>
      </c>
      <c r="R1114" s="11">
        <f t="shared" si="35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 t="s">
        <v>8347</v>
      </c>
      <c r="P1115" t="s">
        <v>8348</v>
      </c>
      <c r="Q1115" s="10">
        <f t="shared" si="34"/>
        <v>41835.977083333331</v>
      </c>
      <c r="R1115" s="11">
        <f t="shared" si="35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 t="s">
        <v>8347</v>
      </c>
      <c r="P1116" t="s">
        <v>8348</v>
      </c>
      <c r="Q1116" s="10">
        <f t="shared" si="34"/>
        <v>41526.345914351856</v>
      </c>
      <c r="R1116" s="11">
        <f t="shared" si="35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 t="s">
        <v>8347</v>
      </c>
      <c r="P1117" t="s">
        <v>8348</v>
      </c>
      <c r="Q1117" s="10">
        <f t="shared" si="34"/>
        <v>42429.695543981477</v>
      </c>
      <c r="R1117" s="11">
        <f t="shared" si="35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 t="s">
        <v>8347</v>
      </c>
      <c r="P1118" t="s">
        <v>8348</v>
      </c>
      <c r="Q1118" s="10">
        <f t="shared" si="34"/>
        <v>41009.847314814811</v>
      </c>
      <c r="R1118" s="11">
        <f t="shared" si="35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 t="s">
        <v>8347</v>
      </c>
      <c r="P1119" t="s">
        <v>8348</v>
      </c>
      <c r="Q1119" s="10">
        <f t="shared" si="34"/>
        <v>42333.598530092597</v>
      </c>
      <c r="R1119" s="11">
        <f t="shared" si="35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 t="s">
        <v>8347</v>
      </c>
      <c r="P1120" t="s">
        <v>8348</v>
      </c>
      <c r="Q1120" s="10">
        <f t="shared" si="34"/>
        <v>41704.16642361111</v>
      </c>
      <c r="R1120" s="11">
        <f t="shared" si="35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 t="s">
        <v>8347</v>
      </c>
      <c r="P1121" t="s">
        <v>8348</v>
      </c>
      <c r="Q1121" s="10">
        <f t="shared" si="34"/>
        <v>41722.792407407411</v>
      </c>
      <c r="R1121" s="11">
        <f t="shared" si="35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 t="s">
        <v>8347</v>
      </c>
      <c r="P1122" t="s">
        <v>8348</v>
      </c>
      <c r="Q1122" s="10">
        <f t="shared" si="34"/>
        <v>40799.872685185182</v>
      </c>
      <c r="R1122" s="11">
        <f t="shared" si="35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 t="s">
        <v>8347</v>
      </c>
      <c r="P1123" t="s">
        <v>8348</v>
      </c>
      <c r="Q1123" s="10">
        <f t="shared" si="34"/>
        <v>42412.934212962966</v>
      </c>
      <c r="R1123" s="11">
        <f t="shared" si="35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 t="s">
        <v>8347</v>
      </c>
      <c r="P1124" t="s">
        <v>8348</v>
      </c>
      <c r="Q1124" s="10">
        <f t="shared" si="34"/>
        <v>41410.703993055555</v>
      </c>
      <c r="R1124" s="11">
        <f t="shared" si="35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 t="s">
        <v>8347</v>
      </c>
      <c r="P1125" t="s">
        <v>8348</v>
      </c>
      <c r="Q1125" s="10">
        <f t="shared" si="34"/>
        <v>41718.5237037037</v>
      </c>
      <c r="R1125" s="11">
        <f t="shared" si="35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 t="s">
        <v>8347</v>
      </c>
      <c r="P1126" t="s">
        <v>8349</v>
      </c>
      <c r="Q1126" s="10">
        <f t="shared" si="34"/>
        <v>42094.667256944449</v>
      </c>
      <c r="R1126" s="11">
        <f t="shared" si="35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 t="s">
        <v>8347</v>
      </c>
      <c r="P1127" t="s">
        <v>8349</v>
      </c>
      <c r="Q1127" s="10">
        <f t="shared" si="34"/>
        <v>42212.624189814815</v>
      </c>
      <c r="R1127" s="11">
        <f t="shared" si="35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 t="s">
        <v>8347</v>
      </c>
      <c r="P1128" t="s">
        <v>8349</v>
      </c>
      <c r="Q1128" s="10">
        <f t="shared" si="34"/>
        <v>42535.327476851846</v>
      </c>
      <c r="R1128" s="11">
        <f t="shared" si="35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 t="s">
        <v>8347</v>
      </c>
      <c r="P1129" t="s">
        <v>8349</v>
      </c>
      <c r="Q1129" s="10">
        <f t="shared" si="34"/>
        <v>41926.854166666664</v>
      </c>
      <c r="R1129" s="11">
        <f t="shared" si="35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 t="s">
        <v>8347</v>
      </c>
      <c r="P1130" t="s">
        <v>8349</v>
      </c>
      <c r="Q1130" s="10">
        <f t="shared" si="34"/>
        <v>41828.649502314816</v>
      </c>
      <c r="R1130" s="11">
        <f t="shared" si="35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 t="s">
        <v>8347</v>
      </c>
      <c r="P1131" t="s">
        <v>8349</v>
      </c>
      <c r="Q1131" s="10">
        <f t="shared" si="34"/>
        <v>42496.264965277776</v>
      </c>
      <c r="R1131" s="11">
        <f t="shared" si="35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 t="s">
        <v>8347</v>
      </c>
      <c r="P1132" t="s">
        <v>8349</v>
      </c>
      <c r="Q1132" s="10">
        <f t="shared" si="34"/>
        <v>41908.996527777781</v>
      </c>
      <c r="R1132" s="11">
        <f t="shared" si="35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 t="s">
        <v>8347</v>
      </c>
      <c r="P1133" t="s">
        <v>8349</v>
      </c>
      <c r="Q1133" s="10">
        <f t="shared" si="34"/>
        <v>42332.908194444448</v>
      </c>
      <c r="R1133" s="11">
        <f t="shared" si="35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 t="s">
        <v>8347</v>
      </c>
      <c r="P1134" t="s">
        <v>8349</v>
      </c>
      <c r="Q1134" s="10">
        <f t="shared" si="34"/>
        <v>42706.115405092598</v>
      </c>
      <c r="R1134" s="11">
        <f t="shared" si="35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 t="s">
        <v>8347</v>
      </c>
      <c r="P1135" t="s">
        <v>8349</v>
      </c>
      <c r="Q1135" s="10">
        <f t="shared" si="34"/>
        <v>41821.407187500001</v>
      </c>
      <c r="R1135" s="11">
        <f t="shared" si="35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 t="s">
        <v>8347</v>
      </c>
      <c r="P1136" t="s">
        <v>8349</v>
      </c>
      <c r="Q1136" s="10">
        <f t="shared" si="34"/>
        <v>41958.285046296296</v>
      </c>
      <c r="R1136" s="11">
        <f t="shared" si="35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 t="s">
        <v>8347</v>
      </c>
      <c r="P1137" t="s">
        <v>8349</v>
      </c>
      <c r="Q1137" s="10">
        <f t="shared" si="34"/>
        <v>42558.989513888882</v>
      </c>
      <c r="R1137" s="11">
        <f t="shared" si="35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 t="s">
        <v>8347</v>
      </c>
      <c r="P1138" t="s">
        <v>8349</v>
      </c>
      <c r="Q1138" s="10">
        <f t="shared" si="34"/>
        <v>42327.671631944439</v>
      </c>
      <c r="R1138" s="11">
        <f t="shared" si="35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 t="s">
        <v>8347</v>
      </c>
      <c r="P1139" t="s">
        <v>8349</v>
      </c>
      <c r="Q1139" s="10">
        <f t="shared" si="34"/>
        <v>42453.819687499999</v>
      </c>
      <c r="R1139" s="11">
        <f t="shared" si="35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 t="s">
        <v>8347</v>
      </c>
      <c r="P1140" t="s">
        <v>8349</v>
      </c>
      <c r="Q1140" s="10">
        <f t="shared" si="34"/>
        <v>42736.9066087963</v>
      </c>
      <c r="R1140" s="11">
        <f t="shared" si="35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 t="s">
        <v>8347</v>
      </c>
      <c r="P1141" t="s">
        <v>8349</v>
      </c>
      <c r="Q1141" s="10">
        <f t="shared" si="34"/>
        <v>41975.347523148142</v>
      </c>
      <c r="R1141" s="11">
        <f t="shared" si="35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 t="s">
        <v>8347</v>
      </c>
      <c r="P1142" t="s">
        <v>8349</v>
      </c>
      <c r="Q1142" s="10">
        <f t="shared" si="34"/>
        <v>42192.462048611109</v>
      </c>
      <c r="R1142" s="11">
        <f t="shared" si="35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 t="s">
        <v>8347</v>
      </c>
      <c r="P1143" t="s">
        <v>8349</v>
      </c>
      <c r="Q1143" s="10">
        <f t="shared" si="34"/>
        <v>42164.699652777781</v>
      </c>
      <c r="R1143" s="11">
        <f t="shared" si="35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 t="s">
        <v>8347</v>
      </c>
      <c r="P1144" t="s">
        <v>8349</v>
      </c>
      <c r="Q1144" s="10">
        <f t="shared" si="34"/>
        <v>42022.006099537044</v>
      </c>
      <c r="R1144" s="11">
        <f t="shared" si="35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 t="s">
        <v>8347</v>
      </c>
      <c r="P1145" t="s">
        <v>8349</v>
      </c>
      <c r="Q1145" s="10">
        <f t="shared" si="34"/>
        <v>42325.19358796296</v>
      </c>
      <c r="R1145" s="11">
        <f t="shared" si="35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 t="s">
        <v>8350</v>
      </c>
      <c r="P1146" t="s">
        <v>8351</v>
      </c>
      <c r="Q1146" s="10">
        <f t="shared" si="34"/>
        <v>42093.181944444441</v>
      </c>
      <c r="R1146" s="11">
        <f t="shared" si="35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 t="s">
        <v>8350</v>
      </c>
      <c r="P1147" t="s">
        <v>8351</v>
      </c>
      <c r="Q1147" s="10">
        <f t="shared" si="34"/>
        <v>41854.747592592597</v>
      </c>
      <c r="R1147" s="11">
        <f t="shared" si="35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 t="s">
        <v>8350</v>
      </c>
      <c r="P1148" t="s">
        <v>8351</v>
      </c>
      <c r="Q1148" s="10">
        <f t="shared" si="34"/>
        <v>41723.9533912037</v>
      </c>
      <c r="R1148" s="11">
        <f t="shared" si="35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 t="s">
        <v>8350</v>
      </c>
      <c r="P1149" t="s">
        <v>8351</v>
      </c>
      <c r="Q1149" s="10">
        <f t="shared" si="34"/>
        <v>41871.972025462965</v>
      </c>
      <c r="R1149" s="11">
        <f t="shared" si="35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 t="s">
        <v>8350</v>
      </c>
      <c r="P1150" t="s">
        <v>8351</v>
      </c>
      <c r="Q1150" s="10">
        <f t="shared" si="34"/>
        <v>42675.171076388884</v>
      </c>
      <c r="R1150" s="11">
        <f t="shared" si="35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 t="s">
        <v>8350</v>
      </c>
      <c r="P1151" t="s">
        <v>8351</v>
      </c>
      <c r="Q1151" s="10">
        <f t="shared" si="34"/>
        <v>42507.71025462963</v>
      </c>
      <c r="R1151" s="11">
        <f t="shared" si="35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 t="s">
        <v>8350</v>
      </c>
      <c r="P1152" t="s">
        <v>8351</v>
      </c>
      <c r="Q1152" s="10">
        <f t="shared" si="34"/>
        <v>42317.954571759255</v>
      </c>
      <c r="R1152" s="11">
        <f t="shared" si="35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 t="s">
        <v>8350</v>
      </c>
      <c r="P1153" t="s">
        <v>8351</v>
      </c>
      <c r="Q1153" s="10">
        <f t="shared" si="34"/>
        <v>42224.102581018517</v>
      </c>
      <c r="R1153" s="11">
        <f t="shared" si="35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 t="s">
        <v>8350</v>
      </c>
      <c r="P1154" t="s">
        <v>8351</v>
      </c>
      <c r="Q1154" s="10">
        <f t="shared" ref="Q1154:Q1217" si="36">(((J1154/60)/60)/24)+DATE(1970,1,1)</f>
        <v>42109.709629629629</v>
      </c>
      <c r="R1154" s="11">
        <f t="shared" si="35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 t="s">
        <v>8350</v>
      </c>
      <c r="P1155" t="s">
        <v>8351</v>
      </c>
      <c r="Q1155" s="10">
        <f t="shared" si="36"/>
        <v>42143.714178240742</v>
      </c>
      <c r="R1155" s="11">
        <f t="shared" ref="R1155:R1218" si="37">YEAR(Q1155)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 t="s">
        <v>8350</v>
      </c>
      <c r="P1156" t="s">
        <v>8351</v>
      </c>
      <c r="Q1156" s="10">
        <f t="shared" si="36"/>
        <v>42223.108865740738</v>
      </c>
      <c r="R1156" s="11">
        <f t="shared" si="37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 t="s">
        <v>8350</v>
      </c>
      <c r="P1157" t="s">
        <v>8351</v>
      </c>
      <c r="Q1157" s="10">
        <f t="shared" si="36"/>
        <v>41835.763981481483</v>
      </c>
      <c r="R1157" s="11">
        <f t="shared" si="37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 t="s">
        <v>8350</v>
      </c>
      <c r="P1158" t="s">
        <v>8351</v>
      </c>
      <c r="Q1158" s="10">
        <f t="shared" si="36"/>
        <v>42029.07131944444</v>
      </c>
      <c r="R1158" s="11">
        <f t="shared" si="37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 t="s">
        <v>8350</v>
      </c>
      <c r="P1159" t="s">
        <v>8351</v>
      </c>
      <c r="Q1159" s="10">
        <f t="shared" si="36"/>
        <v>41918.628240740742</v>
      </c>
      <c r="R1159" s="11">
        <f t="shared" si="37"/>
        <v>2014</v>
      </c>
    </row>
    <row r="1160" spans="1:18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 t="s">
        <v>8350</v>
      </c>
      <c r="P1160" t="s">
        <v>8351</v>
      </c>
      <c r="Q1160" s="10">
        <f t="shared" si="36"/>
        <v>41952.09175925926</v>
      </c>
      <c r="R1160" s="11">
        <f t="shared" si="37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 t="s">
        <v>8350</v>
      </c>
      <c r="P1161" t="s">
        <v>8351</v>
      </c>
      <c r="Q1161" s="10">
        <f t="shared" si="36"/>
        <v>42154.726446759261</v>
      </c>
      <c r="R1161" s="11">
        <f t="shared" si="37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 t="s">
        <v>8350</v>
      </c>
      <c r="P1162" t="s">
        <v>8351</v>
      </c>
      <c r="Q1162" s="10">
        <f t="shared" si="36"/>
        <v>42061.154930555553</v>
      </c>
      <c r="R1162" s="11">
        <f t="shared" si="37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 t="s">
        <v>8350</v>
      </c>
      <c r="P1163" t="s">
        <v>8351</v>
      </c>
      <c r="Q1163" s="10">
        <f t="shared" si="36"/>
        <v>42122.629502314812</v>
      </c>
      <c r="R1163" s="11">
        <f t="shared" si="37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 t="s">
        <v>8350</v>
      </c>
      <c r="P1164" t="s">
        <v>8351</v>
      </c>
      <c r="Q1164" s="10">
        <f t="shared" si="36"/>
        <v>41876.683611111112</v>
      </c>
      <c r="R1164" s="11">
        <f t="shared" si="37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 t="s">
        <v>8350</v>
      </c>
      <c r="P1165" t="s">
        <v>8351</v>
      </c>
      <c r="Q1165" s="10">
        <f t="shared" si="36"/>
        <v>41830.723611111112</v>
      </c>
      <c r="R1165" s="11">
        <f t="shared" si="37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 t="s">
        <v>8350</v>
      </c>
      <c r="P1166" t="s">
        <v>8351</v>
      </c>
      <c r="Q1166" s="10">
        <f t="shared" si="36"/>
        <v>42509.724328703705</v>
      </c>
      <c r="R1166" s="11">
        <f t="shared" si="37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 t="s">
        <v>8350</v>
      </c>
      <c r="P1167" t="s">
        <v>8351</v>
      </c>
      <c r="Q1167" s="10">
        <f t="shared" si="36"/>
        <v>41792.214467592588</v>
      </c>
      <c r="R1167" s="11">
        <f t="shared" si="37"/>
        <v>2014</v>
      </c>
    </row>
    <row r="1168" spans="1:18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 t="s">
        <v>8350</v>
      </c>
      <c r="P1168" t="s">
        <v>8351</v>
      </c>
      <c r="Q1168" s="10">
        <f t="shared" si="36"/>
        <v>42150.485439814816</v>
      </c>
      <c r="R1168" s="11">
        <f t="shared" si="37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 t="s">
        <v>8350</v>
      </c>
      <c r="P1169" t="s">
        <v>8351</v>
      </c>
      <c r="Q1169" s="10">
        <f t="shared" si="36"/>
        <v>41863.734895833331</v>
      </c>
      <c r="R1169" s="11">
        <f t="shared" si="37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 t="s">
        <v>8350</v>
      </c>
      <c r="P1170" t="s">
        <v>8351</v>
      </c>
      <c r="Q1170" s="10">
        <f t="shared" si="36"/>
        <v>42605.053993055553</v>
      </c>
      <c r="R1170" s="11">
        <f t="shared" si="37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 t="s">
        <v>8350</v>
      </c>
      <c r="P1171" t="s">
        <v>8351</v>
      </c>
      <c r="Q1171" s="10">
        <f t="shared" si="36"/>
        <v>42027.353738425925</v>
      </c>
      <c r="R1171" s="11">
        <f t="shared" si="37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 t="s">
        <v>8350</v>
      </c>
      <c r="P1172" t="s">
        <v>8351</v>
      </c>
      <c r="Q1172" s="10">
        <f t="shared" si="36"/>
        <v>42124.893182870372</v>
      </c>
      <c r="R1172" s="11">
        <f t="shared" si="37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 t="s">
        <v>8350</v>
      </c>
      <c r="P1173" t="s">
        <v>8351</v>
      </c>
      <c r="Q1173" s="10">
        <f t="shared" si="36"/>
        <v>41938.804710648146</v>
      </c>
      <c r="R1173" s="11">
        <f t="shared" si="37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 t="s">
        <v>8350</v>
      </c>
      <c r="P1174" t="s">
        <v>8351</v>
      </c>
      <c r="Q1174" s="10">
        <f t="shared" si="36"/>
        <v>41841.682314814818</v>
      </c>
      <c r="R1174" s="11">
        <f t="shared" si="37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 t="s">
        <v>8350</v>
      </c>
      <c r="P1175" t="s">
        <v>8351</v>
      </c>
      <c r="Q1175" s="10">
        <f t="shared" si="36"/>
        <v>42184.185844907406</v>
      </c>
      <c r="R1175" s="11">
        <f t="shared" si="37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 t="s">
        <v>8350</v>
      </c>
      <c r="P1176" t="s">
        <v>8351</v>
      </c>
      <c r="Q1176" s="10">
        <f t="shared" si="36"/>
        <v>42468.84174768519</v>
      </c>
      <c r="R1176" s="11">
        <f t="shared" si="37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 t="s">
        <v>8350</v>
      </c>
      <c r="P1177" t="s">
        <v>8351</v>
      </c>
      <c r="Q1177" s="10">
        <f t="shared" si="36"/>
        <v>42170.728460648148</v>
      </c>
      <c r="R1177" s="11">
        <f t="shared" si="37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 t="s">
        <v>8350</v>
      </c>
      <c r="P1178" t="s">
        <v>8351</v>
      </c>
      <c r="Q1178" s="10">
        <f t="shared" si="36"/>
        <v>42746.019652777773</v>
      </c>
      <c r="R1178" s="11">
        <f t="shared" si="37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 t="s">
        <v>8350</v>
      </c>
      <c r="P1179" t="s">
        <v>8351</v>
      </c>
      <c r="Q1179" s="10">
        <f t="shared" si="36"/>
        <v>41897.660833333335</v>
      </c>
      <c r="R1179" s="11">
        <f t="shared" si="37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 t="s">
        <v>8350</v>
      </c>
      <c r="P1180" t="s">
        <v>8351</v>
      </c>
      <c r="Q1180" s="10">
        <f t="shared" si="36"/>
        <v>41837.905694444446</v>
      </c>
      <c r="R1180" s="11">
        <f t="shared" si="37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 t="s">
        <v>8350</v>
      </c>
      <c r="P1181" t="s">
        <v>8351</v>
      </c>
      <c r="Q1181" s="10">
        <f t="shared" si="36"/>
        <v>42275.720219907409</v>
      </c>
      <c r="R1181" s="11">
        <f t="shared" si="37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 t="s">
        <v>8350</v>
      </c>
      <c r="P1182" t="s">
        <v>8351</v>
      </c>
      <c r="Q1182" s="10">
        <f t="shared" si="36"/>
        <v>41781.806875000002</v>
      </c>
      <c r="R1182" s="11">
        <f t="shared" si="37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 t="s">
        <v>8350</v>
      </c>
      <c r="P1183" t="s">
        <v>8351</v>
      </c>
      <c r="Q1183" s="10">
        <f t="shared" si="36"/>
        <v>42034.339363425926</v>
      </c>
      <c r="R1183" s="11">
        <f t="shared" si="37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 t="s">
        <v>8350</v>
      </c>
      <c r="P1184" t="s">
        <v>8351</v>
      </c>
      <c r="Q1184" s="10">
        <f t="shared" si="36"/>
        <v>42728.827407407407</v>
      </c>
      <c r="R1184" s="11">
        <f t="shared" si="37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 t="s">
        <v>8350</v>
      </c>
      <c r="P1185" t="s">
        <v>8351</v>
      </c>
      <c r="Q1185" s="10">
        <f t="shared" si="36"/>
        <v>42656.86137731481</v>
      </c>
      <c r="R1185" s="11">
        <f t="shared" si="37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 t="s">
        <v>8352</v>
      </c>
      <c r="P1186" t="s">
        <v>8353</v>
      </c>
      <c r="Q1186" s="10">
        <f t="shared" si="36"/>
        <v>42741.599664351852</v>
      </c>
      <c r="R1186" s="11">
        <f t="shared" si="37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 t="s">
        <v>8352</v>
      </c>
      <c r="P1187" t="s">
        <v>8353</v>
      </c>
      <c r="Q1187" s="10">
        <f t="shared" si="36"/>
        <v>42130.865150462967</v>
      </c>
      <c r="R1187" s="11">
        <f t="shared" si="37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 t="s">
        <v>8352</v>
      </c>
      <c r="P1188" t="s">
        <v>8353</v>
      </c>
      <c r="Q1188" s="10">
        <f t="shared" si="36"/>
        <v>42123.86336805555</v>
      </c>
      <c r="R1188" s="11">
        <f t="shared" si="37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 t="s">
        <v>8352</v>
      </c>
      <c r="P1189" t="s">
        <v>8353</v>
      </c>
      <c r="Q1189" s="10">
        <f t="shared" si="36"/>
        <v>42109.894942129627</v>
      </c>
      <c r="R1189" s="11">
        <f t="shared" si="37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 t="s">
        <v>8352</v>
      </c>
      <c r="P1190" t="s">
        <v>8353</v>
      </c>
      <c r="Q1190" s="10">
        <f t="shared" si="36"/>
        <v>42711.700694444444</v>
      </c>
      <c r="R1190" s="11">
        <f t="shared" si="37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 t="s">
        <v>8352</v>
      </c>
      <c r="P1191" t="s">
        <v>8353</v>
      </c>
      <c r="Q1191" s="10">
        <f t="shared" si="36"/>
        <v>42529.979108796295</v>
      </c>
      <c r="R1191" s="11">
        <f t="shared" si="37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 t="s">
        <v>8352</v>
      </c>
      <c r="P1192" t="s">
        <v>8353</v>
      </c>
      <c r="Q1192" s="10">
        <f t="shared" si="36"/>
        <v>41852.665798611109</v>
      </c>
      <c r="R1192" s="11">
        <f t="shared" si="37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 t="s">
        <v>8352</v>
      </c>
      <c r="P1193" t="s">
        <v>8353</v>
      </c>
      <c r="Q1193" s="10">
        <f t="shared" si="36"/>
        <v>42419.603703703702</v>
      </c>
      <c r="R1193" s="11">
        <f t="shared" si="37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 t="s">
        <v>8352</v>
      </c>
      <c r="P1194" t="s">
        <v>8353</v>
      </c>
      <c r="Q1194" s="10">
        <f t="shared" si="36"/>
        <v>42747.506689814814</v>
      </c>
      <c r="R1194" s="11">
        <f t="shared" si="37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 t="s">
        <v>8352</v>
      </c>
      <c r="P1195" t="s">
        <v>8353</v>
      </c>
      <c r="Q1195" s="10">
        <f t="shared" si="36"/>
        <v>42409.776076388895</v>
      </c>
      <c r="R1195" s="11">
        <f t="shared" si="37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 t="s">
        <v>8352</v>
      </c>
      <c r="P1196" t="s">
        <v>8353</v>
      </c>
      <c r="Q1196" s="10">
        <f t="shared" si="36"/>
        <v>42072.488182870366</v>
      </c>
      <c r="R1196" s="11">
        <f t="shared" si="37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 t="s">
        <v>8352</v>
      </c>
      <c r="P1197" t="s">
        <v>8353</v>
      </c>
      <c r="Q1197" s="10">
        <f t="shared" si="36"/>
        <v>42298.34783564815</v>
      </c>
      <c r="R1197" s="11">
        <f t="shared" si="37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 t="s">
        <v>8352</v>
      </c>
      <c r="P1198" t="s">
        <v>8353</v>
      </c>
      <c r="Q1198" s="10">
        <f t="shared" si="36"/>
        <v>42326.818738425922</v>
      </c>
      <c r="R1198" s="11">
        <f t="shared" si="37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 t="s">
        <v>8352</v>
      </c>
      <c r="P1199" t="s">
        <v>8353</v>
      </c>
      <c r="Q1199" s="10">
        <f t="shared" si="36"/>
        <v>42503.66474537037</v>
      </c>
      <c r="R1199" s="11">
        <f t="shared" si="37"/>
        <v>2016</v>
      </c>
    </row>
    <row r="1200" spans="1:18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 t="s">
        <v>8352</v>
      </c>
      <c r="P1200" t="s">
        <v>8353</v>
      </c>
      <c r="Q1200" s="10">
        <f t="shared" si="36"/>
        <v>42333.619050925925</v>
      </c>
      <c r="R1200" s="11">
        <f t="shared" si="37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 t="s">
        <v>8352</v>
      </c>
      <c r="P1201" t="s">
        <v>8353</v>
      </c>
      <c r="Q1201" s="10">
        <f t="shared" si="36"/>
        <v>42161.770833333328</v>
      </c>
      <c r="R1201" s="11">
        <f t="shared" si="37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 t="s">
        <v>8352</v>
      </c>
      <c r="P1202" t="s">
        <v>8353</v>
      </c>
      <c r="Q1202" s="10">
        <f t="shared" si="36"/>
        <v>42089.477500000001</v>
      </c>
      <c r="R1202" s="11">
        <f t="shared" si="37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 t="s">
        <v>8352</v>
      </c>
      <c r="P1203" t="s">
        <v>8353</v>
      </c>
      <c r="Q1203" s="10">
        <f t="shared" si="36"/>
        <v>42536.60701388889</v>
      </c>
      <c r="R1203" s="11">
        <f t="shared" si="37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 t="s">
        <v>8352</v>
      </c>
      <c r="P1204" t="s">
        <v>8353</v>
      </c>
      <c r="Q1204" s="10">
        <f t="shared" si="36"/>
        <v>42152.288819444439</v>
      </c>
      <c r="R1204" s="11">
        <f t="shared" si="37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 t="s">
        <v>8352</v>
      </c>
      <c r="P1205" t="s">
        <v>8353</v>
      </c>
      <c r="Q1205" s="10">
        <f t="shared" si="36"/>
        <v>42125.614895833336</v>
      </c>
      <c r="R1205" s="11">
        <f t="shared" si="37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 t="s">
        <v>8352</v>
      </c>
      <c r="P1206" t="s">
        <v>8353</v>
      </c>
      <c r="Q1206" s="10">
        <f t="shared" si="36"/>
        <v>42297.748067129629</v>
      </c>
      <c r="R1206" s="11">
        <f t="shared" si="37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 t="s">
        <v>8352</v>
      </c>
      <c r="P1207" t="s">
        <v>8353</v>
      </c>
      <c r="Q1207" s="10">
        <f t="shared" si="36"/>
        <v>42138.506377314814</v>
      </c>
      <c r="R1207" s="11">
        <f t="shared" si="37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 t="s">
        <v>8352</v>
      </c>
      <c r="P1208" t="s">
        <v>8353</v>
      </c>
      <c r="Q1208" s="10">
        <f t="shared" si="36"/>
        <v>42772.776076388895</v>
      </c>
      <c r="R1208" s="11">
        <f t="shared" si="37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 t="s">
        <v>8352</v>
      </c>
      <c r="P1209" t="s">
        <v>8353</v>
      </c>
      <c r="Q1209" s="10">
        <f t="shared" si="36"/>
        <v>42430.430243055554</v>
      </c>
      <c r="R1209" s="11">
        <f t="shared" si="37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 t="s">
        <v>8352</v>
      </c>
      <c r="P1210" t="s">
        <v>8353</v>
      </c>
      <c r="Q1210" s="10">
        <f t="shared" si="36"/>
        <v>42423.709074074075</v>
      </c>
      <c r="R1210" s="11">
        <f t="shared" si="37"/>
        <v>2016</v>
      </c>
    </row>
    <row r="1211" spans="1:18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 t="s">
        <v>8352</v>
      </c>
      <c r="P1211" t="s">
        <v>8353</v>
      </c>
      <c r="Q1211" s="10">
        <f t="shared" si="36"/>
        <v>42761.846122685187</v>
      </c>
      <c r="R1211" s="11">
        <f t="shared" si="37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 t="s">
        <v>8352</v>
      </c>
      <c r="P1212" t="s">
        <v>8353</v>
      </c>
      <c r="Q1212" s="10">
        <f t="shared" si="36"/>
        <v>42132.941805555558</v>
      </c>
      <c r="R1212" s="11">
        <f t="shared" si="37"/>
        <v>2015</v>
      </c>
    </row>
    <row r="1213" spans="1:18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 t="s">
        <v>8352</v>
      </c>
      <c r="P1213" t="s">
        <v>8353</v>
      </c>
      <c r="Q1213" s="10">
        <f t="shared" si="36"/>
        <v>42515.866446759261</v>
      </c>
      <c r="R1213" s="11">
        <f t="shared" si="37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 t="s">
        <v>8352</v>
      </c>
      <c r="P1214" t="s">
        <v>8353</v>
      </c>
      <c r="Q1214" s="10">
        <f t="shared" si="36"/>
        <v>42318.950173611112</v>
      </c>
      <c r="R1214" s="11">
        <f t="shared" si="37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 t="s">
        <v>8352</v>
      </c>
      <c r="P1215" t="s">
        <v>8353</v>
      </c>
      <c r="Q1215" s="10">
        <f t="shared" si="36"/>
        <v>42731.755787037036</v>
      </c>
      <c r="R1215" s="11">
        <f t="shared" si="37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 t="s">
        <v>8352</v>
      </c>
      <c r="P1216" t="s">
        <v>8353</v>
      </c>
      <c r="Q1216" s="10">
        <f t="shared" si="36"/>
        <v>42104.840335648143</v>
      </c>
      <c r="R1216" s="11">
        <f t="shared" si="37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 t="s">
        <v>8352</v>
      </c>
      <c r="P1217" t="s">
        <v>8353</v>
      </c>
      <c r="Q1217" s="10">
        <f t="shared" si="36"/>
        <v>41759.923101851848</v>
      </c>
      <c r="R1217" s="11">
        <f t="shared" si="37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 t="s">
        <v>8352</v>
      </c>
      <c r="P1218" t="s">
        <v>8353</v>
      </c>
      <c r="Q1218" s="10">
        <f t="shared" ref="Q1218:Q1281" si="38">(((J1218/60)/60)/24)+DATE(1970,1,1)</f>
        <v>42247.616400462968</v>
      </c>
      <c r="R1218" s="11">
        <f t="shared" si="37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 t="s">
        <v>8352</v>
      </c>
      <c r="P1219" t="s">
        <v>8353</v>
      </c>
      <c r="Q1219" s="10">
        <f t="shared" si="38"/>
        <v>42535.809490740736</v>
      </c>
      <c r="R1219" s="11">
        <f t="shared" ref="R1219:R1282" si="39">YEAR(Q1219)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 t="s">
        <v>8352</v>
      </c>
      <c r="P1220" t="s">
        <v>8353</v>
      </c>
      <c r="Q1220" s="10">
        <f t="shared" si="38"/>
        <v>42278.662037037036</v>
      </c>
      <c r="R1220" s="11">
        <f t="shared" si="3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 t="s">
        <v>8352</v>
      </c>
      <c r="P1221" t="s">
        <v>8353</v>
      </c>
      <c r="Q1221" s="10">
        <f t="shared" si="38"/>
        <v>42633.461956018517</v>
      </c>
      <c r="R1221" s="11">
        <f t="shared" si="3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 t="s">
        <v>8352</v>
      </c>
      <c r="P1222" t="s">
        <v>8353</v>
      </c>
      <c r="Q1222" s="10">
        <f t="shared" si="38"/>
        <v>42211.628611111111</v>
      </c>
      <c r="R1222" s="11">
        <f t="shared" si="3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 t="s">
        <v>8352</v>
      </c>
      <c r="P1223" t="s">
        <v>8353</v>
      </c>
      <c r="Q1223" s="10">
        <f t="shared" si="38"/>
        <v>42680.47555555556</v>
      </c>
      <c r="R1223" s="11">
        <f t="shared" si="3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 t="s">
        <v>8352</v>
      </c>
      <c r="P1224" t="s">
        <v>8353</v>
      </c>
      <c r="Q1224" s="10">
        <f t="shared" si="38"/>
        <v>42430.720451388886</v>
      </c>
      <c r="R1224" s="11">
        <f t="shared" si="3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 t="s">
        <v>8352</v>
      </c>
      <c r="P1225" t="s">
        <v>8353</v>
      </c>
      <c r="Q1225" s="10">
        <f t="shared" si="38"/>
        <v>42654.177187499998</v>
      </c>
      <c r="R1225" s="11">
        <f t="shared" si="3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 t="s">
        <v>8339</v>
      </c>
      <c r="P1226" t="s">
        <v>8354</v>
      </c>
      <c r="Q1226" s="10">
        <f t="shared" si="38"/>
        <v>41736.549791666665</v>
      </c>
      <c r="R1226" s="11">
        <f t="shared" si="3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 t="s">
        <v>8339</v>
      </c>
      <c r="P1227" t="s">
        <v>8354</v>
      </c>
      <c r="Q1227" s="10">
        <f t="shared" si="38"/>
        <v>41509.905995370369</v>
      </c>
      <c r="R1227" s="11">
        <f t="shared" si="3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 t="s">
        <v>8339</v>
      </c>
      <c r="P1228" t="s">
        <v>8354</v>
      </c>
      <c r="Q1228" s="10">
        <f t="shared" si="38"/>
        <v>41715.874780092592</v>
      </c>
      <c r="R1228" s="11">
        <f t="shared" si="3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 t="s">
        <v>8339</v>
      </c>
      <c r="P1229" t="s">
        <v>8354</v>
      </c>
      <c r="Q1229" s="10">
        <f t="shared" si="38"/>
        <v>41827.919166666667</v>
      </c>
      <c r="R1229" s="11">
        <f t="shared" si="3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 t="s">
        <v>8339</v>
      </c>
      <c r="P1230" t="s">
        <v>8354</v>
      </c>
      <c r="Q1230" s="10">
        <f t="shared" si="38"/>
        <v>40754.729259259257</v>
      </c>
      <c r="R1230" s="11">
        <f t="shared" si="3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 t="s">
        <v>8339</v>
      </c>
      <c r="P1231" t="s">
        <v>8354</v>
      </c>
      <c r="Q1231" s="10">
        <f t="shared" si="38"/>
        <v>40985.459803240738</v>
      </c>
      <c r="R1231" s="11">
        <f t="shared" si="3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 t="s">
        <v>8339</v>
      </c>
      <c r="P1232" t="s">
        <v>8354</v>
      </c>
      <c r="Q1232" s="10">
        <f t="shared" si="38"/>
        <v>40568.972569444442</v>
      </c>
      <c r="R1232" s="11">
        <f t="shared" si="3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 t="s">
        <v>8339</v>
      </c>
      <c r="P1233" t="s">
        <v>8354</v>
      </c>
      <c r="Q1233" s="10">
        <f t="shared" si="38"/>
        <v>42193.941759259258</v>
      </c>
      <c r="R1233" s="11">
        <f t="shared" si="3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 t="s">
        <v>8339</v>
      </c>
      <c r="P1234" t="s">
        <v>8354</v>
      </c>
      <c r="Q1234" s="10">
        <f t="shared" si="38"/>
        <v>41506.848032407412</v>
      </c>
      <c r="R1234" s="11">
        <f t="shared" si="3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 t="s">
        <v>8339</v>
      </c>
      <c r="P1235" t="s">
        <v>8354</v>
      </c>
      <c r="Q1235" s="10">
        <f t="shared" si="38"/>
        <v>40939.948773148149</v>
      </c>
      <c r="R1235" s="11">
        <f t="shared" si="3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 t="s">
        <v>8339</v>
      </c>
      <c r="P1236" t="s">
        <v>8354</v>
      </c>
      <c r="Q1236" s="10">
        <f t="shared" si="38"/>
        <v>42007.788680555561</v>
      </c>
      <c r="R1236" s="11">
        <f t="shared" si="3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 t="s">
        <v>8339</v>
      </c>
      <c r="P1237" t="s">
        <v>8354</v>
      </c>
      <c r="Q1237" s="10">
        <f t="shared" si="38"/>
        <v>41583.135405092595</v>
      </c>
      <c r="R1237" s="11">
        <f t="shared" si="3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 t="s">
        <v>8339</v>
      </c>
      <c r="P1238" t="s">
        <v>8354</v>
      </c>
      <c r="Q1238" s="10">
        <f t="shared" si="38"/>
        <v>41110.680138888885</v>
      </c>
      <c r="R1238" s="11">
        <f t="shared" si="3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 t="s">
        <v>8339</v>
      </c>
      <c r="P1239" t="s">
        <v>8354</v>
      </c>
      <c r="Q1239" s="10">
        <f t="shared" si="38"/>
        <v>41125.283159722225</v>
      </c>
      <c r="R1239" s="11">
        <f t="shared" si="3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 t="s">
        <v>8339</v>
      </c>
      <c r="P1240" t="s">
        <v>8354</v>
      </c>
      <c r="Q1240" s="10">
        <f t="shared" si="38"/>
        <v>40731.61037037037</v>
      </c>
      <c r="R1240" s="11">
        <f t="shared" si="3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 t="s">
        <v>8339</v>
      </c>
      <c r="P1241" t="s">
        <v>8354</v>
      </c>
      <c r="Q1241" s="10">
        <f t="shared" si="38"/>
        <v>40883.962581018517</v>
      </c>
      <c r="R1241" s="11">
        <f t="shared" si="3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 t="s">
        <v>8339</v>
      </c>
      <c r="P1242" t="s">
        <v>8354</v>
      </c>
      <c r="Q1242" s="10">
        <f t="shared" si="38"/>
        <v>41409.040011574078</v>
      </c>
      <c r="R1242" s="11">
        <f t="shared" si="3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 t="s">
        <v>8339</v>
      </c>
      <c r="P1243" t="s">
        <v>8354</v>
      </c>
      <c r="Q1243" s="10">
        <f t="shared" si="38"/>
        <v>41923.837731481479</v>
      </c>
      <c r="R1243" s="11">
        <f t="shared" si="3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 t="s">
        <v>8339</v>
      </c>
      <c r="P1244" t="s">
        <v>8354</v>
      </c>
      <c r="Q1244" s="10">
        <f t="shared" si="38"/>
        <v>40782.165532407409</v>
      </c>
      <c r="R1244" s="11">
        <f t="shared" si="3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 t="s">
        <v>8339</v>
      </c>
      <c r="P1245" t="s">
        <v>8354</v>
      </c>
      <c r="Q1245" s="10">
        <f t="shared" si="38"/>
        <v>40671.879293981481</v>
      </c>
      <c r="R1245" s="11">
        <f t="shared" si="3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 t="s">
        <v>8339</v>
      </c>
      <c r="P1246" t="s">
        <v>8340</v>
      </c>
      <c r="Q1246" s="10">
        <f t="shared" si="38"/>
        <v>41355.825497685182</v>
      </c>
      <c r="R1246" s="11">
        <f t="shared" si="3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 t="s">
        <v>8339</v>
      </c>
      <c r="P1247" t="s">
        <v>8340</v>
      </c>
      <c r="Q1247" s="10">
        <f t="shared" si="38"/>
        <v>41774.599930555552</v>
      </c>
      <c r="R1247" s="11">
        <f t="shared" si="3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 t="s">
        <v>8339</v>
      </c>
      <c r="P1248" t="s">
        <v>8340</v>
      </c>
      <c r="Q1248" s="10">
        <f t="shared" si="38"/>
        <v>40838.043391203704</v>
      </c>
      <c r="R1248" s="11">
        <f t="shared" si="3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 t="s">
        <v>8339</v>
      </c>
      <c r="P1249" t="s">
        <v>8340</v>
      </c>
      <c r="Q1249" s="10">
        <f t="shared" si="38"/>
        <v>41370.292303240742</v>
      </c>
      <c r="R1249" s="11">
        <f t="shared" si="3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 t="s">
        <v>8339</v>
      </c>
      <c r="P1250" t="s">
        <v>8340</v>
      </c>
      <c r="Q1250" s="10">
        <f t="shared" si="38"/>
        <v>41767.656863425924</v>
      </c>
      <c r="R1250" s="11">
        <f t="shared" si="3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 t="s">
        <v>8339</v>
      </c>
      <c r="P1251" t="s">
        <v>8340</v>
      </c>
      <c r="Q1251" s="10">
        <f t="shared" si="38"/>
        <v>41067.74086805556</v>
      </c>
      <c r="R1251" s="11">
        <f t="shared" si="3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 t="s">
        <v>8339</v>
      </c>
      <c r="P1252" t="s">
        <v>8340</v>
      </c>
      <c r="Q1252" s="10">
        <f t="shared" si="38"/>
        <v>41843.64271990741</v>
      </c>
      <c r="R1252" s="11">
        <f t="shared" si="3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 t="s">
        <v>8339</v>
      </c>
      <c r="P1253" t="s">
        <v>8340</v>
      </c>
      <c r="Q1253" s="10">
        <f t="shared" si="38"/>
        <v>40751.814432870371</v>
      </c>
      <c r="R1253" s="11">
        <f t="shared" si="3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 t="s">
        <v>8339</v>
      </c>
      <c r="P1254" t="s">
        <v>8340</v>
      </c>
      <c r="Q1254" s="10">
        <f t="shared" si="38"/>
        <v>41543.988067129627</v>
      </c>
      <c r="R1254" s="11">
        <f t="shared" si="3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 t="s">
        <v>8339</v>
      </c>
      <c r="P1255" t="s">
        <v>8340</v>
      </c>
      <c r="Q1255" s="10">
        <f t="shared" si="38"/>
        <v>41855.783645833333</v>
      </c>
      <c r="R1255" s="11">
        <f t="shared" si="3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 t="s">
        <v>8339</v>
      </c>
      <c r="P1256" t="s">
        <v>8340</v>
      </c>
      <c r="Q1256" s="10">
        <f t="shared" si="38"/>
        <v>40487.621365740742</v>
      </c>
      <c r="R1256" s="11">
        <f t="shared" si="3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 t="s">
        <v>8339</v>
      </c>
      <c r="P1257" t="s">
        <v>8340</v>
      </c>
      <c r="Q1257" s="10">
        <f t="shared" si="38"/>
        <v>41579.845509259263</v>
      </c>
      <c r="R1257" s="11">
        <f t="shared" si="3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 t="s">
        <v>8339</v>
      </c>
      <c r="P1258" t="s">
        <v>8340</v>
      </c>
      <c r="Q1258" s="10">
        <f t="shared" si="38"/>
        <v>40921.919340277782</v>
      </c>
      <c r="R1258" s="11">
        <f t="shared" si="3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 t="s">
        <v>8339</v>
      </c>
      <c r="P1259" t="s">
        <v>8340</v>
      </c>
      <c r="Q1259" s="10">
        <f t="shared" si="38"/>
        <v>40587.085532407407</v>
      </c>
      <c r="R1259" s="11">
        <f t="shared" si="3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 t="s">
        <v>8339</v>
      </c>
      <c r="P1260" t="s">
        <v>8340</v>
      </c>
      <c r="Q1260" s="10">
        <f t="shared" si="38"/>
        <v>41487.611250000002</v>
      </c>
      <c r="R1260" s="11">
        <f t="shared" si="3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 t="s">
        <v>8339</v>
      </c>
      <c r="P1261" t="s">
        <v>8340</v>
      </c>
      <c r="Q1261" s="10">
        <f t="shared" si="38"/>
        <v>41766.970648148148</v>
      </c>
      <c r="R1261" s="11">
        <f t="shared" si="3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 t="s">
        <v>8339</v>
      </c>
      <c r="P1262" t="s">
        <v>8340</v>
      </c>
      <c r="Q1262" s="10">
        <f t="shared" si="38"/>
        <v>41666.842824074076</v>
      </c>
      <c r="R1262" s="11">
        <f t="shared" si="3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 t="s">
        <v>8339</v>
      </c>
      <c r="P1263" t="s">
        <v>8340</v>
      </c>
      <c r="Q1263" s="10">
        <f t="shared" si="38"/>
        <v>41638.342905092592</v>
      </c>
      <c r="R1263" s="11">
        <f t="shared" si="3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 t="s">
        <v>8339</v>
      </c>
      <c r="P1264" t="s">
        <v>8340</v>
      </c>
      <c r="Q1264" s="10">
        <f t="shared" si="38"/>
        <v>41656.762638888889</v>
      </c>
      <c r="R1264" s="11">
        <f t="shared" si="3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 t="s">
        <v>8339</v>
      </c>
      <c r="P1265" t="s">
        <v>8340</v>
      </c>
      <c r="Q1265" s="10">
        <f t="shared" si="38"/>
        <v>41692.084143518521</v>
      </c>
      <c r="R1265" s="11">
        <f t="shared" si="3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 t="s">
        <v>8339</v>
      </c>
      <c r="P1266" t="s">
        <v>8340</v>
      </c>
      <c r="Q1266" s="10">
        <f t="shared" si="38"/>
        <v>41547.662997685184</v>
      </c>
      <c r="R1266" s="11">
        <f t="shared" si="3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 t="s">
        <v>8339</v>
      </c>
      <c r="P1267" t="s">
        <v>8340</v>
      </c>
      <c r="Q1267" s="10">
        <f t="shared" si="38"/>
        <v>40465.655266203699</v>
      </c>
      <c r="R1267" s="11">
        <f t="shared" si="3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 t="s">
        <v>8339</v>
      </c>
      <c r="P1268" t="s">
        <v>8340</v>
      </c>
      <c r="Q1268" s="10">
        <f t="shared" si="38"/>
        <v>41620.87667824074</v>
      </c>
      <c r="R1268" s="11">
        <f t="shared" si="3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 t="s">
        <v>8339</v>
      </c>
      <c r="P1269" t="s">
        <v>8340</v>
      </c>
      <c r="Q1269" s="10">
        <f t="shared" si="38"/>
        <v>41449.585162037038</v>
      </c>
      <c r="R1269" s="11">
        <f t="shared" si="3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 t="s">
        <v>8339</v>
      </c>
      <c r="P1270" t="s">
        <v>8340</v>
      </c>
      <c r="Q1270" s="10">
        <f t="shared" si="38"/>
        <v>41507.845451388886</v>
      </c>
      <c r="R1270" s="11">
        <f t="shared" si="3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 t="s">
        <v>8339</v>
      </c>
      <c r="P1271" t="s">
        <v>8340</v>
      </c>
      <c r="Q1271" s="10">
        <f t="shared" si="38"/>
        <v>42445.823055555549</v>
      </c>
      <c r="R1271" s="11">
        <f t="shared" si="3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 t="s">
        <v>8339</v>
      </c>
      <c r="P1272" t="s">
        <v>8340</v>
      </c>
      <c r="Q1272" s="10">
        <f t="shared" si="38"/>
        <v>40933.856967592597</v>
      </c>
      <c r="R1272" s="11">
        <f t="shared" si="3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 t="s">
        <v>8339</v>
      </c>
      <c r="P1273" t="s">
        <v>8340</v>
      </c>
      <c r="Q1273" s="10">
        <f t="shared" si="38"/>
        <v>41561.683553240742</v>
      </c>
      <c r="R1273" s="11">
        <f t="shared" si="3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 t="s">
        <v>8339</v>
      </c>
      <c r="P1274" t="s">
        <v>8340</v>
      </c>
      <c r="Q1274" s="10">
        <f t="shared" si="38"/>
        <v>40274.745127314818</v>
      </c>
      <c r="R1274" s="11">
        <f t="shared" si="3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 t="s">
        <v>8339</v>
      </c>
      <c r="P1275" t="s">
        <v>8340</v>
      </c>
      <c r="Q1275" s="10">
        <f t="shared" si="38"/>
        <v>41852.730219907404</v>
      </c>
      <c r="R1275" s="11">
        <f t="shared" si="3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 t="s">
        <v>8339</v>
      </c>
      <c r="P1276" t="s">
        <v>8340</v>
      </c>
      <c r="Q1276" s="10">
        <f t="shared" si="38"/>
        <v>41116.690104166664</v>
      </c>
      <c r="R1276" s="11">
        <f t="shared" si="3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 t="s">
        <v>8339</v>
      </c>
      <c r="P1277" t="s">
        <v>8340</v>
      </c>
      <c r="Q1277" s="10">
        <f t="shared" si="38"/>
        <v>41458.867905092593</v>
      </c>
      <c r="R1277" s="11">
        <f t="shared" si="3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 t="s">
        <v>8339</v>
      </c>
      <c r="P1278" t="s">
        <v>8340</v>
      </c>
      <c r="Q1278" s="10">
        <f t="shared" si="38"/>
        <v>40007.704247685186</v>
      </c>
      <c r="R1278" s="11">
        <f t="shared" si="3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 t="s">
        <v>8339</v>
      </c>
      <c r="P1279" t="s">
        <v>8340</v>
      </c>
      <c r="Q1279" s="10">
        <f t="shared" si="38"/>
        <v>41121.561886574076</v>
      </c>
      <c r="R1279" s="11">
        <f t="shared" si="3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 t="s">
        <v>8339</v>
      </c>
      <c r="P1280" t="s">
        <v>8340</v>
      </c>
      <c r="Q1280" s="10">
        <f t="shared" si="38"/>
        <v>41786.555162037039</v>
      </c>
      <c r="R1280" s="11">
        <f t="shared" si="3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 t="s">
        <v>8339</v>
      </c>
      <c r="P1281" t="s">
        <v>8340</v>
      </c>
      <c r="Q1281" s="10">
        <f t="shared" si="38"/>
        <v>41682.099189814813</v>
      </c>
      <c r="R1281" s="11">
        <f t="shared" si="3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 t="s">
        <v>8339</v>
      </c>
      <c r="P1282" t="s">
        <v>8340</v>
      </c>
      <c r="Q1282" s="10">
        <f t="shared" ref="Q1282:Q1345" si="40">(((J1282/60)/60)/24)+DATE(1970,1,1)</f>
        <v>40513.757569444446</v>
      </c>
      <c r="R1282" s="11">
        <f t="shared" si="3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 t="s">
        <v>8339</v>
      </c>
      <c r="P1283" t="s">
        <v>8340</v>
      </c>
      <c r="Q1283" s="10">
        <f t="shared" si="40"/>
        <v>41463.743472222224</v>
      </c>
      <c r="R1283" s="11">
        <f t="shared" ref="R1283:R1346" si="41">YEAR(Q1283)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 t="s">
        <v>8339</v>
      </c>
      <c r="P1284" t="s">
        <v>8340</v>
      </c>
      <c r="Q1284" s="10">
        <f t="shared" si="40"/>
        <v>41586.475173611114</v>
      </c>
      <c r="R1284" s="11">
        <f t="shared" si="41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 t="s">
        <v>8339</v>
      </c>
      <c r="P1285" t="s">
        <v>8340</v>
      </c>
      <c r="Q1285" s="10">
        <f t="shared" si="40"/>
        <v>41320.717465277776</v>
      </c>
      <c r="R1285" s="11">
        <f t="shared" si="41"/>
        <v>2013</v>
      </c>
    </row>
    <row r="1286" spans="1:18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 t="s">
        <v>8331</v>
      </c>
      <c r="P1286" t="s">
        <v>8332</v>
      </c>
      <c r="Q1286" s="10">
        <f t="shared" si="40"/>
        <v>42712.23474537037</v>
      </c>
      <c r="R1286" s="11">
        <f t="shared" si="41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 t="s">
        <v>8331</v>
      </c>
      <c r="P1287" t="s">
        <v>8332</v>
      </c>
      <c r="Q1287" s="10">
        <f t="shared" si="40"/>
        <v>42160.583043981482</v>
      </c>
      <c r="R1287" s="11">
        <f t="shared" si="41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 t="s">
        <v>8331</v>
      </c>
      <c r="P1288" t="s">
        <v>8332</v>
      </c>
      <c r="Q1288" s="10">
        <f t="shared" si="40"/>
        <v>42039.384571759263</v>
      </c>
      <c r="R1288" s="11">
        <f t="shared" si="41"/>
        <v>2015</v>
      </c>
    </row>
    <row r="1289" spans="1:18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 t="s">
        <v>8331</v>
      </c>
      <c r="P1289" t="s">
        <v>8332</v>
      </c>
      <c r="Q1289" s="10">
        <f t="shared" si="40"/>
        <v>42107.621018518519</v>
      </c>
      <c r="R1289" s="11">
        <f t="shared" si="41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 t="s">
        <v>8331</v>
      </c>
      <c r="P1290" t="s">
        <v>8332</v>
      </c>
      <c r="Q1290" s="10">
        <f t="shared" si="40"/>
        <v>42561.154664351852</v>
      </c>
      <c r="R1290" s="11">
        <f t="shared" si="41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 t="s">
        <v>8331</v>
      </c>
      <c r="P1291" t="s">
        <v>8332</v>
      </c>
      <c r="Q1291" s="10">
        <f t="shared" si="40"/>
        <v>42709.134780092587</v>
      </c>
      <c r="R1291" s="11">
        <f t="shared" si="41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 t="s">
        <v>8331</v>
      </c>
      <c r="P1292" t="s">
        <v>8332</v>
      </c>
      <c r="Q1292" s="10">
        <f t="shared" si="40"/>
        <v>42086.614942129629</v>
      </c>
      <c r="R1292" s="11">
        <f t="shared" si="41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 t="s">
        <v>8331</v>
      </c>
      <c r="P1293" t="s">
        <v>8332</v>
      </c>
      <c r="Q1293" s="10">
        <f t="shared" si="40"/>
        <v>42064.652673611112</v>
      </c>
      <c r="R1293" s="11">
        <f t="shared" si="41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 t="s">
        <v>8331</v>
      </c>
      <c r="P1294" t="s">
        <v>8332</v>
      </c>
      <c r="Q1294" s="10">
        <f t="shared" si="40"/>
        <v>42256.764212962968</v>
      </c>
      <c r="R1294" s="11">
        <f t="shared" si="41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 t="s">
        <v>8331</v>
      </c>
      <c r="P1295" t="s">
        <v>8332</v>
      </c>
      <c r="Q1295" s="10">
        <f t="shared" si="40"/>
        <v>42292.701053240744</v>
      </c>
      <c r="R1295" s="11">
        <f t="shared" si="41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 t="s">
        <v>8331</v>
      </c>
      <c r="P1296" t="s">
        <v>8332</v>
      </c>
      <c r="Q1296" s="10">
        <f t="shared" si="40"/>
        <v>42278.453668981485</v>
      </c>
      <c r="R1296" s="11">
        <f t="shared" si="41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 t="s">
        <v>8331</v>
      </c>
      <c r="P1297" t="s">
        <v>8332</v>
      </c>
      <c r="Q1297" s="10">
        <f t="shared" si="40"/>
        <v>42184.572881944448</v>
      </c>
      <c r="R1297" s="11">
        <f t="shared" si="41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 t="s">
        <v>8331</v>
      </c>
      <c r="P1298" t="s">
        <v>8332</v>
      </c>
      <c r="Q1298" s="10">
        <f t="shared" si="40"/>
        <v>42423.050613425927</v>
      </c>
      <c r="R1298" s="11">
        <f t="shared" si="41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 t="s">
        <v>8331</v>
      </c>
      <c r="P1299" t="s">
        <v>8332</v>
      </c>
      <c r="Q1299" s="10">
        <f t="shared" si="40"/>
        <v>42461.747199074074</v>
      </c>
      <c r="R1299" s="11">
        <f t="shared" si="41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 t="s">
        <v>8331</v>
      </c>
      <c r="P1300" t="s">
        <v>8332</v>
      </c>
      <c r="Q1300" s="10">
        <f t="shared" si="40"/>
        <v>42458.680925925932</v>
      </c>
      <c r="R1300" s="11">
        <f t="shared" si="41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 t="s">
        <v>8331</v>
      </c>
      <c r="P1301" t="s">
        <v>8332</v>
      </c>
      <c r="Q1301" s="10">
        <f t="shared" si="40"/>
        <v>42169.814340277779</v>
      </c>
      <c r="R1301" s="11">
        <f t="shared" si="41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 t="s">
        <v>8331</v>
      </c>
      <c r="P1302" t="s">
        <v>8332</v>
      </c>
      <c r="Q1302" s="10">
        <f t="shared" si="40"/>
        <v>42483.675208333334</v>
      </c>
      <c r="R1302" s="11">
        <f t="shared" si="41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 t="s">
        <v>8331</v>
      </c>
      <c r="P1303" t="s">
        <v>8332</v>
      </c>
      <c r="Q1303" s="10">
        <f t="shared" si="40"/>
        <v>42195.749745370369</v>
      </c>
      <c r="R1303" s="11">
        <f t="shared" si="41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 t="s">
        <v>8331</v>
      </c>
      <c r="P1304" t="s">
        <v>8332</v>
      </c>
      <c r="Q1304" s="10">
        <f t="shared" si="40"/>
        <v>42675.057997685188</v>
      </c>
      <c r="R1304" s="11">
        <f t="shared" si="41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 t="s">
        <v>8331</v>
      </c>
      <c r="P1305" t="s">
        <v>8332</v>
      </c>
      <c r="Q1305" s="10">
        <f t="shared" si="40"/>
        <v>42566.441203703704</v>
      </c>
      <c r="R1305" s="11">
        <f t="shared" si="41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 t="s">
        <v>8333</v>
      </c>
      <c r="P1306" t="s">
        <v>8335</v>
      </c>
      <c r="Q1306" s="10">
        <f t="shared" si="40"/>
        <v>42747.194502314815</v>
      </c>
      <c r="R1306" s="11">
        <f t="shared" si="41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 t="s">
        <v>8333</v>
      </c>
      <c r="P1307" t="s">
        <v>8335</v>
      </c>
      <c r="Q1307" s="10">
        <f t="shared" si="40"/>
        <v>42543.665601851855</v>
      </c>
      <c r="R1307" s="11">
        <f t="shared" si="41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 t="s">
        <v>8333</v>
      </c>
      <c r="P1308" t="s">
        <v>8335</v>
      </c>
      <c r="Q1308" s="10">
        <f t="shared" si="40"/>
        <v>41947.457569444443</v>
      </c>
      <c r="R1308" s="11">
        <f t="shared" si="41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 t="s">
        <v>8333</v>
      </c>
      <c r="P1309" t="s">
        <v>8335</v>
      </c>
      <c r="Q1309" s="10">
        <f t="shared" si="40"/>
        <v>42387.503229166665</v>
      </c>
      <c r="R1309" s="11">
        <f t="shared" si="41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 t="s">
        <v>8333</v>
      </c>
      <c r="P1310" t="s">
        <v>8335</v>
      </c>
      <c r="Q1310" s="10">
        <f t="shared" si="40"/>
        <v>42611.613564814819</v>
      </c>
      <c r="R1310" s="11">
        <f t="shared" si="41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 t="s">
        <v>8333</v>
      </c>
      <c r="P1311" t="s">
        <v>8335</v>
      </c>
      <c r="Q1311" s="10">
        <f t="shared" si="40"/>
        <v>42257.882731481484</v>
      </c>
      <c r="R1311" s="11">
        <f t="shared" si="41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 t="s">
        <v>8333</v>
      </c>
      <c r="P1312" t="s">
        <v>8335</v>
      </c>
      <c r="Q1312" s="10">
        <f t="shared" si="40"/>
        <v>42556.667245370365</v>
      </c>
      <c r="R1312" s="11">
        <f t="shared" si="41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 t="s">
        <v>8333</v>
      </c>
      <c r="P1313" t="s">
        <v>8335</v>
      </c>
      <c r="Q1313" s="10">
        <f t="shared" si="40"/>
        <v>42669.802303240736</v>
      </c>
      <c r="R1313" s="11">
        <f t="shared" si="41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 t="s">
        <v>8333</v>
      </c>
      <c r="P1314" t="s">
        <v>8335</v>
      </c>
      <c r="Q1314" s="10">
        <f t="shared" si="40"/>
        <v>42082.702800925923</v>
      </c>
      <c r="R1314" s="11">
        <f t="shared" si="41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 t="s">
        <v>8333</v>
      </c>
      <c r="P1315" t="s">
        <v>8335</v>
      </c>
      <c r="Q1315" s="10">
        <f t="shared" si="40"/>
        <v>42402.709652777776</v>
      </c>
      <c r="R1315" s="11">
        <f t="shared" si="41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 t="s">
        <v>8333</v>
      </c>
      <c r="P1316" t="s">
        <v>8335</v>
      </c>
      <c r="Q1316" s="10">
        <f t="shared" si="40"/>
        <v>42604.669675925921</v>
      </c>
      <c r="R1316" s="11">
        <f t="shared" si="41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 t="s">
        <v>8333</v>
      </c>
      <c r="P1317" t="s">
        <v>8335</v>
      </c>
      <c r="Q1317" s="10">
        <f t="shared" si="40"/>
        <v>42278.498240740737</v>
      </c>
      <c r="R1317" s="11">
        <f t="shared" si="41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 t="s">
        <v>8333</v>
      </c>
      <c r="P1318" t="s">
        <v>8335</v>
      </c>
      <c r="Q1318" s="10">
        <f t="shared" si="40"/>
        <v>42393.961909722217</v>
      </c>
      <c r="R1318" s="11">
        <f t="shared" si="41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 t="s">
        <v>8333</v>
      </c>
      <c r="P1319" t="s">
        <v>8335</v>
      </c>
      <c r="Q1319" s="10">
        <f t="shared" si="40"/>
        <v>42520.235486111109</v>
      </c>
      <c r="R1319" s="11">
        <f t="shared" si="41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 t="s">
        <v>8333</v>
      </c>
      <c r="P1320" t="s">
        <v>8335</v>
      </c>
      <c r="Q1320" s="10">
        <f t="shared" si="40"/>
        <v>41985.043657407412</v>
      </c>
      <c r="R1320" s="11">
        <f t="shared" si="41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 t="s">
        <v>8333</v>
      </c>
      <c r="P1321" t="s">
        <v>8335</v>
      </c>
      <c r="Q1321" s="10">
        <f t="shared" si="40"/>
        <v>41816.812094907407</v>
      </c>
      <c r="R1321" s="11">
        <f t="shared" si="41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 t="s">
        <v>8333</v>
      </c>
      <c r="P1322" t="s">
        <v>8335</v>
      </c>
      <c r="Q1322" s="10">
        <f t="shared" si="40"/>
        <v>42705.690347222218</v>
      </c>
      <c r="R1322" s="11">
        <f t="shared" si="41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 t="s">
        <v>8333</v>
      </c>
      <c r="P1323" t="s">
        <v>8335</v>
      </c>
      <c r="Q1323" s="10">
        <f t="shared" si="40"/>
        <v>42697.74927083333</v>
      </c>
      <c r="R1323" s="11">
        <f t="shared" si="41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 t="s">
        <v>8333</v>
      </c>
      <c r="P1324" t="s">
        <v>8335</v>
      </c>
      <c r="Q1324" s="10">
        <f t="shared" si="40"/>
        <v>42115.656539351854</v>
      </c>
      <c r="R1324" s="11">
        <f t="shared" si="41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 t="s">
        <v>8333</v>
      </c>
      <c r="P1325" t="s">
        <v>8335</v>
      </c>
      <c r="Q1325" s="10">
        <f t="shared" si="40"/>
        <v>42451.698449074072</v>
      </c>
      <c r="R1325" s="11">
        <f t="shared" si="41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 t="s">
        <v>8333</v>
      </c>
      <c r="P1326" t="s">
        <v>8335</v>
      </c>
      <c r="Q1326" s="10">
        <f t="shared" si="40"/>
        <v>42626.633703703701</v>
      </c>
      <c r="R1326" s="11">
        <f t="shared" si="41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 t="s">
        <v>8333</v>
      </c>
      <c r="P1327" t="s">
        <v>8335</v>
      </c>
      <c r="Q1327" s="10">
        <f t="shared" si="40"/>
        <v>42704.086053240739</v>
      </c>
      <c r="R1327" s="11">
        <f t="shared" si="41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 t="s">
        <v>8333</v>
      </c>
      <c r="P1328" t="s">
        <v>8335</v>
      </c>
      <c r="Q1328" s="10">
        <f t="shared" si="40"/>
        <v>41974.791990740734</v>
      </c>
      <c r="R1328" s="11">
        <f t="shared" si="41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 t="s">
        <v>8333</v>
      </c>
      <c r="P1329" t="s">
        <v>8335</v>
      </c>
      <c r="Q1329" s="10">
        <f t="shared" si="40"/>
        <v>42123.678645833337</v>
      </c>
      <c r="R1329" s="11">
        <f t="shared" si="41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 t="s">
        <v>8333</v>
      </c>
      <c r="P1330" t="s">
        <v>8335</v>
      </c>
      <c r="Q1330" s="10">
        <f t="shared" si="40"/>
        <v>42612.642754629633</v>
      </c>
      <c r="R1330" s="11">
        <f t="shared" si="41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 t="s">
        <v>8333</v>
      </c>
      <c r="P1331" t="s">
        <v>8335</v>
      </c>
      <c r="Q1331" s="10">
        <f t="shared" si="40"/>
        <v>41935.221585648149</v>
      </c>
      <c r="R1331" s="11">
        <f t="shared" si="41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 t="s">
        <v>8333</v>
      </c>
      <c r="P1332" t="s">
        <v>8335</v>
      </c>
      <c r="Q1332" s="10">
        <f t="shared" si="40"/>
        <v>42522.276724537034</v>
      </c>
      <c r="R1332" s="11">
        <f t="shared" si="41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 t="s">
        <v>8333</v>
      </c>
      <c r="P1333" t="s">
        <v>8335</v>
      </c>
      <c r="Q1333" s="10">
        <f t="shared" si="40"/>
        <v>42569.50409722222</v>
      </c>
      <c r="R1333" s="11">
        <f t="shared" si="41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 t="s">
        <v>8333</v>
      </c>
      <c r="P1334" t="s">
        <v>8335</v>
      </c>
      <c r="Q1334" s="10">
        <f t="shared" si="40"/>
        <v>42732.060277777782</v>
      </c>
      <c r="R1334" s="11">
        <f t="shared" si="41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 t="s">
        <v>8333</v>
      </c>
      <c r="P1335" t="s">
        <v>8335</v>
      </c>
      <c r="Q1335" s="10">
        <f t="shared" si="40"/>
        <v>41806.106770833336</v>
      </c>
      <c r="R1335" s="11">
        <f t="shared" si="41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 t="s">
        <v>8333</v>
      </c>
      <c r="P1336" t="s">
        <v>8335</v>
      </c>
      <c r="Q1336" s="10">
        <f t="shared" si="40"/>
        <v>42410.774155092593</v>
      </c>
      <c r="R1336" s="11">
        <f t="shared" si="41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 t="s">
        <v>8333</v>
      </c>
      <c r="P1337" t="s">
        <v>8335</v>
      </c>
      <c r="Q1337" s="10">
        <f t="shared" si="40"/>
        <v>42313.936365740738</v>
      </c>
      <c r="R1337" s="11">
        <f t="shared" si="41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 t="s">
        <v>8333</v>
      </c>
      <c r="P1338" t="s">
        <v>8335</v>
      </c>
      <c r="Q1338" s="10">
        <f t="shared" si="40"/>
        <v>41955.863750000004</v>
      </c>
      <c r="R1338" s="11">
        <f t="shared" si="41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 t="s">
        <v>8333</v>
      </c>
      <c r="P1339" t="s">
        <v>8335</v>
      </c>
      <c r="Q1339" s="10">
        <f t="shared" si="40"/>
        <v>42767.577303240745</v>
      </c>
      <c r="R1339" s="11">
        <f t="shared" si="41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 t="s">
        <v>8333</v>
      </c>
      <c r="P1340" t="s">
        <v>8335</v>
      </c>
      <c r="Q1340" s="10">
        <f t="shared" si="40"/>
        <v>42188.803622685184</v>
      </c>
      <c r="R1340" s="11">
        <f t="shared" si="41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 t="s">
        <v>8333</v>
      </c>
      <c r="P1341" t="s">
        <v>8335</v>
      </c>
      <c r="Q1341" s="10">
        <f t="shared" si="40"/>
        <v>41936.647164351853</v>
      </c>
      <c r="R1341" s="11">
        <f t="shared" si="41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 t="s">
        <v>8333</v>
      </c>
      <c r="P1342" t="s">
        <v>8335</v>
      </c>
      <c r="Q1342" s="10">
        <f t="shared" si="40"/>
        <v>41836.595520833333</v>
      </c>
      <c r="R1342" s="11">
        <f t="shared" si="41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 t="s">
        <v>8333</v>
      </c>
      <c r="P1343" t="s">
        <v>8335</v>
      </c>
      <c r="Q1343" s="10">
        <f t="shared" si="40"/>
        <v>42612.624039351853</v>
      </c>
      <c r="R1343" s="11">
        <f t="shared" si="41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 t="s">
        <v>8333</v>
      </c>
      <c r="P1344" t="s">
        <v>8335</v>
      </c>
      <c r="Q1344" s="10">
        <f t="shared" si="40"/>
        <v>42172.816423611104</v>
      </c>
      <c r="R1344" s="11">
        <f t="shared" si="41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 t="s">
        <v>8333</v>
      </c>
      <c r="P1345" t="s">
        <v>8335</v>
      </c>
      <c r="Q1345" s="10">
        <f t="shared" si="40"/>
        <v>42542.526423611111</v>
      </c>
      <c r="R1345" s="11">
        <f t="shared" si="41"/>
        <v>2016</v>
      </c>
    </row>
    <row r="1346" spans="1:18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 t="s">
        <v>8336</v>
      </c>
      <c r="P1346" t="s">
        <v>8337</v>
      </c>
      <c r="Q1346" s="10">
        <f t="shared" ref="Q1346:Q1409" si="42">(((J1346/60)/60)/24)+DATE(1970,1,1)</f>
        <v>42522.789803240739</v>
      </c>
      <c r="R1346" s="11">
        <f t="shared" si="41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 t="s">
        <v>8336</v>
      </c>
      <c r="P1347" t="s">
        <v>8337</v>
      </c>
      <c r="Q1347" s="10">
        <f t="shared" si="42"/>
        <v>41799.814340277779</v>
      </c>
      <c r="R1347" s="11">
        <f t="shared" ref="R1347:R1410" si="43">YEAR(Q1347)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 t="s">
        <v>8336</v>
      </c>
      <c r="P1348" t="s">
        <v>8337</v>
      </c>
      <c r="Q1348" s="10">
        <f t="shared" si="42"/>
        <v>41422.075821759259</v>
      </c>
      <c r="R1348" s="11">
        <f t="shared" si="43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 t="s">
        <v>8336</v>
      </c>
      <c r="P1349" t="s">
        <v>8337</v>
      </c>
      <c r="Q1349" s="10">
        <f t="shared" si="42"/>
        <v>42040.638020833328</v>
      </c>
      <c r="R1349" s="11">
        <f t="shared" si="43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 t="s">
        <v>8336</v>
      </c>
      <c r="P1350" t="s">
        <v>8337</v>
      </c>
      <c r="Q1350" s="10">
        <f t="shared" si="42"/>
        <v>41963.506168981476</v>
      </c>
      <c r="R1350" s="11">
        <f t="shared" si="43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 t="s">
        <v>8336</v>
      </c>
      <c r="P1351" t="s">
        <v>8337</v>
      </c>
      <c r="Q1351" s="10">
        <f t="shared" si="42"/>
        <v>42317.33258101852</v>
      </c>
      <c r="R1351" s="11">
        <f t="shared" si="43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 t="s">
        <v>8336</v>
      </c>
      <c r="P1352" t="s">
        <v>8337</v>
      </c>
      <c r="Q1352" s="10">
        <f t="shared" si="42"/>
        <v>42334.013124999998</v>
      </c>
      <c r="R1352" s="11">
        <f t="shared" si="43"/>
        <v>2015</v>
      </c>
    </row>
    <row r="1353" spans="1:18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 t="s">
        <v>8336</v>
      </c>
      <c r="P1353" t="s">
        <v>8337</v>
      </c>
      <c r="Q1353" s="10">
        <f t="shared" si="42"/>
        <v>42382.74009259259</v>
      </c>
      <c r="R1353" s="11">
        <f t="shared" si="43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 t="s">
        <v>8336</v>
      </c>
      <c r="P1354" t="s">
        <v>8337</v>
      </c>
      <c r="Q1354" s="10">
        <f t="shared" si="42"/>
        <v>42200.578310185185</v>
      </c>
      <c r="R1354" s="11">
        <f t="shared" si="43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 t="s">
        <v>8336</v>
      </c>
      <c r="P1355" t="s">
        <v>8337</v>
      </c>
      <c r="Q1355" s="10">
        <f t="shared" si="42"/>
        <v>41309.11791666667</v>
      </c>
      <c r="R1355" s="11">
        <f t="shared" si="43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 t="s">
        <v>8336</v>
      </c>
      <c r="P1356" t="s">
        <v>8337</v>
      </c>
      <c r="Q1356" s="10">
        <f t="shared" si="42"/>
        <v>42502.807627314818</v>
      </c>
      <c r="R1356" s="11">
        <f t="shared" si="43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 t="s">
        <v>8336</v>
      </c>
      <c r="P1357" t="s">
        <v>8337</v>
      </c>
      <c r="Q1357" s="10">
        <f t="shared" si="42"/>
        <v>41213.254687499997</v>
      </c>
      <c r="R1357" s="11">
        <f t="shared" si="43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 t="s">
        <v>8336</v>
      </c>
      <c r="P1358" t="s">
        <v>8337</v>
      </c>
      <c r="Q1358" s="10">
        <f t="shared" si="42"/>
        <v>41430.038888888892</v>
      </c>
      <c r="R1358" s="11">
        <f t="shared" si="43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 t="s">
        <v>8336</v>
      </c>
      <c r="P1359" t="s">
        <v>8337</v>
      </c>
      <c r="Q1359" s="10">
        <f t="shared" si="42"/>
        <v>41304.962233796294</v>
      </c>
      <c r="R1359" s="11">
        <f t="shared" si="43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 t="s">
        <v>8336</v>
      </c>
      <c r="P1360" t="s">
        <v>8337</v>
      </c>
      <c r="Q1360" s="10">
        <f t="shared" si="42"/>
        <v>40689.570868055554</v>
      </c>
      <c r="R1360" s="11">
        <f t="shared" si="43"/>
        <v>2011</v>
      </c>
    </row>
    <row r="1361" spans="1:18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 t="s">
        <v>8336</v>
      </c>
      <c r="P1361" t="s">
        <v>8337</v>
      </c>
      <c r="Q1361" s="10">
        <f t="shared" si="42"/>
        <v>40668.814699074072</v>
      </c>
      <c r="R1361" s="11">
        <f t="shared" si="43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 t="s">
        <v>8336</v>
      </c>
      <c r="P1362" t="s">
        <v>8337</v>
      </c>
      <c r="Q1362" s="10">
        <f t="shared" si="42"/>
        <v>41095.900694444441</v>
      </c>
      <c r="R1362" s="11">
        <f t="shared" si="43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 t="s">
        <v>8336</v>
      </c>
      <c r="P1363" t="s">
        <v>8337</v>
      </c>
      <c r="Q1363" s="10">
        <f t="shared" si="42"/>
        <v>41781.717268518521</v>
      </c>
      <c r="R1363" s="11">
        <f t="shared" si="43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 t="s">
        <v>8336</v>
      </c>
      <c r="P1364" t="s">
        <v>8337</v>
      </c>
      <c r="Q1364" s="10">
        <f t="shared" si="42"/>
        <v>41464.934386574074</v>
      </c>
      <c r="R1364" s="11">
        <f t="shared" si="43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 t="s">
        <v>8336</v>
      </c>
      <c r="P1365" t="s">
        <v>8337</v>
      </c>
      <c r="Q1365" s="10">
        <f t="shared" si="42"/>
        <v>42396.8440625</v>
      </c>
      <c r="R1365" s="11">
        <f t="shared" si="43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 t="s">
        <v>8339</v>
      </c>
      <c r="P1366" t="s">
        <v>8340</v>
      </c>
      <c r="Q1366" s="10">
        <f t="shared" si="42"/>
        <v>41951.695671296293</v>
      </c>
      <c r="R1366" s="11">
        <f t="shared" si="43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 t="s">
        <v>8339</v>
      </c>
      <c r="P1367" t="s">
        <v>8340</v>
      </c>
      <c r="Q1367" s="10">
        <f t="shared" si="42"/>
        <v>42049.733240740738</v>
      </c>
      <c r="R1367" s="11">
        <f t="shared" si="43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 t="s">
        <v>8339</v>
      </c>
      <c r="P1368" t="s">
        <v>8340</v>
      </c>
      <c r="Q1368" s="10">
        <f t="shared" si="42"/>
        <v>41924.996099537035</v>
      </c>
      <c r="R1368" s="11">
        <f t="shared" si="43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 t="s">
        <v>8339</v>
      </c>
      <c r="P1369" t="s">
        <v>8340</v>
      </c>
      <c r="Q1369" s="10">
        <f t="shared" si="42"/>
        <v>42292.002893518518</v>
      </c>
      <c r="R1369" s="11">
        <f t="shared" si="43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 t="s">
        <v>8339</v>
      </c>
      <c r="P1370" t="s">
        <v>8340</v>
      </c>
      <c r="Q1370" s="10">
        <f t="shared" si="42"/>
        <v>42146.190902777773</v>
      </c>
      <c r="R1370" s="11">
        <f t="shared" si="43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 t="s">
        <v>8339</v>
      </c>
      <c r="P1371" t="s">
        <v>8340</v>
      </c>
      <c r="Q1371" s="10">
        <f t="shared" si="42"/>
        <v>41710.594282407408</v>
      </c>
      <c r="R1371" s="11">
        <f t="shared" si="43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 t="s">
        <v>8339</v>
      </c>
      <c r="P1372" t="s">
        <v>8340</v>
      </c>
      <c r="Q1372" s="10">
        <f t="shared" si="42"/>
        <v>41548.00335648148</v>
      </c>
      <c r="R1372" s="11">
        <f t="shared" si="43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 t="s">
        <v>8339</v>
      </c>
      <c r="P1373" t="s">
        <v>8340</v>
      </c>
      <c r="Q1373" s="10">
        <f t="shared" si="42"/>
        <v>42101.758587962962</v>
      </c>
      <c r="R1373" s="11">
        <f t="shared" si="43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 t="s">
        <v>8339</v>
      </c>
      <c r="P1374" t="s">
        <v>8340</v>
      </c>
      <c r="Q1374" s="10">
        <f t="shared" si="42"/>
        <v>41072.739953703705</v>
      </c>
      <c r="R1374" s="11">
        <f t="shared" si="43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 t="s">
        <v>8339</v>
      </c>
      <c r="P1375" t="s">
        <v>8340</v>
      </c>
      <c r="Q1375" s="10">
        <f t="shared" si="42"/>
        <v>42704.95177083333</v>
      </c>
      <c r="R1375" s="11">
        <f t="shared" si="43"/>
        <v>2016</v>
      </c>
    </row>
    <row r="1376" spans="1:18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 t="s">
        <v>8339</v>
      </c>
      <c r="P1376" t="s">
        <v>8340</v>
      </c>
      <c r="Q1376" s="10">
        <f t="shared" si="42"/>
        <v>42424.161898148144</v>
      </c>
      <c r="R1376" s="11">
        <f t="shared" si="43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 t="s">
        <v>8339</v>
      </c>
      <c r="P1377" t="s">
        <v>8340</v>
      </c>
      <c r="Q1377" s="10">
        <f t="shared" si="42"/>
        <v>42720.066192129627</v>
      </c>
      <c r="R1377" s="11">
        <f t="shared" si="43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 t="s">
        <v>8339</v>
      </c>
      <c r="P1378" t="s">
        <v>8340</v>
      </c>
      <c r="Q1378" s="10">
        <f t="shared" si="42"/>
        <v>42677.669050925921</v>
      </c>
      <c r="R1378" s="11">
        <f t="shared" si="43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 t="s">
        <v>8339</v>
      </c>
      <c r="P1379" t="s">
        <v>8340</v>
      </c>
      <c r="Q1379" s="10">
        <f t="shared" si="42"/>
        <v>42747.219560185185</v>
      </c>
      <c r="R1379" s="11">
        <f t="shared" si="43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 t="s">
        <v>8339</v>
      </c>
      <c r="P1380" t="s">
        <v>8340</v>
      </c>
      <c r="Q1380" s="10">
        <f t="shared" si="42"/>
        <v>42568.759374999994</v>
      </c>
      <c r="R1380" s="11">
        <f t="shared" si="43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 t="s">
        <v>8339</v>
      </c>
      <c r="P1381" t="s">
        <v>8340</v>
      </c>
      <c r="Q1381" s="10">
        <f t="shared" si="42"/>
        <v>42130.491620370376</v>
      </c>
      <c r="R1381" s="11">
        <f t="shared" si="43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 t="s">
        <v>8339</v>
      </c>
      <c r="P1382" t="s">
        <v>8340</v>
      </c>
      <c r="Q1382" s="10">
        <f t="shared" si="42"/>
        <v>42141.762800925921</v>
      </c>
      <c r="R1382" s="11">
        <f t="shared" si="43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 t="s">
        <v>8339</v>
      </c>
      <c r="P1383" t="s">
        <v>8340</v>
      </c>
      <c r="Q1383" s="10">
        <f t="shared" si="42"/>
        <v>42703.214409722219</v>
      </c>
      <c r="R1383" s="11">
        <f t="shared" si="43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 t="s">
        <v>8339</v>
      </c>
      <c r="P1384" t="s">
        <v>8340</v>
      </c>
      <c r="Q1384" s="10">
        <f t="shared" si="42"/>
        <v>41370.800185185188</v>
      </c>
      <c r="R1384" s="11">
        <f t="shared" si="43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 t="s">
        <v>8339</v>
      </c>
      <c r="P1385" t="s">
        <v>8340</v>
      </c>
      <c r="Q1385" s="10">
        <f t="shared" si="42"/>
        <v>42707.074976851851</v>
      </c>
      <c r="R1385" s="11">
        <f t="shared" si="43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 t="s">
        <v>8339</v>
      </c>
      <c r="P1386" t="s">
        <v>8340</v>
      </c>
      <c r="Q1386" s="10">
        <f t="shared" si="42"/>
        <v>42160.735208333332</v>
      </c>
      <c r="R1386" s="11">
        <f t="shared" si="43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 t="s">
        <v>8339</v>
      </c>
      <c r="P1387" t="s">
        <v>8340</v>
      </c>
      <c r="Q1387" s="10">
        <f t="shared" si="42"/>
        <v>42433.688900462963</v>
      </c>
      <c r="R1387" s="11">
        <f t="shared" si="43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 t="s">
        <v>8339</v>
      </c>
      <c r="P1388" t="s">
        <v>8340</v>
      </c>
      <c r="Q1388" s="10">
        <f t="shared" si="42"/>
        <v>42184.646863425922</v>
      </c>
      <c r="R1388" s="11">
        <f t="shared" si="43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 t="s">
        <v>8339</v>
      </c>
      <c r="P1389" t="s">
        <v>8340</v>
      </c>
      <c r="Q1389" s="10">
        <f t="shared" si="42"/>
        <v>42126.92123842593</v>
      </c>
      <c r="R1389" s="11">
        <f t="shared" si="43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 t="s">
        <v>8339</v>
      </c>
      <c r="P1390" t="s">
        <v>8340</v>
      </c>
      <c r="Q1390" s="10">
        <f t="shared" si="42"/>
        <v>42634.614780092597</v>
      </c>
      <c r="R1390" s="11">
        <f t="shared" si="43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 t="s">
        <v>8339</v>
      </c>
      <c r="P1391" t="s">
        <v>8340</v>
      </c>
      <c r="Q1391" s="10">
        <f t="shared" si="42"/>
        <v>42565.480983796297</v>
      </c>
      <c r="R1391" s="11">
        <f t="shared" si="43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 t="s">
        <v>8339</v>
      </c>
      <c r="P1392" t="s">
        <v>8340</v>
      </c>
      <c r="Q1392" s="10">
        <f t="shared" si="42"/>
        <v>42087.803310185183</v>
      </c>
      <c r="R1392" s="11">
        <f t="shared" si="43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 t="s">
        <v>8339</v>
      </c>
      <c r="P1393" t="s">
        <v>8340</v>
      </c>
      <c r="Q1393" s="10">
        <f t="shared" si="42"/>
        <v>42193.650671296295</v>
      </c>
      <c r="R1393" s="11">
        <f t="shared" si="43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 t="s">
        <v>8339</v>
      </c>
      <c r="P1394" t="s">
        <v>8340</v>
      </c>
      <c r="Q1394" s="10">
        <f t="shared" si="42"/>
        <v>42401.154930555553</v>
      </c>
      <c r="R1394" s="11">
        <f t="shared" si="43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 t="s">
        <v>8339</v>
      </c>
      <c r="P1395" t="s">
        <v>8340</v>
      </c>
      <c r="Q1395" s="10">
        <f t="shared" si="42"/>
        <v>42553.681979166664</v>
      </c>
      <c r="R1395" s="11">
        <f t="shared" si="43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 t="s">
        <v>8339</v>
      </c>
      <c r="P1396" t="s">
        <v>8340</v>
      </c>
      <c r="Q1396" s="10">
        <f t="shared" si="42"/>
        <v>42752.144976851851</v>
      </c>
      <c r="R1396" s="11">
        <f t="shared" si="43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 t="s">
        <v>8339</v>
      </c>
      <c r="P1397" t="s">
        <v>8340</v>
      </c>
      <c r="Q1397" s="10">
        <f t="shared" si="42"/>
        <v>42719.90834490741</v>
      </c>
      <c r="R1397" s="11">
        <f t="shared" si="43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 t="s">
        <v>8339</v>
      </c>
      <c r="P1398" t="s">
        <v>8340</v>
      </c>
      <c r="Q1398" s="10">
        <f t="shared" si="42"/>
        <v>42018.99863425926</v>
      </c>
      <c r="R1398" s="11">
        <f t="shared" si="43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 t="s">
        <v>8339</v>
      </c>
      <c r="P1399" t="s">
        <v>8340</v>
      </c>
      <c r="Q1399" s="10">
        <f t="shared" si="42"/>
        <v>42640.917939814812</v>
      </c>
      <c r="R1399" s="11">
        <f t="shared" si="43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 t="s">
        <v>8339</v>
      </c>
      <c r="P1400" t="s">
        <v>8340</v>
      </c>
      <c r="Q1400" s="10">
        <f t="shared" si="42"/>
        <v>42526.874236111107</v>
      </c>
      <c r="R1400" s="11">
        <f t="shared" si="43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 t="s">
        <v>8339</v>
      </c>
      <c r="P1401" t="s">
        <v>8340</v>
      </c>
      <c r="Q1401" s="10">
        <f t="shared" si="42"/>
        <v>41889.004317129627</v>
      </c>
      <c r="R1401" s="11">
        <f t="shared" si="43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 t="s">
        <v>8339</v>
      </c>
      <c r="P1402" t="s">
        <v>8340</v>
      </c>
      <c r="Q1402" s="10">
        <f t="shared" si="42"/>
        <v>42498.341122685189</v>
      </c>
      <c r="R1402" s="11">
        <f t="shared" si="43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 t="s">
        <v>8339</v>
      </c>
      <c r="P1403" t="s">
        <v>8340</v>
      </c>
      <c r="Q1403" s="10">
        <f t="shared" si="42"/>
        <v>41399.99622685185</v>
      </c>
      <c r="R1403" s="11">
        <f t="shared" si="43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 t="s">
        <v>8339</v>
      </c>
      <c r="P1404" t="s">
        <v>8340</v>
      </c>
      <c r="Q1404" s="10">
        <f t="shared" si="42"/>
        <v>42065.053368055553</v>
      </c>
      <c r="R1404" s="11">
        <f t="shared" si="43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 t="s">
        <v>8339</v>
      </c>
      <c r="P1405" t="s">
        <v>8340</v>
      </c>
      <c r="Q1405" s="10">
        <f t="shared" si="42"/>
        <v>41451.062905092593</v>
      </c>
      <c r="R1405" s="11">
        <f t="shared" si="43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 t="s">
        <v>8336</v>
      </c>
      <c r="P1406" t="s">
        <v>8355</v>
      </c>
      <c r="Q1406" s="10">
        <f t="shared" si="42"/>
        <v>42032.510243055556</v>
      </c>
      <c r="R1406" s="11">
        <f t="shared" si="43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 t="s">
        <v>8336</v>
      </c>
      <c r="P1407" t="s">
        <v>8355</v>
      </c>
      <c r="Q1407" s="10">
        <f t="shared" si="42"/>
        <v>41941.680567129632</v>
      </c>
      <c r="R1407" s="11">
        <f t="shared" si="43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 t="s">
        <v>8336</v>
      </c>
      <c r="P1408" t="s">
        <v>8355</v>
      </c>
      <c r="Q1408" s="10">
        <f t="shared" si="42"/>
        <v>42297.432951388888</v>
      </c>
      <c r="R1408" s="11">
        <f t="shared" si="43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 t="s">
        <v>8336</v>
      </c>
      <c r="P1409" t="s">
        <v>8355</v>
      </c>
      <c r="Q1409" s="10">
        <f t="shared" si="42"/>
        <v>41838.536782407406</v>
      </c>
      <c r="R1409" s="11">
        <f t="shared" si="43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 t="s">
        <v>8336</v>
      </c>
      <c r="P1410" t="s">
        <v>8355</v>
      </c>
      <c r="Q1410" s="10">
        <f t="shared" ref="Q1410:Q1473" si="44">(((J1410/60)/60)/24)+DATE(1970,1,1)</f>
        <v>42291.872175925921</v>
      </c>
      <c r="R1410" s="11">
        <f t="shared" si="43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 t="s">
        <v>8336</v>
      </c>
      <c r="P1411" t="s">
        <v>8355</v>
      </c>
      <c r="Q1411" s="10">
        <f t="shared" si="44"/>
        <v>41945.133506944447</v>
      </c>
      <c r="R1411" s="11">
        <f t="shared" ref="R1411:R1474" si="45">YEAR(Q1411)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 t="s">
        <v>8336</v>
      </c>
      <c r="P1412" t="s">
        <v>8355</v>
      </c>
      <c r="Q1412" s="10">
        <f t="shared" si="44"/>
        <v>42479.318518518514</v>
      </c>
      <c r="R1412" s="11">
        <f t="shared" si="45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 t="s">
        <v>8336</v>
      </c>
      <c r="P1413" t="s">
        <v>8355</v>
      </c>
      <c r="Q1413" s="10">
        <f t="shared" si="44"/>
        <v>42013.059027777781</v>
      </c>
      <c r="R1413" s="11">
        <f t="shared" si="45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 t="s">
        <v>8336</v>
      </c>
      <c r="P1414" t="s">
        <v>8355</v>
      </c>
      <c r="Q1414" s="10">
        <f t="shared" si="44"/>
        <v>41947.063645833332</v>
      </c>
      <c r="R1414" s="11">
        <f t="shared" si="45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 t="s">
        <v>8336</v>
      </c>
      <c r="P1415" t="s">
        <v>8355</v>
      </c>
      <c r="Q1415" s="10">
        <f t="shared" si="44"/>
        <v>42360.437152777777</v>
      </c>
      <c r="R1415" s="11">
        <f t="shared" si="45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 t="s">
        <v>8336</v>
      </c>
      <c r="P1416" t="s">
        <v>8355</v>
      </c>
      <c r="Q1416" s="10">
        <f t="shared" si="44"/>
        <v>42708.25309027778</v>
      </c>
      <c r="R1416" s="11">
        <f t="shared" si="45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 t="s">
        <v>8336</v>
      </c>
      <c r="P1417" t="s">
        <v>8355</v>
      </c>
      <c r="Q1417" s="10">
        <f t="shared" si="44"/>
        <v>42192.675821759258</v>
      </c>
      <c r="R1417" s="11">
        <f t="shared" si="45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 t="s">
        <v>8336</v>
      </c>
      <c r="P1418" t="s">
        <v>8355</v>
      </c>
      <c r="Q1418" s="10">
        <f t="shared" si="44"/>
        <v>42299.926145833335</v>
      </c>
      <c r="R1418" s="11">
        <f t="shared" si="45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 t="s">
        <v>8336</v>
      </c>
      <c r="P1419" t="s">
        <v>8355</v>
      </c>
      <c r="Q1419" s="10">
        <f t="shared" si="44"/>
        <v>42232.15016203704</v>
      </c>
      <c r="R1419" s="11">
        <f t="shared" si="45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 t="s">
        <v>8336</v>
      </c>
      <c r="P1420" t="s">
        <v>8355</v>
      </c>
      <c r="Q1420" s="10">
        <f t="shared" si="44"/>
        <v>42395.456412037034</v>
      </c>
      <c r="R1420" s="11">
        <f t="shared" si="45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 t="s">
        <v>8336</v>
      </c>
      <c r="P1421" t="s">
        <v>8355</v>
      </c>
      <c r="Q1421" s="10">
        <f t="shared" si="44"/>
        <v>42622.456238425926</v>
      </c>
      <c r="R1421" s="11">
        <f t="shared" si="45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 t="s">
        <v>8336</v>
      </c>
      <c r="P1422" t="s">
        <v>8355</v>
      </c>
      <c r="Q1422" s="10">
        <f t="shared" si="44"/>
        <v>42524.667662037042</v>
      </c>
      <c r="R1422" s="11">
        <f t="shared" si="45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 t="s">
        <v>8336</v>
      </c>
      <c r="P1423" t="s">
        <v>8355</v>
      </c>
      <c r="Q1423" s="10">
        <f t="shared" si="44"/>
        <v>42013.915613425925</v>
      </c>
      <c r="R1423" s="11">
        <f t="shared" si="45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 t="s">
        <v>8336</v>
      </c>
      <c r="P1424" t="s">
        <v>8355</v>
      </c>
      <c r="Q1424" s="10">
        <f t="shared" si="44"/>
        <v>42604.239629629628</v>
      </c>
      <c r="R1424" s="11">
        <f t="shared" si="45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 t="s">
        <v>8336</v>
      </c>
      <c r="P1425" t="s">
        <v>8355</v>
      </c>
      <c r="Q1425" s="10">
        <f t="shared" si="44"/>
        <v>42340.360312500001</v>
      </c>
      <c r="R1425" s="11">
        <f t="shared" si="45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 t="s">
        <v>8336</v>
      </c>
      <c r="P1426" t="s">
        <v>8355</v>
      </c>
      <c r="Q1426" s="10">
        <f t="shared" si="44"/>
        <v>42676.717615740738</v>
      </c>
      <c r="R1426" s="11">
        <f t="shared" si="45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 t="s">
        <v>8336</v>
      </c>
      <c r="P1427" t="s">
        <v>8355</v>
      </c>
      <c r="Q1427" s="10">
        <f t="shared" si="44"/>
        <v>42093.131469907406</v>
      </c>
      <c r="R1427" s="11">
        <f t="shared" si="45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 t="s">
        <v>8336</v>
      </c>
      <c r="P1428" t="s">
        <v>8355</v>
      </c>
      <c r="Q1428" s="10">
        <f t="shared" si="44"/>
        <v>42180.390277777777</v>
      </c>
      <c r="R1428" s="11">
        <f t="shared" si="45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 t="s">
        <v>8336</v>
      </c>
      <c r="P1429" t="s">
        <v>8355</v>
      </c>
      <c r="Q1429" s="10">
        <f t="shared" si="44"/>
        <v>42601.851678240739</v>
      </c>
      <c r="R1429" s="11">
        <f t="shared" si="45"/>
        <v>2016</v>
      </c>
    </row>
    <row r="1430" spans="1:18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 t="s">
        <v>8336</v>
      </c>
      <c r="P1430" t="s">
        <v>8355</v>
      </c>
      <c r="Q1430" s="10">
        <f t="shared" si="44"/>
        <v>42432.379826388889</v>
      </c>
      <c r="R1430" s="11">
        <f t="shared" si="45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 t="s">
        <v>8336</v>
      </c>
      <c r="P1431" t="s">
        <v>8355</v>
      </c>
      <c r="Q1431" s="10">
        <f t="shared" si="44"/>
        <v>42074.060671296291</v>
      </c>
      <c r="R1431" s="11">
        <f t="shared" si="45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 t="s">
        <v>8336</v>
      </c>
      <c r="P1432" t="s">
        <v>8355</v>
      </c>
      <c r="Q1432" s="10">
        <f t="shared" si="44"/>
        <v>41961.813518518517</v>
      </c>
      <c r="R1432" s="11">
        <f t="shared" si="45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 t="s">
        <v>8336</v>
      </c>
      <c r="P1433" t="s">
        <v>8355</v>
      </c>
      <c r="Q1433" s="10">
        <f t="shared" si="44"/>
        <v>42304.210833333331</v>
      </c>
      <c r="R1433" s="11">
        <f t="shared" si="45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 t="s">
        <v>8336</v>
      </c>
      <c r="P1434" t="s">
        <v>8355</v>
      </c>
      <c r="Q1434" s="10">
        <f t="shared" si="44"/>
        <v>42175.780416666668</v>
      </c>
      <c r="R1434" s="11">
        <f t="shared" si="45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 t="s">
        <v>8336</v>
      </c>
      <c r="P1435" t="s">
        <v>8355</v>
      </c>
      <c r="Q1435" s="10">
        <f t="shared" si="44"/>
        <v>42673.625868055555</v>
      </c>
      <c r="R1435" s="11">
        <f t="shared" si="45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 t="s">
        <v>8336</v>
      </c>
      <c r="P1436" t="s">
        <v>8355</v>
      </c>
      <c r="Q1436" s="10">
        <f t="shared" si="44"/>
        <v>42142.767106481479</v>
      </c>
      <c r="R1436" s="11">
        <f t="shared" si="45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 t="s">
        <v>8336</v>
      </c>
      <c r="P1437" t="s">
        <v>8355</v>
      </c>
      <c r="Q1437" s="10">
        <f t="shared" si="44"/>
        <v>42258.780324074076</v>
      </c>
      <c r="R1437" s="11">
        <f t="shared" si="45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 t="s">
        <v>8336</v>
      </c>
      <c r="P1438" t="s">
        <v>8355</v>
      </c>
      <c r="Q1438" s="10">
        <f t="shared" si="44"/>
        <v>42391.35019675926</v>
      </c>
      <c r="R1438" s="11">
        <f t="shared" si="45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 t="s">
        <v>8336</v>
      </c>
      <c r="P1439" t="s">
        <v>8355</v>
      </c>
      <c r="Q1439" s="10">
        <f t="shared" si="44"/>
        <v>41796.531701388885</v>
      </c>
      <c r="R1439" s="11">
        <f t="shared" si="45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 t="s">
        <v>8336</v>
      </c>
      <c r="P1440" t="s">
        <v>8355</v>
      </c>
      <c r="Q1440" s="10">
        <f t="shared" si="44"/>
        <v>42457.871516203704</v>
      </c>
      <c r="R1440" s="11">
        <f t="shared" si="45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 t="s">
        <v>8336</v>
      </c>
      <c r="P1441" t="s">
        <v>8355</v>
      </c>
      <c r="Q1441" s="10">
        <f t="shared" si="44"/>
        <v>42040.829872685179</v>
      </c>
      <c r="R1441" s="11">
        <f t="shared" si="45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 t="s">
        <v>8336</v>
      </c>
      <c r="P1442" t="s">
        <v>8355</v>
      </c>
      <c r="Q1442" s="10">
        <f t="shared" si="44"/>
        <v>42486.748414351852</v>
      </c>
      <c r="R1442" s="11">
        <f t="shared" si="45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 t="s">
        <v>8336</v>
      </c>
      <c r="P1443" t="s">
        <v>8355</v>
      </c>
      <c r="Q1443" s="10">
        <f t="shared" si="44"/>
        <v>42198.765844907408</v>
      </c>
      <c r="R1443" s="11">
        <f t="shared" si="45"/>
        <v>2015</v>
      </c>
    </row>
    <row r="1444" spans="1:18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 t="s">
        <v>8336</v>
      </c>
      <c r="P1444" t="s">
        <v>8355</v>
      </c>
      <c r="Q1444" s="10">
        <f t="shared" si="44"/>
        <v>42485.64534722222</v>
      </c>
      <c r="R1444" s="11">
        <f t="shared" si="45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 t="s">
        <v>8336</v>
      </c>
      <c r="P1445" t="s">
        <v>8355</v>
      </c>
      <c r="Q1445" s="10">
        <f t="shared" si="44"/>
        <v>42707.926030092596</v>
      </c>
      <c r="R1445" s="11">
        <f t="shared" si="45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 t="s">
        <v>8336</v>
      </c>
      <c r="P1446" t="s">
        <v>8355</v>
      </c>
      <c r="Q1446" s="10">
        <f t="shared" si="44"/>
        <v>42199.873402777783</v>
      </c>
      <c r="R1446" s="11">
        <f t="shared" si="45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 t="s">
        <v>8336</v>
      </c>
      <c r="P1447" t="s">
        <v>8355</v>
      </c>
      <c r="Q1447" s="10">
        <f t="shared" si="44"/>
        <v>42139.542303240742</v>
      </c>
      <c r="R1447" s="11">
        <f t="shared" si="45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 t="s">
        <v>8336</v>
      </c>
      <c r="P1448" t="s">
        <v>8355</v>
      </c>
      <c r="Q1448" s="10">
        <f t="shared" si="44"/>
        <v>42461.447662037041</v>
      </c>
      <c r="R1448" s="11">
        <f t="shared" si="45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 t="s">
        <v>8336</v>
      </c>
      <c r="P1449" t="s">
        <v>8355</v>
      </c>
      <c r="Q1449" s="10">
        <f t="shared" si="44"/>
        <v>42529.730717592596</v>
      </c>
      <c r="R1449" s="11">
        <f t="shared" si="45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 t="s">
        <v>8336</v>
      </c>
      <c r="P1450" t="s">
        <v>8355</v>
      </c>
      <c r="Q1450" s="10">
        <f t="shared" si="44"/>
        <v>42115.936550925922</v>
      </c>
      <c r="R1450" s="11">
        <f t="shared" si="45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 t="s">
        <v>8336</v>
      </c>
      <c r="P1451" t="s">
        <v>8355</v>
      </c>
      <c r="Q1451" s="10">
        <f t="shared" si="44"/>
        <v>42086.811400462961</v>
      </c>
      <c r="R1451" s="11">
        <f t="shared" si="45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 t="s">
        <v>8336</v>
      </c>
      <c r="P1452" t="s">
        <v>8355</v>
      </c>
      <c r="Q1452" s="10">
        <f t="shared" si="44"/>
        <v>42390.171261574069</v>
      </c>
      <c r="R1452" s="11">
        <f t="shared" si="45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 t="s">
        <v>8336</v>
      </c>
      <c r="P1453" t="s">
        <v>8355</v>
      </c>
      <c r="Q1453" s="10">
        <f t="shared" si="44"/>
        <v>41931.959016203706</v>
      </c>
      <c r="R1453" s="11">
        <f t="shared" si="45"/>
        <v>2014</v>
      </c>
    </row>
    <row r="1454" spans="1:18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 t="s">
        <v>8336</v>
      </c>
      <c r="P1454" t="s">
        <v>8355</v>
      </c>
      <c r="Q1454" s="10">
        <f t="shared" si="44"/>
        <v>41818.703275462962</v>
      </c>
      <c r="R1454" s="11">
        <f t="shared" si="45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 t="s">
        <v>8336</v>
      </c>
      <c r="P1455" t="s">
        <v>8355</v>
      </c>
      <c r="Q1455" s="10">
        <f t="shared" si="44"/>
        <v>42795.696145833332</v>
      </c>
      <c r="R1455" s="11">
        <f t="shared" si="45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 t="s">
        <v>8336</v>
      </c>
      <c r="P1456" t="s">
        <v>8355</v>
      </c>
      <c r="Q1456" s="10">
        <f t="shared" si="44"/>
        <v>42463.866666666669</v>
      </c>
      <c r="R1456" s="11">
        <f t="shared" si="45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 t="s">
        <v>8336</v>
      </c>
      <c r="P1457" t="s">
        <v>8355</v>
      </c>
      <c r="Q1457" s="10">
        <f t="shared" si="44"/>
        <v>41832.672685185185</v>
      </c>
      <c r="R1457" s="11">
        <f t="shared" si="45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 t="s">
        <v>8336</v>
      </c>
      <c r="P1458" t="s">
        <v>8355</v>
      </c>
      <c r="Q1458" s="10">
        <f t="shared" si="44"/>
        <v>42708.668576388889</v>
      </c>
      <c r="R1458" s="11">
        <f t="shared" si="45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 t="s">
        <v>8336</v>
      </c>
      <c r="P1459" t="s">
        <v>8355</v>
      </c>
      <c r="Q1459" s="10">
        <f t="shared" si="44"/>
        <v>42289.89634259259</v>
      </c>
      <c r="R1459" s="11">
        <f t="shared" si="45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 t="s">
        <v>8336</v>
      </c>
      <c r="P1460" t="s">
        <v>8355</v>
      </c>
      <c r="Q1460" s="10">
        <f t="shared" si="44"/>
        <v>41831.705555555556</v>
      </c>
      <c r="R1460" s="11">
        <f t="shared" si="45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 t="s">
        <v>8336</v>
      </c>
      <c r="P1461" t="s">
        <v>8355</v>
      </c>
      <c r="Q1461" s="10">
        <f t="shared" si="44"/>
        <v>42312.204814814817</v>
      </c>
      <c r="R1461" s="11">
        <f t="shared" si="45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 t="s">
        <v>8336</v>
      </c>
      <c r="P1462" t="s">
        <v>8355</v>
      </c>
      <c r="Q1462" s="10">
        <f t="shared" si="44"/>
        <v>41915.896967592591</v>
      </c>
      <c r="R1462" s="11">
        <f t="shared" si="45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 t="s">
        <v>8336</v>
      </c>
      <c r="P1463" t="s">
        <v>8356</v>
      </c>
      <c r="Q1463" s="10">
        <f t="shared" si="44"/>
        <v>41899.645300925928</v>
      </c>
      <c r="R1463" s="11">
        <f t="shared" si="45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 t="s">
        <v>8336</v>
      </c>
      <c r="P1464" t="s">
        <v>8356</v>
      </c>
      <c r="Q1464" s="10">
        <f t="shared" si="44"/>
        <v>41344.662858796299</v>
      </c>
      <c r="R1464" s="11">
        <f t="shared" si="45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 t="s">
        <v>8336</v>
      </c>
      <c r="P1465" t="s">
        <v>8356</v>
      </c>
      <c r="Q1465" s="10">
        <f t="shared" si="44"/>
        <v>41326.911319444444</v>
      </c>
      <c r="R1465" s="11">
        <f t="shared" si="45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 t="s">
        <v>8336</v>
      </c>
      <c r="P1466" t="s">
        <v>8356</v>
      </c>
      <c r="Q1466" s="10">
        <f t="shared" si="44"/>
        <v>41291.661550925928</v>
      </c>
      <c r="R1466" s="11">
        <f t="shared" si="45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 t="s">
        <v>8336</v>
      </c>
      <c r="P1467" t="s">
        <v>8356</v>
      </c>
      <c r="Q1467" s="10">
        <f t="shared" si="44"/>
        <v>40959.734398148146</v>
      </c>
      <c r="R1467" s="11">
        <f t="shared" si="45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 t="s">
        <v>8336</v>
      </c>
      <c r="P1468" t="s">
        <v>8356</v>
      </c>
      <c r="Q1468" s="10">
        <f t="shared" si="44"/>
        <v>42340.172060185185</v>
      </c>
      <c r="R1468" s="11">
        <f t="shared" si="45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 t="s">
        <v>8336</v>
      </c>
      <c r="P1469" t="s">
        <v>8356</v>
      </c>
      <c r="Q1469" s="10">
        <f t="shared" si="44"/>
        <v>40933.80190972222</v>
      </c>
      <c r="R1469" s="11">
        <f t="shared" si="45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 t="s">
        <v>8336</v>
      </c>
      <c r="P1470" t="s">
        <v>8356</v>
      </c>
      <c r="Q1470" s="10">
        <f t="shared" si="44"/>
        <v>40646.014456018522</v>
      </c>
      <c r="R1470" s="11">
        <f t="shared" si="45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 t="s">
        <v>8336</v>
      </c>
      <c r="P1471" t="s">
        <v>8356</v>
      </c>
      <c r="Q1471" s="10">
        <f t="shared" si="44"/>
        <v>41290.598483796297</v>
      </c>
      <c r="R1471" s="11">
        <f t="shared" si="45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 t="s">
        <v>8336</v>
      </c>
      <c r="P1472" t="s">
        <v>8356</v>
      </c>
      <c r="Q1472" s="10">
        <f t="shared" si="44"/>
        <v>41250.827118055553</v>
      </c>
      <c r="R1472" s="11">
        <f t="shared" si="45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 t="s">
        <v>8336</v>
      </c>
      <c r="P1473" t="s">
        <v>8356</v>
      </c>
      <c r="Q1473" s="10">
        <f t="shared" si="44"/>
        <v>42073.957569444443</v>
      </c>
      <c r="R1473" s="11">
        <f t="shared" si="45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 t="s">
        <v>8336</v>
      </c>
      <c r="P1474" t="s">
        <v>8356</v>
      </c>
      <c r="Q1474" s="10">
        <f t="shared" ref="Q1474:Q1537" si="46">(((J1474/60)/60)/24)+DATE(1970,1,1)</f>
        <v>41533.542858796296</v>
      </c>
      <c r="R1474" s="11">
        <f t="shared" si="45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 t="s">
        <v>8336</v>
      </c>
      <c r="P1475" t="s">
        <v>8356</v>
      </c>
      <c r="Q1475" s="10">
        <f t="shared" si="46"/>
        <v>40939.979618055557</v>
      </c>
      <c r="R1475" s="11">
        <f t="shared" ref="R1475:R1538" si="47">YEAR(Q1475)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 t="s">
        <v>8336</v>
      </c>
      <c r="P1476" t="s">
        <v>8356</v>
      </c>
      <c r="Q1476" s="10">
        <f t="shared" si="46"/>
        <v>41500.727916666663</v>
      </c>
      <c r="R1476" s="11">
        <f t="shared" si="47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 t="s">
        <v>8336</v>
      </c>
      <c r="P1477" t="s">
        <v>8356</v>
      </c>
      <c r="Q1477" s="10">
        <f t="shared" si="46"/>
        <v>41960.722951388889</v>
      </c>
      <c r="R1477" s="11">
        <f t="shared" si="47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 t="s">
        <v>8336</v>
      </c>
      <c r="P1478" t="s">
        <v>8356</v>
      </c>
      <c r="Q1478" s="10">
        <f t="shared" si="46"/>
        <v>40766.041921296295</v>
      </c>
      <c r="R1478" s="11">
        <f t="shared" si="47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 t="s">
        <v>8336</v>
      </c>
      <c r="P1479" t="s">
        <v>8356</v>
      </c>
      <c r="Q1479" s="10">
        <f t="shared" si="46"/>
        <v>40840.615787037037</v>
      </c>
      <c r="R1479" s="11">
        <f t="shared" si="47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 t="s">
        <v>8336</v>
      </c>
      <c r="P1480" t="s">
        <v>8356</v>
      </c>
      <c r="Q1480" s="10">
        <f t="shared" si="46"/>
        <v>41394.871678240743</v>
      </c>
      <c r="R1480" s="11">
        <f t="shared" si="47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 t="s">
        <v>8336</v>
      </c>
      <c r="P1481" t="s">
        <v>8356</v>
      </c>
      <c r="Q1481" s="10">
        <f t="shared" si="46"/>
        <v>41754.745243055557</v>
      </c>
      <c r="R1481" s="11">
        <f t="shared" si="47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 t="s">
        <v>8336</v>
      </c>
      <c r="P1482" t="s">
        <v>8356</v>
      </c>
      <c r="Q1482" s="10">
        <f t="shared" si="46"/>
        <v>41464.934016203704</v>
      </c>
      <c r="R1482" s="11">
        <f t="shared" si="47"/>
        <v>2013</v>
      </c>
    </row>
    <row r="1483" spans="1:18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 t="s">
        <v>8336</v>
      </c>
      <c r="P1483" t="s">
        <v>8338</v>
      </c>
      <c r="Q1483" s="10">
        <f t="shared" si="46"/>
        <v>41550.922974537039</v>
      </c>
      <c r="R1483" s="11">
        <f t="shared" si="47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 t="s">
        <v>8336</v>
      </c>
      <c r="P1484" t="s">
        <v>8338</v>
      </c>
      <c r="Q1484" s="10">
        <f t="shared" si="46"/>
        <v>41136.85805555556</v>
      </c>
      <c r="R1484" s="11">
        <f t="shared" si="47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 t="s">
        <v>8336</v>
      </c>
      <c r="P1485" t="s">
        <v>8338</v>
      </c>
      <c r="Q1485" s="10">
        <f t="shared" si="46"/>
        <v>42548.192997685182</v>
      </c>
      <c r="R1485" s="11">
        <f t="shared" si="47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 t="s">
        <v>8336</v>
      </c>
      <c r="P1486" t="s">
        <v>8338</v>
      </c>
      <c r="Q1486" s="10">
        <f t="shared" si="46"/>
        <v>41053.200960648144</v>
      </c>
      <c r="R1486" s="11">
        <f t="shared" si="47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 t="s">
        <v>8336</v>
      </c>
      <c r="P1487" t="s">
        <v>8338</v>
      </c>
      <c r="Q1487" s="10">
        <f t="shared" si="46"/>
        <v>42130.795983796299</v>
      </c>
      <c r="R1487" s="11">
        <f t="shared" si="47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 t="s">
        <v>8336</v>
      </c>
      <c r="P1488" t="s">
        <v>8338</v>
      </c>
      <c r="Q1488" s="10">
        <f t="shared" si="46"/>
        <v>42032.168530092589</v>
      </c>
      <c r="R1488" s="11">
        <f t="shared" si="47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 t="s">
        <v>8336</v>
      </c>
      <c r="P1489" t="s">
        <v>8338</v>
      </c>
      <c r="Q1489" s="10">
        <f t="shared" si="46"/>
        <v>42554.917488425926</v>
      </c>
      <c r="R1489" s="11">
        <f t="shared" si="47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 t="s">
        <v>8336</v>
      </c>
      <c r="P1490" t="s">
        <v>8338</v>
      </c>
      <c r="Q1490" s="10">
        <f t="shared" si="46"/>
        <v>41614.563194444447</v>
      </c>
      <c r="R1490" s="11">
        <f t="shared" si="47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 t="s">
        <v>8336</v>
      </c>
      <c r="P1491" t="s">
        <v>8338</v>
      </c>
      <c r="Q1491" s="10">
        <f t="shared" si="46"/>
        <v>41198.611712962964</v>
      </c>
      <c r="R1491" s="11">
        <f t="shared" si="47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 t="s">
        <v>8336</v>
      </c>
      <c r="P1492" t="s">
        <v>8338</v>
      </c>
      <c r="Q1492" s="10">
        <f t="shared" si="46"/>
        <v>41520.561041666668</v>
      </c>
      <c r="R1492" s="11">
        <f t="shared" si="47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 t="s">
        <v>8336</v>
      </c>
      <c r="P1493" t="s">
        <v>8338</v>
      </c>
      <c r="Q1493" s="10">
        <f t="shared" si="46"/>
        <v>41991.713460648149</v>
      </c>
      <c r="R1493" s="11">
        <f t="shared" si="47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 t="s">
        <v>8336</v>
      </c>
      <c r="P1494" t="s">
        <v>8338</v>
      </c>
      <c r="Q1494" s="10">
        <f t="shared" si="46"/>
        <v>40682.884791666671</v>
      </c>
      <c r="R1494" s="11">
        <f t="shared" si="47"/>
        <v>2011</v>
      </c>
    </row>
    <row r="1495" spans="1:18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 t="s">
        <v>8336</v>
      </c>
      <c r="P1495" t="s">
        <v>8338</v>
      </c>
      <c r="Q1495" s="10">
        <f t="shared" si="46"/>
        <v>41411.866608796299</v>
      </c>
      <c r="R1495" s="11">
        <f t="shared" si="47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 t="s">
        <v>8336</v>
      </c>
      <c r="P1496" t="s">
        <v>8338</v>
      </c>
      <c r="Q1496" s="10">
        <f t="shared" si="46"/>
        <v>42067.722372685181</v>
      </c>
      <c r="R1496" s="11">
        <f t="shared" si="47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 t="s">
        <v>8336</v>
      </c>
      <c r="P1497" t="s">
        <v>8338</v>
      </c>
      <c r="Q1497" s="10">
        <f t="shared" si="46"/>
        <v>40752.789710648147</v>
      </c>
      <c r="R1497" s="11">
        <f t="shared" si="47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 t="s">
        <v>8336</v>
      </c>
      <c r="P1498" t="s">
        <v>8338</v>
      </c>
      <c r="Q1498" s="10">
        <f t="shared" si="46"/>
        <v>41838.475219907406</v>
      </c>
      <c r="R1498" s="11">
        <f t="shared" si="47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 t="s">
        <v>8336</v>
      </c>
      <c r="P1499" t="s">
        <v>8338</v>
      </c>
      <c r="Q1499" s="10">
        <f t="shared" si="46"/>
        <v>41444.64261574074</v>
      </c>
      <c r="R1499" s="11">
        <f t="shared" si="47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 t="s">
        <v>8336</v>
      </c>
      <c r="P1500" t="s">
        <v>8338</v>
      </c>
      <c r="Q1500" s="10">
        <f t="shared" si="46"/>
        <v>41840.983541666668</v>
      </c>
      <c r="R1500" s="11">
        <f t="shared" si="47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 t="s">
        <v>8336</v>
      </c>
      <c r="P1501" t="s">
        <v>8338</v>
      </c>
      <c r="Q1501" s="10">
        <f t="shared" si="46"/>
        <v>42527.007326388892</v>
      </c>
      <c r="R1501" s="11">
        <f t="shared" si="47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 t="s">
        <v>8336</v>
      </c>
      <c r="P1502" t="s">
        <v>8338</v>
      </c>
      <c r="Q1502" s="10">
        <f t="shared" si="46"/>
        <v>41365.904594907406</v>
      </c>
      <c r="R1502" s="11">
        <f t="shared" si="47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 t="s">
        <v>8352</v>
      </c>
      <c r="P1503" t="s">
        <v>8353</v>
      </c>
      <c r="Q1503" s="10">
        <f t="shared" si="46"/>
        <v>42163.583599537036</v>
      </c>
      <c r="R1503" s="11">
        <f t="shared" si="47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 t="s">
        <v>8352</v>
      </c>
      <c r="P1504" t="s">
        <v>8353</v>
      </c>
      <c r="Q1504" s="10">
        <f t="shared" si="46"/>
        <v>42426.542592592596</v>
      </c>
      <c r="R1504" s="11">
        <f t="shared" si="47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 t="s">
        <v>8352</v>
      </c>
      <c r="P1505" t="s">
        <v>8353</v>
      </c>
      <c r="Q1505" s="10">
        <f t="shared" si="46"/>
        <v>42606.347233796296</v>
      </c>
      <c r="R1505" s="11">
        <f t="shared" si="47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 t="s">
        <v>8352</v>
      </c>
      <c r="P1506" t="s">
        <v>8353</v>
      </c>
      <c r="Q1506" s="10">
        <f t="shared" si="46"/>
        <v>41772.657685185186</v>
      </c>
      <c r="R1506" s="11">
        <f t="shared" si="47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 t="s">
        <v>8352</v>
      </c>
      <c r="P1507" t="s">
        <v>8353</v>
      </c>
      <c r="Q1507" s="10">
        <f t="shared" si="46"/>
        <v>42414.44332175926</v>
      </c>
      <c r="R1507" s="11">
        <f t="shared" si="47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 t="s">
        <v>8352</v>
      </c>
      <c r="P1508" t="s">
        <v>8353</v>
      </c>
      <c r="Q1508" s="10">
        <f t="shared" si="46"/>
        <v>41814.785925925928</v>
      </c>
      <c r="R1508" s="11">
        <f t="shared" si="47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 t="s">
        <v>8352</v>
      </c>
      <c r="P1509" t="s">
        <v>8353</v>
      </c>
      <c r="Q1509" s="10">
        <f t="shared" si="46"/>
        <v>40254.450335648151</v>
      </c>
      <c r="R1509" s="11">
        <f t="shared" si="47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 t="s">
        <v>8352</v>
      </c>
      <c r="P1510" t="s">
        <v>8353</v>
      </c>
      <c r="Q1510" s="10">
        <f t="shared" si="46"/>
        <v>41786.614363425928</v>
      </c>
      <c r="R1510" s="11">
        <f t="shared" si="47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 t="s">
        <v>8352</v>
      </c>
      <c r="P1511" t="s">
        <v>8353</v>
      </c>
      <c r="Q1511" s="10">
        <f t="shared" si="46"/>
        <v>42751.533391203702</v>
      </c>
      <c r="R1511" s="11">
        <f t="shared" si="47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 t="s">
        <v>8352</v>
      </c>
      <c r="P1512" t="s">
        <v>8353</v>
      </c>
      <c r="Q1512" s="10">
        <f t="shared" si="46"/>
        <v>41809.385162037033</v>
      </c>
      <c r="R1512" s="11">
        <f t="shared" si="47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 t="s">
        <v>8352</v>
      </c>
      <c r="P1513" t="s">
        <v>8353</v>
      </c>
      <c r="Q1513" s="10">
        <f t="shared" si="46"/>
        <v>42296.583379629628</v>
      </c>
      <c r="R1513" s="11">
        <f t="shared" si="47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 t="s">
        <v>8352</v>
      </c>
      <c r="P1514" t="s">
        <v>8353</v>
      </c>
      <c r="Q1514" s="10">
        <f t="shared" si="46"/>
        <v>42741.684479166666</v>
      </c>
      <c r="R1514" s="11">
        <f t="shared" si="47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 t="s">
        <v>8352</v>
      </c>
      <c r="P1515" t="s">
        <v>8353</v>
      </c>
      <c r="Q1515" s="10">
        <f t="shared" si="46"/>
        <v>41806.637337962966</v>
      </c>
      <c r="R1515" s="11">
        <f t="shared" si="47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 t="s">
        <v>8352</v>
      </c>
      <c r="P1516" t="s">
        <v>8353</v>
      </c>
      <c r="Q1516" s="10">
        <f t="shared" si="46"/>
        <v>42234.597685185188</v>
      </c>
      <c r="R1516" s="11">
        <f t="shared" si="47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 t="s">
        <v>8352</v>
      </c>
      <c r="P1517" t="s">
        <v>8353</v>
      </c>
      <c r="Q1517" s="10">
        <f t="shared" si="46"/>
        <v>42415.253437499996</v>
      </c>
      <c r="R1517" s="11">
        <f t="shared" si="47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 t="s">
        <v>8352</v>
      </c>
      <c r="P1518" t="s">
        <v>8353</v>
      </c>
      <c r="Q1518" s="10">
        <f t="shared" si="46"/>
        <v>42619.466342592597</v>
      </c>
      <c r="R1518" s="11">
        <f t="shared" si="47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 t="s">
        <v>8352</v>
      </c>
      <c r="P1519" t="s">
        <v>8353</v>
      </c>
      <c r="Q1519" s="10">
        <f t="shared" si="46"/>
        <v>41948.56658564815</v>
      </c>
      <c r="R1519" s="11">
        <f t="shared" si="47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 t="s">
        <v>8352</v>
      </c>
      <c r="P1520" t="s">
        <v>8353</v>
      </c>
      <c r="Q1520" s="10">
        <f t="shared" si="46"/>
        <v>41760.8200462963</v>
      </c>
      <c r="R1520" s="11">
        <f t="shared" si="47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 t="s">
        <v>8352</v>
      </c>
      <c r="P1521" t="s">
        <v>8353</v>
      </c>
      <c r="Q1521" s="10">
        <f t="shared" si="46"/>
        <v>41782.741701388892</v>
      </c>
      <c r="R1521" s="11">
        <f t="shared" si="47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 t="s">
        <v>8352</v>
      </c>
      <c r="P1522" t="s">
        <v>8353</v>
      </c>
      <c r="Q1522" s="10">
        <f t="shared" si="46"/>
        <v>41955.857789351852</v>
      </c>
      <c r="R1522" s="11">
        <f t="shared" si="47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 t="s">
        <v>8352</v>
      </c>
      <c r="P1523" t="s">
        <v>8353</v>
      </c>
      <c r="Q1523" s="10">
        <f t="shared" si="46"/>
        <v>42493.167719907404</v>
      </c>
      <c r="R1523" s="11">
        <f t="shared" si="47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 t="s">
        <v>8352</v>
      </c>
      <c r="P1524" t="s">
        <v>8353</v>
      </c>
      <c r="Q1524" s="10">
        <f t="shared" si="46"/>
        <v>41899.830312500002</v>
      </c>
      <c r="R1524" s="11">
        <f t="shared" si="47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 t="s">
        <v>8352</v>
      </c>
      <c r="P1525" t="s">
        <v>8353</v>
      </c>
      <c r="Q1525" s="10">
        <f t="shared" si="46"/>
        <v>41964.751342592594</v>
      </c>
      <c r="R1525" s="11">
        <f t="shared" si="47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 t="s">
        <v>8352</v>
      </c>
      <c r="P1526" t="s">
        <v>8353</v>
      </c>
      <c r="Q1526" s="10">
        <f t="shared" si="46"/>
        <v>42756.501041666663</v>
      </c>
      <c r="R1526" s="11">
        <f t="shared" si="47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 t="s">
        <v>8352</v>
      </c>
      <c r="P1527" t="s">
        <v>8353</v>
      </c>
      <c r="Q1527" s="10">
        <f t="shared" si="46"/>
        <v>42570.702986111108</v>
      </c>
      <c r="R1527" s="11">
        <f t="shared" si="47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 t="s">
        <v>8352</v>
      </c>
      <c r="P1528" t="s">
        <v>8353</v>
      </c>
      <c r="Q1528" s="10">
        <f t="shared" si="46"/>
        <v>42339.276006944448</v>
      </c>
      <c r="R1528" s="11">
        <f t="shared" si="47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 t="s">
        <v>8352</v>
      </c>
      <c r="P1529" t="s">
        <v>8353</v>
      </c>
      <c r="Q1529" s="10">
        <f t="shared" si="46"/>
        <v>42780.600532407407</v>
      </c>
      <c r="R1529" s="11">
        <f t="shared" si="47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 t="s">
        <v>8352</v>
      </c>
      <c r="P1530" t="s">
        <v>8353</v>
      </c>
      <c r="Q1530" s="10">
        <f t="shared" si="46"/>
        <v>42736.732893518521</v>
      </c>
      <c r="R1530" s="11">
        <f t="shared" si="47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 t="s">
        <v>8352</v>
      </c>
      <c r="P1531" t="s">
        <v>8353</v>
      </c>
      <c r="Q1531" s="10">
        <f t="shared" si="46"/>
        <v>42052.628703703704</v>
      </c>
      <c r="R1531" s="11">
        <f t="shared" si="47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 t="s">
        <v>8352</v>
      </c>
      <c r="P1532" t="s">
        <v>8353</v>
      </c>
      <c r="Q1532" s="10">
        <f t="shared" si="46"/>
        <v>42275.767303240747</v>
      </c>
      <c r="R1532" s="11">
        <f t="shared" si="47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 t="s">
        <v>8352</v>
      </c>
      <c r="P1533" t="s">
        <v>8353</v>
      </c>
      <c r="Q1533" s="10">
        <f t="shared" si="46"/>
        <v>41941.802384259259</v>
      </c>
      <c r="R1533" s="11">
        <f t="shared" si="47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 t="s">
        <v>8352</v>
      </c>
      <c r="P1534" t="s">
        <v>8353</v>
      </c>
      <c r="Q1534" s="10">
        <f t="shared" si="46"/>
        <v>42391.475289351853</v>
      </c>
      <c r="R1534" s="11">
        <f t="shared" si="47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 t="s">
        <v>8352</v>
      </c>
      <c r="P1535" t="s">
        <v>8353</v>
      </c>
      <c r="Q1535" s="10">
        <f t="shared" si="46"/>
        <v>42443.00204861111</v>
      </c>
      <c r="R1535" s="11">
        <f t="shared" si="47"/>
        <v>2016</v>
      </c>
    </row>
    <row r="1536" spans="1:18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 t="s">
        <v>8352</v>
      </c>
      <c r="P1536" t="s">
        <v>8353</v>
      </c>
      <c r="Q1536" s="10">
        <f t="shared" si="46"/>
        <v>42221.67432870371</v>
      </c>
      <c r="R1536" s="11">
        <f t="shared" si="47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 t="s">
        <v>8352</v>
      </c>
      <c r="P1537" t="s">
        <v>8353</v>
      </c>
      <c r="Q1537" s="10">
        <f t="shared" si="46"/>
        <v>42484.829062500001</v>
      </c>
      <c r="R1537" s="11">
        <f t="shared" si="47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 t="s">
        <v>8352</v>
      </c>
      <c r="P1538" t="s">
        <v>8353</v>
      </c>
      <c r="Q1538" s="10">
        <f t="shared" ref="Q1538:Q1601" si="48">(((J1538/60)/60)/24)+DATE(1970,1,1)</f>
        <v>42213.802199074074</v>
      </c>
      <c r="R1538" s="11">
        <f t="shared" si="47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 t="s">
        <v>8352</v>
      </c>
      <c r="P1539" t="s">
        <v>8353</v>
      </c>
      <c r="Q1539" s="10">
        <f t="shared" si="48"/>
        <v>42552.315127314811</v>
      </c>
      <c r="R1539" s="11">
        <f t="shared" ref="R1539:R1602" si="49">YEAR(Q1539)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 t="s">
        <v>8352</v>
      </c>
      <c r="P1540" t="s">
        <v>8353</v>
      </c>
      <c r="Q1540" s="10">
        <f t="shared" si="48"/>
        <v>41981.782060185185</v>
      </c>
      <c r="R1540" s="11">
        <f t="shared" si="4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 t="s">
        <v>8352</v>
      </c>
      <c r="P1541" t="s">
        <v>8353</v>
      </c>
      <c r="Q1541" s="10">
        <f t="shared" si="48"/>
        <v>42705.919201388882</v>
      </c>
      <c r="R1541" s="11">
        <f t="shared" si="4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 t="s">
        <v>8352</v>
      </c>
      <c r="P1542" t="s">
        <v>8353</v>
      </c>
      <c r="Q1542" s="10">
        <f t="shared" si="48"/>
        <v>41939.00712962963</v>
      </c>
      <c r="R1542" s="11">
        <f t="shared" si="4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 t="s">
        <v>8352</v>
      </c>
      <c r="P1543" t="s">
        <v>8357</v>
      </c>
      <c r="Q1543" s="10">
        <f t="shared" si="48"/>
        <v>41974.712245370371</v>
      </c>
      <c r="R1543" s="11">
        <f t="shared" si="4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 t="s">
        <v>8352</v>
      </c>
      <c r="P1544" t="s">
        <v>8357</v>
      </c>
      <c r="Q1544" s="10">
        <f t="shared" si="48"/>
        <v>42170.996527777781</v>
      </c>
      <c r="R1544" s="11">
        <f t="shared" si="4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 t="s">
        <v>8352</v>
      </c>
      <c r="P1545" t="s">
        <v>8357</v>
      </c>
      <c r="Q1545" s="10">
        <f t="shared" si="48"/>
        <v>41935.509652777779</v>
      </c>
      <c r="R1545" s="11">
        <f t="shared" si="4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 t="s">
        <v>8352</v>
      </c>
      <c r="P1546" t="s">
        <v>8357</v>
      </c>
      <c r="Q1546" s="10">
        <f t="shared" si="48"/>
        <v>42053.051203703704</v>
      </c>
      <c r="R1546" s="11">
        <f t="shared" si="4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 t="s">
        <v>8352</v>
      </c>
      <c r="P1547" t="s">
        <v>8357</v>
      </c>
      <c r="Q1547" s="10">
        <f t="shared" si="48"/>
        <v>42031.884652777779</v>
      </c>
      <c r="R1547" s="11">
        <f t="shared" si="4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 t="s">
        <v>8352</v>
      </c>
      <c r="P1548" t="s">
        <v>8357</v>
      </c>
      <c r="Q1548" s="10">
        <f t="shared" si="48"/>
        <v>41839.212951388887</v>
      </c>
      <c r="R1548" s="11">
        <f t="shared" si="4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 t="s">
        <v>8352</v>
      </c>
      <c r="P1549" t="s">
        <v>8357</v>
      </c>
      <c r="Q1549" s="10">
        <f t="shared" si="48"/>
        <v>42782.426875000005</v>
      </c>
      <c r="R1549" s="11">
        <f t="shared" si="4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 t="s">
        <v>8352</v>
      </c>
      <c r="P1550" t="s">
        <v>8357</v>
      </c>
      <c r="Q1550" s="10">
        <f t="shared" si="48"/>
        <v>42286.88217592593</v>
      </c>
      <c r="R1550" s="11">
        <f t="shared" si="4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 t="s">
        <v>8352</v>
      </c>
      <c r="P1551" t="s">
        <v>8357</v>
      </c>
      <c r="Q1551" s="10">
        <f t="shared" si="48"/>
        <v>42281.136099537034</v>
      </c>
      <c r="R1551" s="11">
        <f t="shared" si="4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 t="s">
        <v>8352</v>
      </c>
      <c r="P1552" t="s">
        <v>8357</v>
      </c>
      <c r="Q1552" s="10">
        <f t="shared" si="48"/>
        <v>42472.449467592596</v>
      </c>
      <c r="R1552" s="11">
        <f t="shared" si="4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 t="s">
        <v>8352</v>
      </c>
      <c r="P1553" t="s">
        <v>8357</v>
      </c>
      <c r="Q1553" s="10">
        <f t="shared" si="48"/>
        <v>42121.824525462958</v>
      </c>
      <c r="R1553" s="11">
        <f t="shared" si="4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 t="s">
        <v>8352</v>
      </c>
      <c r="P1554" t="s">
        <v>8357</v>
      </c>
      <c r="Q1554" s="10">
        <f t="shared" si="48"/>
        <v>41892.688750000001</v>
      </c>
      <c r="R1554" s="11">
        <f t="shared" si="4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 t="s">
        <v>8352</v>
      </c>
      <c r="P1555" t="s">
        <v>8357</v>
      </c>
      <c r="Q1555" s="10">
        <f t="shared" si="48"/>
        <v>42219.282951388886</v>
      </c>
      <c r="R1555" s="11">
        <f t="shared" si="4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 t="s">
        <v>8352</v>
      </c>
      <c r="P1556" t="s">
        <v>8357</v>
      </c>
      <c r="Q1556" s="10">
        <f t="shared" si="48"/>
        <v>42188.252199074079</v>
      </c>
      <c r="R1556" s="11">
        <f t="shared" si="4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 t="s">
        <v>8352</v>
      </c>
      <c r="P1557" t="s">
        <v>8357</v>
      </c>
      <c r="Q1557" s="10">
        <f t="shared" si="48"/>
        <v>42241.613796296297</v>
      </c>
      <c r="R1557" s="11">
        <f t="shared" si="4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 t="s">
        <v>8352</v>
      </c>
      <c r="P1558" t="s">
        <v>8357</v>
      </c>
      <c r="Q1558" s="10">
        <f t="shared" si="48"/>
        <v>42525.153055555551</v>
      </c>
      <c r="R1558" s="11">
        <f t="shared" si="4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 t="s">
        <v>8352</v>
      </c>
      <c r="P1559" t="s">
        <v>8357</v>
      </c>
      <c r="Q1559" s="10">
        <f t="shared" si="48"/>
        <v>41871.65315972222</v>
      </c>
      <c r="R1559" s="11">
        <f t="shared" si="4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 t="s">
        <v>8352</v>
      </c>
      <c r="P1560" t="s">
        <v>8357</v>
      </c>
      <c r="Q1560" s="10">
        <f t="shared" si="48"/>
        <v>42185.397673611107</v>
      </c>
      <c r="R1560" s="11">
        <f t="shared" si="4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 t="s">
        <v>8352</v>
      </c>
      <c r="P1561" t="s">
        <v>8357</v>
      </c>
      <c r="Q1561" s="10">
        <f t="shared" si="48"/>
        <v>42108.05322916666</v>
      </c>
      <c r="R1561" s="11">
        <f t="shared" si="4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 t="s">
        <v>8352</v>
      </c>
      <c r="P1562" t="s">
        <v>8357</v>
      </c>
      <c r="Q1562" s="10">
        <f t="shared" si="48"/>
        <v>41936.020752314813</v>
      </c>
      <c r="R1562" s="11">
        <f t="shared" si="4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 t="s">
        <v>8336</v>
      </c>
      <c r="P1563" t="s">
        <v>8358</v>
      </c>
      <c r="Q1563" s="10">
        <f t="shared" si="48"/>
        <v>41555.041701388887</v>
      </c>
      <c r="R1563" s="11">
        <f t="shared" si="4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 t="s">
        <v>8336</v>
      </c>
      <c r="P1564" t="s">
        <v>8358</v>
      </c>
      <c r="Q1564" s="10">
        <f t="shared" si="48"/>
        <v>40079.566157407404</v>
      </c>
      <c r="R1564" s="11">
        <f t="shared" si="4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 t="s">
        <v>8336</v>
      </c>
      <c r="P1565" t="s">
        <v>8358</v>
      </c>
      <c r="Q1565" s="10">
        <f t="shared" si="48"/>
        <v>41652.742488425924</v>
      </c>
      <c r="R1565" s="11">
        <f t="shared" si="4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 t="s">
        <v>8336</v>
      </c>
      <c r="P1566" t="s">
        <v>8358</v>
      </c>
      <c r="Q1566" s="10">
        <f t="shared" si="48"/>
        <v>42121.367002314815</v>
      </c>
      <c r="R1566" s="11">
        <f t="shared" si="4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 t="s">
        <v>8336</v>
      </c>
      <c r="P1567" t="s">
        <v>8358</v>
      </c>
      <c r="Q1567" s="10">
        <f t="shared" si="48"/>
        <v>40672.729872685188</v>
      </c>
      <c r="R1567" s="11">
        <f t="shared" si="4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 t="s">
        <v>8336</v>
      </c>
      <c r="P1568" t="s">
        <v>8358</v>
      </c>
      <c r="Q1568" s="10">
        <f t="shared" si="48"/>
        <v>42549.916712962964</v>
      </c>
      <c r="R1568" s="11">
        <f t="shared" si="4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 t="s">
        <v>8336</v>
      </c>
      <c r="P1569" t="s">
        <v>8358</v>
      </c>
      <c r="Q1569" s="10">
        <f t="shared" si="48"/>
        <v>41671.936863425923</v>
      </c>
      <c r="R1569" s="11">
        <f t="shared" si="4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 t="s">
        <v>8336</v>
      </c>
      <c r="P1570" t="s">
        <v>8358</v>
      </c>
      <c r="Q1570" s="10">
        <f t="shared" si="48"/>
        <v>41962.062326388885</v>
      </c>
      <c r="R1570" s="11">
        <f t="shared" si="4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 t="s">
        <v>8336</v>
      </c>
      <c r="P1571" t="s">
        <v>8358</v>
      </c>
      <c r="Q1571" s="10">
        <f t="shared" si="48"/>
        <v>41389.679560185185</v>
      </c>
      <c r="R1571" s="11">
        <f t="shared" si="4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 t="s">
        <v>8336</v>
      </c>
      <c r="P1572" t="s">
        <v>8358</v>
      </c>
      <c r="Q1572" s="10">
        <f t="shared" si="48"/>
        <v>42438.813449074078</v>
      </c>
      <c r="R1572" s="11">
        <f t="shared" si="4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 t="s">
        <v>8336</v>
      </c>
      <c r="P1573" t="s">
        <v>8358</v>
      </c>
      <c r="Q1573" s="10">
        <f t="shared" si="48"/>
        <v>42144.769479166673</v>
      </c>
      <c r="R1573" s="11">
        <f t="shared" si="4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 t="s">
        <v>8336</v>
      </c>
      <c r="P1574" t="s">
        <v>8358</v>
      </c>
      <c r="Q1574" s="10">
        <f t="shared" si="48"/>
        <v>42404.033090277779</v>
      </c>
      <c r="R1574" s="11">
        <f t="shared" si="4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 t="s">
        <v>8336</v>
      </c>
      <c r="P1575" t="s">
        <v>8358</v>
      </c>
      <c r="Q1575" s="10">
        <f t="shared" si="48"/>
        <v>42786.000023148154</v>
      </c>
      <c r="R1575" s="11">
        <f t="shared" si="4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 t="s">
        <v>8336</v>
      </c>
      <c r="P1576" t="s">
        <v>8358</v>
      </c>
      <c r="Q1576" s="10">
        <f t="shared" si="48"/>
        <v>42017.927418981482</v>
      </c>
      <c r="R1576" s="11">
        <f t="shared" si="4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 t="s">
        <v>8336</v>
      </c>
      <c r="P1577" t="s">
        <v>8358</v>
      </c>
      <c r="Q1577" s="10">
        <f t="shared" si="48"/>
        <v>41799.524259259262</v>
      </c>
      <c r="R1577" s="11">
        <f t="shared" si="4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 t="s">
        <v>8336</v>
      </c>
      <c r="P1578" t="s">
        <v>8358</v>
      </c>
      <c r="Q1578" s="10">
        <f t="shared" si="48"/>
        <v>42140.879259259258</v>
      </c>
      <c r="R1578" s="11">
        <f t="shared" si="4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 t="s">
        <v>8336</v>
      </c>
      <c r="P1579" t="s">
        <v>8358</v>
      </c>
      <c r="Q1579" s="10">
        <f t="shared" si="48"/>
        <v>41054.847777777781</v>
      </c>
      <c r="R1579" s="11">
        <f t="shared" si="4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 t="s">
        <v>8336</v>
      </c>
      <c r="P1580" t="s">
        <v>8358</v>
      </c>
      <c r="Q1580" s="10">
        <f t="shared" si="48"/>
        <v>40399.065868055557</v>
      </c>
      <c r="R1580" s="11">
        <f t="shared" si="4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 t="s">
        <v>8336</v>
      </c>
      <c r="P1581" t="s">
        <v>8358</v>
      </c>
      <c r="Q1581" s="10">
        <f t="shared" si="48"/>
        <v>41481.996423611112</v>
      </c>
      <c r="R1581" s="11">
        <f t="shared" si="4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 t="s">
        <v>8336</v>
      </c>
      <c r="P1582" t="s">
        <v>8358</v>
      </c>
      <c r="Q1582" s="10">
        <f t="shared" si="48"/>
        <v>40990.050069444449</v>
      </c>
      <c r="R1582" s="11">
        <f t="shared" si="4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 t="s">
        <v>8352</v>
      </c>
      <c r="P1583" t="s">
        <v>8359</v>
      </c>
      <c r="Q1583" s="10">
        <f t="shared" si="48"/>
        <v>42325.448958333334</v>
      </c>
      <c r="R1583" s="11">
        <f t="shared" si="4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 t="s">
        <v>8352</v>
      </c>
      <c r="P1584" t="s">
        <v>8359</v>
      </c>
      <c r="Q1584" s="10">
        <f t="shared" si="48"/>
        <v>42246.789965277778</v>
      </c>
      <c r="R1584" s="11">
        <f t="shared" si="4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 t="s">
        <v>8352</v>
      </c>
      <c r="P1585" t="s">
        <v>8359</v>
      </c>
      <c r="Q1585" s="10">
        <f t="shared" si="48"/>
        <v>41877.904988425929</v>
      </c>
      <c r="R1585" s="11">
        <f t="shared" si="4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 t="s">
        <v>8352</v>
      </c>
      <c r="P1586" t="s">
        <v>8359</v>
      </c>
      <c r="Q1586" s="10">
        <f t="shared" si="48"/>
        <v>41779.649317129632</v>
      </c>
      <c r="R1586" s="11">
        <f t="shared" si="4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 t="s">
        <v>8352</v>
      </c>
      <c r="P1587" t="s">
        <v>8359</v>
      </c>
      <c r="Q1587" s="10">
        <f t="shared" si="48"/>
        <v>42707.895462962959</v>
      </c>
      <c r="R1587" s="11">
        <f t="shared" si="4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 t="s">
        <v>8352</v>
      </c>
      <c r="P1588" t="s">
        <v>8359</v>
      </c>
      <c r="Q1588" s="10">
        <f t="shared" si="48"/>
        <v>42069.104421296302</v>
      </c>
      <c r="R1588" s="11">
        <f t="shared" si="4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 t="s">
        <v>8352</v>
      </c>
      <c r="P1589" t="s">
        <v>8359</v>
      </c>
      <c r="Q1589" s="10">
        <f t="shared" si="48"/>
        <v>41956.950983796298</v>
      </c>
      <c r="R1589" s="11">
        <f t="shared" si="4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 t="s">
        <v>8352</v>
      </c>
      <c r="P1590" t="s">
        <v>8359</v>
      </c>
      <c r="Q1590" s="10">
        <f t="shared" si="48"/>
        <v>42005.24998842593</v>
      </c>
      <c r="R1590" s="11">
        <f t="shared" si="4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 t="s">
        <v>8352</v>
      </c>
      <c r="P1591" t="s">
        <v>8359</v>
      </c>
      <c r="Q1591" s="10">
        <f t="shared" si="48"/>
        <v>42256.984791666662</v>
      </c>
      <c r="R1591" s="11">
        <f t="shared" si="4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 t="s">
        <v>8352</v>
      </c>
      <c r="P1592" t="s">
        <v>8359</v>
      </c>
      <c r="Q1592" s="10">
        <f t="shared" si="48"/>
        <v>42240.857222222221</v>
      </c>
      <c r="R1592" s="11">
        <f t="shared" si="4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 t="s">
        <v>8352</v>
      </c>
      <c r="P1593" t="s">
        <v>8359</v>
      </c>
      <c r="Q1593" s="10">
        <f t="shared" si="48"/>
        <v>42433.726168981477</v>
      </c>
      <c r="R1593" s="11">
        <f t="shared" si="4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 t="s">
        <v>8352</v>
      </c>
      <c r="P1594" t="s">
        <v>8359</v>
      </c>
      <c r="Q1594" s="10">
        <f t="shared" si="48"/>
        <v>42046.072743055556</v>
      </c>
      <c r="R1594" s="11">
        <f t="shared" si="4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 t="s">
        <v>8352</v>
      </c>
      <c r="P1595" t="s">
        <v>8359</v>
      </c>
      <c r="Q1595" s="10">
        <f t="shared" si="48"/>
        <v>42033.845543981486</v>
      </c>
      <c r="R1595" s="11">
        <f t="shared" si="4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 t="s">
        <v>8352</v>
      </c>
      <c r="P1596" t="s">
        <v>8359</v>
      </c>
      <c r="Q1596" s="10">
        <f t="shared" si="48"/>
        <v>42445.712754629625</v>
      </c>
      <c r="R1596" s="11">
        <f t="shared" si="4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 t="s">
        <v>8352</v>
      </c>
      <c r="P1597" t="s">
        <v>8359</v>
      </c>
      <c r="Q1597" s="10">
        <f t="shared" si="48"/>
        <v>41780.050092592595</v>
      </c>
      <c r="R1597" s="11">
        <f t="shared" si="4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 t="s">
        <v>8352</v>
      </c>
      <c r="P1598" t="s">
        <v>8359</v>
      </c>
      <c r="Q1598" s="10">
        <f t="shared" si="48"/>
        <v>41941.430196759262</v>
      </c>
      <c r="R1598" s="11">
        <f t="shared" si="4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 t="s">
        <v>8352</v>
      </c>
      <c r="P1599" t="s">
        <v>8359</v>
      </c>
      <c r="Q1599" s="10">
        <f t="shared" si="48"/>
        <v>42603.354131944448</v>
      </c>
      <c r="R1599" s="11">
        <f t="shared" si="4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 t="s">
        <v>8352</v>
      </c>
      <c r="P1600" t="s">
        <v>8359</v>
      </c>
      <c r="Q1600" s="10">
        <f t="shared" si="48"/>
        <v>42151.667337962965</v>
      </c>
      <c r="R1600" s="11">
        <f t="shared" si="4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 t="s">
        <v>8352</v>
      </c>
      <c r="P1601" t="s">
        <v>8359</v>
      </c>
      <c r="Q1601" s="10">
        <f t="shared" si="48"/>
        <v>42438.53907407407</v>
      </c>
      <c r="R1601" s="11">
        <f t="shared" si="4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 t="s">
        <v>8352</v>
      </c>
      <c r="P1602" t="s">
        <v>8359</v>
      </c>
      <c r="Q1602" s="10">
        <f t="shared" ref="Q1602:Q1665" si="50">(((J1602/60)/60)/24)+DATE(1970,1,1)</f>
        <v>41791.057314814818</v>
      </c>
      <c r="R1602" s="11">
        <f t="shared" si="4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 t="s">
        <v>8339</v>
      </c>
      <c r="P1603" t="s">
        <v>8340</v>
      </c>
      <c r="Q1603" s="10">
        <f t="shared" si="50"/>
        <v>40638.092974537038</v>
      </c>
      <c r="R1603" s="11">
        <f t="shared" ref="R1603:R1666" si="51">YEAR(Q1603)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 t="s">
        <v>8339</v>
      </c>
      <c r="P1604" t="s">
        <v>8340</v>
      </c>
      <c r="Q1604" s="10">
        <f t="shared" si="50"/>
        <v>40788.297650462962</v>
      </c>
      <c r="R1604" s="11">
        <f t="shared" si="51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 t="s">
        <v>8339</v>
      </c>
      <c r="P1605" t="s">
        <v>8340</v>
      </c>
      <c r="Q1605" s="10">
        <f t="shared" si="50"/>
        <v>40876.169664351852</v>
      </c>
      <c r="R1605" s="11">
        <f t="shared" si="51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 t="s">
        <v>8339</v>
      </c>
      <c r="P1606" t="s">
        <v>8340</v>
      </c>
      <c r="Q1606" s="10">
        <f t="shared" si="50"/>
        <v>40945.845312500001</v>
      </c>
      <c r="R1606" s="11">
        <f t="shared" si="51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 t="s">
        <v>8339</v>
      </c>
      <c r="P1607" t="s">
        <v>8340</v>
      </c>
      <c r="Q1607" s="10">
        <f t="shared" si="50"/>
        <v>40747.012881944444</v>
      </c>
      <c r="R1607" s="11">
        <f t="shared" si="51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 t="s">
        <v>8339</v>
      </c>
      <c r="P1608" t="s">
        <v>8340</v>
      </c>
      <c r="Q1608" s="10">
        <f t="shared" si="50"/>
        <v>40536.111550925925</v>
      </c>
      <c r="R1608" s="11">
        <f t="shared" si="51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 t="s">
        <v>8339</v>
      </c>
      <c r="P1609" t="s">
        <v>8340</v>
      </c>
      <c r="Q1609" s="10">
        <f t="shared" si="50"/>
        <v>41053.80846064815</v>
      </c>
      <c r="R1609" s="11">
        <f t="shared" si="51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 t="s">
        <v>8339</v>
      </c>
      <c r="P1610" t="s">
        <v>8340</v>
      </c>
      <c r="Q1610" s="10">
        <f t="shared" si="50"/>
        <v>41607.83085648148</v>
      </c>
      <c r="R1610" s="11">
        <f t="shared" si="51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 t="s">
        <v>8339</v>
      </c>
      <c r="P1611" t="s">
        <v>8340</v>
      </c>
      <c r="Q1611" s="10">
        <f t="shared" si="50"/>
        <v>40796.001261574071</v>
      </c>
      <c r="R1611" s="11">
        <f t="shared" si="51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 t="s">
        <v>8339</v>
      </c>
      <c r="P1612" t="s">
        <v>8340</v>
      </c>
      <c r="Q1612" s="10">
        <f t="shared" si="50"/>
        <v>41228.924884259257</v>
      </c>
      <c r="R1612" s="11">
        <f t="shared" si="51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 t="s">
        <v>8339</v>
      </c>
      <c r="P1613" t="s">
        <v>8340</v>
      </c>
      <c r="Q1613" s="10">
        <f t="shared" si="50"/>
        <v>41409.00037037037</v>
      </c>
      <c r="R1613" s="11">
        <f t="shared" si="51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 t="s">
        <v>8339</v>
      </c>
      <c r="P1614" t="s">
        <v>8340</v>
      </c>
      <c r="Q1614" s="10">
        <f t="shared" si="50"/>
        <v>41246.874814814815</v>
      </c>
      <c r="R1614" s="11">
        <f t="shared" si="51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 t="s">
        <v>8339</v>
      </c>
      <c r="P1615" t="s">
        <v>8340</v>
      </c>
      <c r="Q1615" s="10">
        <f t="shared" si="50"/>
        <v>41082.069467592592</v>
      </c>
      <c r="R1615" s="11">
        <f t="shared" si="51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 t="s">
        <v>8339</v>
      </c>
      <c r="P1616" t="s">
        <v>8340</v>
      </c>
      <c r="Q1616" s="10">
        <f t="shared" si="50"/>
        <v>41794.981122685182</v>
      </c>
      <c r="R1616" s="11">
        <f t="shared" si="51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 t="s">
        <v>8339</v>
      </c>
      <c r="P1617" t="s">
        <v>8340</v>
      </c>
      <c r="Q1617" s="10">
        <f t="shared" si="50"/>
        <v>40845.050879629627</v>
      </c>
      <c r="R1617" s="11">
        <f t="shared" si="51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 t="s">
        <v>8339</v>
      </c>
      <c r="P1618" t="s">
        <v>8340</v>
      </c>
      <c r="Q1618" s="10">
        <f t="shared" si="50"/>
        <v>41194.715520833335</v>
      </c>
      <c r="R1618" s="11">
        <f t="shared" si="51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 t="s">
        <v>8339</v>
      </c>
      <c r="P1619" t="s">
        <v>8340</v>
      </c>
      <c r="Q1619" s="10">
        <f t="shared" si="50"/>
        <v>41546.664212962962</v>
      </c>
      <c r="R1619" s="11">
        <f t="shared" si="51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 t="s">
        <v>8339</v>
      </c>
      <c r="P1620" t="s">
        <v>8340</v>
      </c>
      <c r="Q1620" s="10">
        <f t="shared" si="50"/>
        <v>41301.654340277775</v>
      </c>
      <c r="R1620" s="11">
        <f t="shared" si="51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 t="s">
        <v>8339</v>
      </c>
      <c r="P1621" t="s">
        <v>8340</v>
      </c>
      <c r="Q1621" s="10">
        <f t="shared" si="50"/>
        <v>41876.18618055556</v>
      </c>
      <c r="R1621" s="11">
        <f t="shared" si="51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 t="s">
        <v>8339</v>
      </c>
      <c r="P1622" t="s">
        <v>8340</v>
      </c>
      <c r="Q1622" s="10">
        <f t="shared" si="50"/>
        <v>41321.339583333334</v>
      </c>
      <c r="R1622" s="11">
        <f t="shared" si="51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 t="s">
        <v>8339</v>
      </c>
      <c r="P1623" t="s">
        <v>8340</v>
      </c>
      <c r="Q1623" s="10">
        <f t="shared" si="50"/>
        <v>41003.60665509259</v>
      </c>
      <c r="R1623" s="11">
        <f t="shared" si="51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 t="s">
        <v>8339</v>
      </c>
      <c r="P1624" t="s">
        <v>8340</v>
      </c>
      <c r="Q1624" s="10">
        <f t="shared" si="50"/>
        <v>41950.29483796296</v>
      </c>
      <c r="R1624" s="11">
        <f t="shared" si="51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 t="s">
        <v>8339</v>
      </c>
      <c r="P1625" t="s">
        <v>8340</v>
      </c>
      <c r="Q1625" s="10">
        <f t="shared" si="50"/>
        <v>41453.688530092593</v>
      </c>
      <c r="R1625" s="11">
        <f t="shared" si="51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 t="s">
        <v>8339</v>
      </c>
      <c r="P1626" t="s">
        <v>8340</v>
      </c>
      <c r="Q1626" s="10">
        <f t="shared" si="50"/>
        <v>41243.367303240739</v>
      </c>
      <c r="R1626" s="11">
        <f t="shared" si="51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 t="s">
        <v>8339</v>
      </c>
      <c r="P1627" t="s">
        <v>8340</v>
      </c>
      <c r="Q1627" s="10">
        <f t="shared" si="50"/>
        <v>41135.699687500004</v>
      </c>
      <c r="R1627" s="11">
        <f t="shared" si="51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 t="s">
        <v>8339</v>
      </c>
      <c r="P1628" t="s">
        <v>8340</v>
      </c>
      <c r="Q1628" s="10">
        <f t="shared" si="50"/>
        <v>41579.847997685189</v>
      </c>
      <c r="R1628" s="11">
        <f t="shared" si="51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 t="s">
        <v>8339</v>
      </c>
      <c r="P1629" t="s">
        <v>8340</v>
      </c>
      <c r="Q1629" s="10">
        <f t="shared" si="50"/>
        <v>41205.707048611112</v>
      </c>
      <c r="R1629" s="11">
        <f t="shared" si="51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 t="s">
        <v>8339</v>
      </c>
      <c r="P1630" t="s">
        <v>8340</v>
      </c>
      <c r="Q1630" s="10">
        <f t="shared" si="50"/>
        <v>41774.737060185187</v>
      </c>
      <c r="R1630" s="11">
        <f t="shared" si="51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 t="s">
        <v>8339</v>
      </c>
      <c r="P1631" t="s">
        <v>8340</v>
      </c>
      <c r="Q1631" s="10">
        <f t="shared" si="50"/>
        <v>41645.867280092592</v>
      </c>
      <c r="R1631" s="11">
        <f t="shared" si="51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 t="s">
        <v>8339</v>
      </c>
      <c r="P1632" t="s">
        <v>8340</v>
      </c>
      <c r="Q1632" s="10">
        <f t="shared" si="50"/>
        <v>40939.837673611109</v>
      </c>
      <c r="R1632" s="11">
        <f t="shared" si="51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 t="s">
        <v>8339</v>
      </c>
      <c r="P1633" t="s">
        <v>8340</v>
      </c>
      <c r="Q1633" s="10">
        <f t="shared" si="50"/>
        <v>41164.859502314815</v>
      </c>
      <c r="R1633" s="11">
        <f t="shared" si="51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 t="s">
        <v>8339</v>
      </c>
      <c r="P1634" t="s">
        <v>8340</v>
      </c>
      <c r="Q1634" s="10">
        <f t="shared" si="50"/>
        <v>40750.340902777774</v>
      </c>
      <c r="R1634" s="11">
        <f t="shared" si="51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 t="s">
        <v>8339</v>
      </c>
      <c r="P1635" t="s">
        <v>8340</v>
      </c>
      <c r="Q1635" s="10">
        <f t="shared" si="50"/>
        <v>40896.883750000001</v>
      </c>
      <c r="R1635" s="11">
        <f t="shared" si="51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 t="s">
        <v>8339</v>
      </c>
      <c r="P1636" t="s">
        <v>8340</v>
      </c>
      <c r="Q1636" s="10">
        <f t="shared" si="50"/>
        <v>40658.189826388887</v>
      </c>
      <c r="R1636" s="11">
        <f t="shared" si="51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 t="s">
        <v>8339</v>
      </c>
      <c r="P1637" t="s">
        <v>8340</v>
      </c>
      <c r="Q1637" s="10">
        <f t="shared" si="50"/>
        <v>42502.868761574078</v>
      </c>
      <c r="R1637" s="11">
        <f t="shared" si="51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 t="s">
        <v>8339</v>
      </c>
      <c r="P1638" t="s">
        <v>8340</v>
      </c>
      <c r="Q1638" s="10">
        <f t="shared" si="50"/>
        <v>40663.08666666667</v>
      </c>
      <c r="R1638" s="11">
        <f t="shared" si="51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 t="s">
        <v>8339</v>
      </c>
      <c r="P1639" t="s">
        <v>8340</v>
      </c>
      <c r="Q1639" s="10">
        <f t="shared" si="50"/>
        <v>40122.751620370371</v>
      </c>
      <c r="R1639" s="11">
        <f t="shared" si="51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 t="s">
        <v>8339</v>
      </c>
      <c r="P1640" t="s">
        <v>8340</v>
      </c>
      <c r="Q1640" s="10">
        <f t="shared" si="50"/>
        <v>41288.68712962963</v>
      </c>
      <c r="R1640" s="11">
        <f t="shared" si="51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 t="s">
        <v>8339</v>
      </c>
      <c r="P1641" t="s">
        <v>8340</v>
      </c>
      <c r="Q1641" s="10">
        <f t="shared" si="50"/>
        <v>40941.652372685188</v>
      </c>
      <c r="R1641" s="11">
        <f t="shared" si="51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 t="s">
        <v>8339</v>
      </c>
      <c r="P1642" t="s">
        <v>8340</v>
      </c>
      <c r="Q1642" s="10">
        <f t="shared" si="50"/>
        <v>40379.23096064815</v>
      </c>
      <c r="R1642" s="11">
        <f t="shared" si="51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 t="s">
        <v>8339</v>
      </c>
      <c r="P1643" t="s">
        <v>8360</v>
      </c>
      <c r="Q1643" s="10">
        <f t="shared" si="50"/>
        <v>41962.596574074079</v>
      </c>
      <c r="R1643" s="11">
        <f t="shared" si="51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 t="s">
        <v>8339</v>
      </c>
      <c r="P1644" t="s">
        <v>8360</v>
      </c>
      <c r="Q1644" s="10">
        <f t="shared" si="50"/>
        <v>40688.024618055555</v>
      </c>
      <c r="R1644" s="11">
        <f t="shared" si="51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 t="s">
        <v>8339</v>
      </c>
      <c r="P1645" t="s">
        <v>8360</v>
      </c>
      <c r="Q1645" s="10">
        <f t="shared" si="50"/>
        <v>41146.824212962965</v>
      </c>
      <c r="R1645" s="11">
        <f t="shared" si="51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 t="s">
        <v>8339</v>
      </c>
      <c r="P1646" t="s">
        <v>8360</v>
      </c>
      <c r="Q1646" s="10">
        <f t="shared" si="50"/>
        <v>41175.05972222222</v>
      </c>
      <c r="R1646" s="11">
        <f t="shared" si="51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 t="s">
        <v>8339</v>
      </c>
      <c r="P1647" t="s">
        <v>8360</v>
      </c>
      <c r="Q1647" s="10">
        <f t="shared" si="50"/>
        <v>41521.617361111108</v>
      </c>
      <c r="R1647" s="11">
        <f t="shared" si="51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 t="s">
        <v>8339</v>
      </c>
      <c r="P1648" t="s">
        <v>8360</v>
      </c>
      <c r="Q1648" s="10">
        <f t="shared" si="50"/>
        <v>41833.450266203705</v>
      </c>
      <c r="R1648" s="11">
        <f t="shared" si="51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 t="s">
        <v>8339</v>
      </c>
      <c r="P1649" t="s">
        <v>8360</v>
      </c>
      <c r="Q1649" s="10">
        <f t="shared" si="50"/>
        <v>41039.409456018519</v>
      </c>
      <c r="R1649" s="11">
        <f t="shared" si="51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 t="s">
        <v>8339</v>
      </c>
      <c r="P1650" t="s">
        <v>8360</v>
      </c>
      <c r="Q1650" s="10">
        <f t="shared" si="50"/>
        <v>40592.704652777778</v>
      </c>
      <c r="R1650" s="11">
        <f t="shared" si="51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 t="s">
        <v>8339</v>
      </c>
      <c r="P1651" t="s">
        <v>8360</v>
      </c>
      <c r="Q1651" s="10">
        <f t="shared" si="50"/>
        <v>41737.684664351851</v>
      </c>
      <c r="R1651" s="11">
        <f t="shared" si="51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 t="s">
        <v>8339</v>
      </c>
      <c r="P1652" t="s">
        <v>8360</v>
      </c>
      <c r="Q1652" s="10">
        <f t="shared" si="50"/>
        <v>41526.435613425929</v>
      </c>
      <c r="R1652" s="11">
        <f t="shared" si="51"/>
        <v>2013</v>
      </c>
    </row>
    <row r="1653" spans="1:18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 t="s">
        <v>8339</v>
      </c>
      <c r="P1653" t="s">
        <v>8360</v>
      </c>
      <c r="Q1653" s="10">
        <f t="shared" si="50"/>
        <v>40625.900694444441</v>
      </c>
      <c r="R1653" s="11">
        <f t="shared" si="51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 t="s">
        <v>8339</v>
      </c>
      <c r="P1654" t="s">
        <v>8360</v>
      </c>
      <c r="Q1654" s="10">
        <f t="shared" si="50"/>
        <v>41572.492974537039</v>
      </c>
      <c r="R1654" s="11">
        <f t="shared" si="51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 t="s">
        <v>8339</v>
      </c>
      <c r="P1655" t="s">
        <v>8360</v>
      </c>
      <c r="Q1655" s="10">
        <f t="shared" si="50"/>
        <v>40626.834444444445</v>
      </c>
      <c r="R1655" s="11">
        <f t="shared" si="51"/>
        <v>2011</v>
      </c>
    </row>
    <row r="1656" spans="1:18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 t="s">
        <v>8339</v>
      </c>
      <c r="P1656" t="s">
        <v>8360</v>
      </c>
      <c r="Q1656" s="10">
        <f t="shared" si="50"/>
        <v>40987.890740740739</v>
      </c>
      <c r="R1656" s="11">
        <f t="shared" si="51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 t="s">
        <v>8339</v>
      </c>
      <c r="P1657" t="s">
        <v>8360</v>
      </c>
      <c r="Q1657" s="10">
        <f t="shared" si="50"/>
        <v>40974.791898148149</v>
      </c>
      <c r="R1657" s="11">
        <f t="shared" si="51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 t="s">
        <v>8339</v>
      </c>
      <c r="P1658" t="s">
        <v>8360</v>
      </c>
      <c r="Q1658" s="10">
        <f t="shared" si="50"/>
        <v>41226.928842592592</v>
      </c>
      <c r="R1658" s="11">
        <f t="shared" si="51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 t="s">
        <v>8339</v>
      </c>
      <c r="P1659" t="s">
        <v>8360</v>
      </c>
      <c r="Q1659" s="10">
        <f t="shared" si="50"/>
        <v>41023.782037037039</v>
      </c>
      <c r="R1659" s="11">
        <f t="shared" si="51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 t="s">
        <v>8339</v>
      </c>
      <c r="P1660" t="s">
        <v>8360</v>
      </c>
      <c r="Q1660" s="10">
        <f t="shared" si="50"/>
        <v>41223.22184027778</v>
      </c>
      <c r="R1660" s="11">
        <f t="shared" si="51"/>
        <v>2012</v>
      </c>
    </row>
    <row r="1661" spans="1:18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 t="s">
        <v>8339</v>
      </c>
      <c r="P1661" t="s">
        <v>8360</v>
      </c>
      <c r="Q1661" s="10">
        <f t="shared" si="50"/>
        <v>41596.913437499999</v>
      </c>
      <c r="R1661" s="11">
        <f t="shared" si="51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 t="s">
        <v>8339</v>
      </c>
      <c r="P1662" t="s">
        <v>8360</v>
      </c>
      <c r="Q1662" s="10">
        <f t="shared" si="50"/>
        <v>42459.693865740745</v>
      </c>
      <c r="R1662" s="11">
        <f t="shared" si="51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 t="s">
        <v>8339</v>
      </c>
      <c r="P1663" t="s">
        <v>8360</v>
      </c>
      <c r="Q1663" s="10">
        <f t="shared" si="50"/>
        <v>42343.998043981483</v>
      </c>
      <c r="R1663" s="11">
        <f t="shared" si="51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 t="s">
        <v>8339</v>
      </c>
      <c r="P1664" t="s">
        <v>8360</v>
      </c>
      <c r="Q1664" s="10">
        <f t="shared" si="50"/>
        <v>40848.198333333334</v>
      </c>
      <c r="R1664" s="11">
        <f t="shared" si="51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 t="s">
        <v>8339</v>
      </c>
      <c r="P1665" t="s">
        <v>8360</v>
      </c>
      <c r="Q1665" s="10">
        <f t="shared" si="50"/>
        <v>42006.02207175926</v>
      </c>
      <c r="R1665" s="11">
        <f t="shared" si="51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 t="s">
        <v>8339</v>
      </c>
      <c r="P1666" t="s">
        <v>8360</v>
      </c>
      <c r="Q1666" s="10">
        <f t="shared" ref="Q1666:Q1729" si="52">(((J1666/60)/60)/24)+DATE(1970,1,1)</f>
        <v>40939.761782407404</v>
      </c>
      <c r="R1666" s="11">
        <f t="shared" si="51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 t="s">
        <v>8339</v>
      </c>
      <c r="P1667" t="s">
        <v>8360</v>
      </c>
      <c r="Q1667" s="10">
        <f t="shared" si="52"/>
        <v>40564.649456018517</v>
      </c>
      <c r="R1667" s="11">
        <f t="shared" ref="R1667:R1730" si="53">YEAR(Q1667)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 t="s">
        <v>8339</v>
      </c>
      <c r="P1668" t="s">
        <v>8360</v>
      </c>
      <c r="Q1668" s="10">
        <f t="shared" si="52"/>
        <v>41331.253159722226</v>
      </c>
      <c r="R1668" s="11">
        <f t="shared" si="53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 t="s">
        <v>8339</v>
      </c>
      <c r="P1669" t="s">
        <v>8360</v>
      </c>
      <c r="Q1669" s="10">
        <f t="shared" si="52"/>
        <v>41682.0705787037</v>
      </c>
      <c r="R1669" s="11">
        <f t="shared" si="53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 t="s">
        <v>8339</v>
      </c>
      <c r="P1670" t="s">
        <v>8360</v>
      </c>
      <c r="Q1670" s="10">
        <f t="shared" si="52"/>
        <v>40845.14975694444</v>
      </c>
      <c r="R1670" s="11">
        <f t="shared" si="53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 t="s">
        <v>8339</v>
      </c>
      <c r="P1671" t="s">
        <v>8360</v>
      </c>
      <c r="Q1671" s="10">
        <f t="shared" si="52"/>
        <v>42461.885138888887</v>
      </c>
      <c r="R1671" s="11">
        <f t="shared" si="53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 t="s">
        <v>8339</v>
      </c>
      <c r="P1672" t="s">
        <v>8360</v>
      </c>
      <c r="Q1672" s="10">
        <f t="shared" si="52"/>
        <v>40313.930543981485</v>
      </c>
      <c r="R1672" s="11">
        <f t="shared" si="53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 t="s">
        <v>8339</v>
      </c>
      <c r="P1673" t="s">
        <v>8360</v>
      </c>
      <c r="Q1673" s="10">
        <f t="shared" si="52"/>
        <v>42553.54414351852</v>
      </c>
      <c r="R1673" s="11">
        <f t="shared" si="53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 t="s">
        <v>8339</v>
      </c>
      <c r="P1674" t="s">
        <v>8360</v>
      </c>
      <c r="Q1674" s="10">
        <f t="shared" si="52"/>
        <v>41034.656597222223</v>
      </c>
      <c r="R1674" s="11">
        <f t="shared" si="53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 t="s">
        <v>8339</v>
      </c>
      <c r="P1675" t="s">
        <v>8360</v>
      </c>
      <c r="Q1675" s="10">
        <f t="shared" si="52"/>
        <v>42039.878379629634</v>
      </c>
      <c r="R1675" s="11">
        <f t="shared" si="53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 t="s">
        <v>8339</v>
      </c>
      <c r="P1676" t="s">
        <v>8360</v>
      </c>
      <c r="Q1676" s="10">
        <f t="shared" si="52"/>
        <v>42569.605393518519</v>
      </c>
      <c r="R1676" s="11">
        <f t="shared" si="53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 t="s">
        <v>8339</v>
      </c>
      <c r="P1677" t="s">
        <v>8360</v>
      </c>
      <c r="Q1677" s="10">
        <f t="shared" si="52"/>
        <v>40802.733101851853</v>
      </c>
      <c r="R1677" s="11">
        <f t="shared" si="53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 t="s">
        <v>8339</v>
      </c>
      <c r="P1678" t="s">
        <v>8360</v>
      </c>
      <c r="Q1678" s="10">
        <f t="shared" si="52"/>
        <v>40973.72623842593</v>
      </c>
      <c r="R1678" s="11">
        <f t="shared" si="53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 t="s">
        <v>8339</v>
      </c>
      <c r="P1679" t="s">
        <v>8360</v>
      </c>
      <c r="Q1679" s="10">
        <f t="shared" si="52"/>
        <v>42416.407129629632</v>
      </c>
      <c r="R1679" s="11">
        <f t="shared" si="53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 t="s">
        <v>8339</v>
      </c>
      <c r="P1680" t="s">
        <v>8360</v>
      </c>
      <c r="Q1680" s="10">
        <f t="shared" si="52"/>
        <v>41662.854988425926</v>
      </c>
      <c r="R1680" s="11">
        <f t="shared" si="53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 t="s">
        <v>8339</v>
      </c>
      <c r="P1681" t="s">
        <v>8360</v>
      </c>
      <c r="Q1681" s="10">
        <f t="shared" si="52"/>
        <v>40723.068807870368</v>
      </c>
      <c r="R1681" s="11">
        <f t="shared" si="53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 t="s">
        <v>8339</v>
      </c>
      <c r="P1682" t="s">
        <v>8360</v>
      </c>
      <c r="Q1682" s="10">
        <f t="shared" si="52"/>
        <v>41802.757719907408</v>
      </c>
      <c r="R1682" s="11">
        <f t="shared" si="53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 t="s">
        <v>8339</v>
      </c>
      <c r="P1683" t="s">
        <v>8361</v>
      </c>
      <c r="Q1683" s="10">
        <f t="shared" si="52"/>
        <v>42774.121342592596</v>
      </c>
      <c r="R1683" s="11">
        <f t="shared" si="53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 t="s">
        <v>8339</v>
      </c>
      <c r="P1684" t="s">
        <v>8361</v>
      </c>
      <c r="Q1684" s="10">
        <f t="shared" si="52"/>
        <v>42779.21365740741</v>
      </c>
      <c r="R1684" s="11">
        <f t="shared" si="53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 t="s">
        <v>8339</v>
      </c>
      <c r="P1685" t="s">
        <v>8361</v>
      </c>
      <c r="Q1685" s="10">
        <f t="shared" si="52"/>
        <v>42808.781689814816</v>
      </c>
      <c r="R1685" s="11">
        <f t="shared" si="53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 t="s">
        <v>8339</v>
      </c>
      <c r="P1686" t="s">
        <v>8361</v>
      </c>
      <c r="Q1686" s="10">
        <f t="shared" si="52"/>
        <v>42783.815289351856</v>
      </c>
      <c r="R1686" s="11">
        <f t="shared" si="53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 t="s">
        <v>8339</v>
      </c>
      <c r="P1687" t="s">
        <v>8361</v>
      </c>
      <c r="Q1687" s="10">
        <f t="shared" si="52"/>
        <v>42788.2502662037</v>
      </c>
      <c r="R1687" s="11">
        <f t="shared" si="53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 t="s">
        <v>8339</v>
      </c>
      <c r="P1688" t="s">
        <v>8361</v>
      </c>
      <c r="Q1688" s="10">
        <f t="shared" si="52"/>
        <v>42792.843969907408</v>
      </c>
      <c r="R1688" s="11">
        <f t="shared" si="53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 t="s">
        <v>8339</v>
      </c>
      <c r="P1689" t="s">
        <v>8361</v>
      </c>
      <c r="Q1689" s="10">
        <f t="shared" si="52"/>
        <v>42802.046817129631</v>
      </c>
      <c r="R1689" s="11">
        <f t="shared" si="53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 t="s">
        <v>8339</v>
      </c>
      <c r="P1690" t="s">
        <v>8361</v>
      </c>
      <c r="Q1690" s="10">
        <f t="shared" si="52"/>
        <v>42804.534652777773</v>
      </c>
      <c r="R1690" s="11">
        <f t="shared" si="53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 t="s">
        <v>8339</v>
      </c>
      <c r="P1691" t="s">
        <v>8361</v>
      </c>
      <c r="Q1691" s="10">
        <f t="shared" si="52"/>
        <v>42780.942476851851</v>
      </c>
      <c r="R1691" s="11">
        <f t="shared" si="53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 t="s">
        <v>8339</v>
      </c>
      <c r="P1692" t="s">
        <v>8361</v>
      </c>
      <c r="Q1692" s="10">
        <f t="shared" si="52"/>
        <v>42801.43104166667</v>
      </c>
      <c r="R1692" s="11">
        <f t="shared" si="53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 t="s">
        <v>8339</v>
      </c>
      <c r="P1693" t="s">
        <v>8361</v>
      </c>
      <c r="Q1693" s="10">
        <f t="shared" si="52"/>
        <v>42795.701481481476</v>
      </c>
      <c r="R1693" s="11">
        <f t="shared" si="53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 t="s">
        <v>8339</v>
      </c>
      <c r="P1694" t="s">
        <v>8361</v>
      </c>
      <c r="Q1694" s="10">
        <f t="shared" si="52"/>
        <v>42788.151238425926</v>
      </c>
      <c r="R1694" s="11">
        <f t="shared" si="53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 t="s">
        <v>8339</v>
      </c>
      <c r="P1695" t="s">
        <v>8361</v>
      </c>
      <c r="Q1695" s="10">
        <f t="shared" si="52"/>
        <v>42803.920277777783</v>
      </c>
      <c r="R1695" s="11">
        <f t="shared" si="53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 t="s">
        <v>8339</v>
      </c>
      <c r="P1696" t="s">
        <v>8361</v>
      </c>
      <c r="Q1696" s="10">
        <f t="shared" si="52"/>
        <v>42791.669837962967</v>
      </c>
      <c r="R1696" s="11">
        <f t="shared" si="53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 t="s">
        <v>8339</v>
      </c>
      <c r="P1697" t="s">
        <v>8361</v>
      </c>
      <c r="Q1697" s="10">
        <f t="shared" si="52"/>
        <v>42801.031412037039</v>
      </c>
      <c r="R1697" s="11">
        <f t="shared" si="53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 t="s">
        <v>8339</v>
      </c>
      <c r="P1698" t="s">
        <v>8361</v>
      </c>
      <c r="Q1698" s="10">
        <f t="shared" si="52"/>
        <v>42796.069571759261</v>
      </c>
      <c r="R1698" s="11">
        <f t="shared" si="53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 t="s">
        <v>8339</v>
      </c>
      <c r="P1699" t="s">
        <v>8361</v>
      </c>
      <c r="Q1699" s="10">
        <f t="shared" si="52"/>
        <v>42805.032962962956</v>
      </c>
      <c r="R1699" s="11">
        <f t="shared" si="53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 t="s">
        <v>8339</v>
      </c>
      <c r="P1700" t="s">
        <v>8361</v>
      </c>
      <c r="Q1700" s="10">
        <f t="shared" si="52"/>
        <v>42796.207870370374</v>
      </c>
      <c r="R1700" s="11">
        <f t="shared" si="53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 t="s">
        <v>8339</v>
      </c>
      <c r="P1701" t="s">
        <v>8361</v>
      </c>
      <c r="Q1701" s="10">
        <f t="shared" si="52"/>
        <v>42806.863946759258</v>
      </c>
      <c r="R1701" s="11">
        <f t="shared" si="53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 t="s">
        <v>8339</v>
      </c>
      <c r="P1702" t="s">
        <v>8361</v>
      </c>
      <c r="Q1702" s="10">
        <f t="shared" si="52"/>
        <v>42796.071643518517</v>
      </c>
      <c r="R1702" s="11">
        <f t="shared" si="53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 t="s">
        <v>8339</v>
      </c>
      <c r="P1703" t="s">
        <v>8361</v>
      </c>
      <c r="Q1703" s="10">
        <f t="shared" si="52"/>
        <v>41989.664409722223</v>
      </c>
      <c r="R1703" s="11">
        <f t="shared" si="53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 t="s">
        <v>8339</v>
      </c>
      <c r="P1704" t="s">
        <v>8361</v>
      </c>
      <c r="Q1704" s="10">
        <f t="shared" si="52"/>
        <v>42063.869791666672</v>
      </c>
      <c r="R1704" s="11">
        <f t="shared" si="53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 t="s">
        <v>8339</v>
      </c>
      <c r="P1705" t="s">
        <v>8361</v>
      </c>
      <c r="Q1705" s="10">
        <f t="shared" si="52"/>
        <v>42187.281678240746</v>
      </c>
      <c r="R1705" s="11">
        <f t="shared" si="53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 t="s">
        <v>8339</v>
      </c>
      <c r="P1706" t="s">
        <v>8361</v>
      </c>
      <c r="Q1706" s="10">
        <f t="shared" si="52"/>
        <v>42021.139733796299</v>
      </c>
      <c r="R1706" s="11">
        <f t="shared" si="53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 t="s">
        <v>8339</v>
      </c>
      <c r="P1707" t="s">
        <v>8361</v>
      </c>
      <c r="Q1707" s="10">
        <f t="shared" si="52"/>
        <v>42245.016736111109</v>
      </c>
      <c r="R1707" s="11">
        <f t="shared" si="53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 t="s">
        <v>8339</v>
      </c>
      <c r="P1708" t="s">
        <v>8361</v>
      </c>
      <c r="Q1708" s="10">
        <f t="shared" si="52"/>
        <v>42179.306388888886</v>
      </c>
      <c r="R1708" s="11">
        <f t="shared" si="53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 t="s">
        <v>8339</v>
      </c>
      <c r="P1709" t="s">
        <v>8361</v>
      </c>
      <c r="Q1709" s="10">
        <f t="shared" si="52"/>
        <v>42427.721006944441</v>
      </c>
      <c r="R1709" s="11">
        <f t="shared" si="53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 t="s">
        <v>8339</v>
      </c>
      <c r="P1710" t="s">
        <v>8361</v>
      </c>
      <c r="Q1710" s="10">
        <f t="shared" si="52"/>
        <v>42451.866967592592</v>
      </c>
      <c r="R1710" s="11">
        <f t="shared" si="53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 t="s">
        <v>8339</v>
      </c>
      <c r="P1711" t="s">
        <v>8361</v>
      </c>
      <c r="Q1711" s="10">
        <f t="shared" si="52"/>
        <v>41841.56381944444</v>
      </c>
      <c r="R1711" s="11">
        <f t="shared" si="53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 t="s">
        <v>8339</v>
      </c>
      <c r="P1712" t="s">
        <v>8361</v>
      </c>
      <c r="Q1712" s="10">
        <f t="shared" si="52"/>
        <v>42341.59129629629</v>
      </c>
      <c r="R1712" s="11">
        <f t="shared" si="53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 t="s">
        <v>8339</v>
      </c>
      <c r="P1713" t="s">
        <v>8361</v>
      </c>
      <c r="Q1713" s="10">
        <f t="shared" si="52"/>
        <v>41852.646226851852</v>
      </c>
      <c r="R1713" s="11">
        <f t="shared" si="53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 t="s">
        <v>8339</v>
      </c>
      <c r="P1714" t="s">
        <v>8361</v>
      </c>
      <c r="Q1714" s="10">
        <f t="shared" si="52"/>
        <v>42125.913807870369</v>
      </c>
      <c r="R1714" s="11">
        <f t="shared" si="53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 t="s">
        <v>8339</v>
      </c>
      <c r="P1715" t="s">
        <v>8361</v>
      </c>
      <c r="Q1715" s="10">
        <f t="shared" si="52"/>
        <v>41887.801064814819</v>
      </c>
      <c r="R1715" s="11">
        <f t="shared" si="53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 t="s">
        <v>8339</v>
      </c>
      <c r="P1716" t="s">
        <v>8361</v>
      </c>
      <c r="Q1716" s="10">
        <f t="shared" si="52"/>
        <v>42095.918530092589</v>
      </c>
      <c r="R1716" s="11">
        <f t="shared" si="53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 t="s">
        <v>8339</v>
      </c>
      <c r="P1717" t="s">
        <v>8361</v>
      </c>
      <c r="Q1717" s="10">
        <f t="shared" si="52"/>
        <v>42064.217418981483</v>
      </c>
      <c r="R1717" s="11">
        <f t="shared" si="53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 t="s">
        <v>8339</v>
      </c>
      <c r="P1718" t="s">
        <v>8361</v>
      </c>
      <c r="Q1718" s="10">
        <f t="shared" si="52"/>
        <v>42673.577534722222</v>
      </c>
      <c r="R1718" s="11">
        <f t="shared" si="53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 t="s">
        <v>8339</v>
      </c>
      <c r="P1719" t="s">
        <v>8361</v>
      </c>
      <c r="Q1719" s="10">
        <f t="shared" si="52"/>
        <v>42460.98192129629</v>
      </c>
      <c r="R1719" s="11">
        <f t="shared" si="53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 t="s">
        <v>8339</v>
      </c>
      <c r="P1720" t="s">
        <v>8361</v>
      </c>
      <c r="Q1720" s="10">
        <f t="shared" si="52"/>
        <v>42460.610520833332</v>
      </c>
      <c r="R1720" s="11">
        <f t="shared" si="53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 t="s">
        <v>8339</v>
      </c>
      <c r="P1721" t="s">
        <v>8361</v>
      </c>
      <c r="Q1721" s="10">
        <f t="shared" si="52"/>
        <v>41869.534618055557</v>
      </c>
      <c r="R1721" s="11">
        <f t="shared" si="53"/>
        <v>2014</v>
      </c>
    </row>
    <row r="1722" spans="1:18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 t="s">
        <v>8339</v>
      </c>
      <c r="P1722" t="s">
        <v>8361</v>
      </c>
      <c r="Q1722" s="10">
        <f t="shared" si="52"/>
        <v>41922.783229166671</v>
      </c>
      <c r="R1722" s="11">
        <f t="shared" si="53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 t="s">
        <v>8339</v>
      </c>
      <c r="P1723" t="s">
        <v>8361</v>
      </c>
      <c r="Q1723" s="10">
        <f t="shared" si="52"/>
        <v>42319.461377314816</v>
      </c>
      <c r="R1723" s="11">
        <f t="shared" si="53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 t="s">
        <v>8339</v>
      </c>
      <c r="P1724" t="s">
        <v>8361</v>
      </c>
      <c r="Q1724" s="10">
        <f t="shared" si="52"/>
        <v>42425.960983796293</v>
      </c>
      <c r="R1724" s="11">
        <f t="shared" si="53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 t="s">
        <v>8339</v>
      </c>
      <c r="P1725" t="s">
        <v>8361</v>
      </c>
      <c r="Q1725" s="10">
        <f t="shared" si="52"/>
        <v>42129.82540509259</v>
      </c>
      <c r="R1725" s="11">
        <f t="shared" si="53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 t="s">
        <v>8339</v>
      </c>
      <c r="P1726" t="s">
        <v>8361</v>
      </c>
      <c r="Q1726" s="10">
        <f t="shared" si="52"/>
        <v>41912.932430555556</v>
      </c>
      <c r="R1726" s="11">
        <f t="shared" si="53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 t="s">
        <v>8339</v>
      </c>
      <c r="P1727" t="s">
        <v>8361</v>
      </c>
      <c r="Q1727" s="10">
        <f t="shared" si="52"/>
        <v>41845.968159722222</v>
      </c>
      <c r="R1727" s="11">
        <f t="shared" si="53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 t="s">
        <v>8339</v>
      </c>
      <c r="P1728" t="s">
        <v>8361</v>
      </c>
      <c r="Q1728" s="10">
        <f t="shared" si="52"/>
        <v>41788.919722222221</v>
      </c>
      <c r="R1728" s="11">
        <f t="shared" si="53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 t="s">
        <v>8339</v>
      </c>
      <c r="P1729" t="s">
        <v>8361</v>
      </c>
      <c r="Q1729" s="10">
        <f t="shared" si="52"/>
        <v>42044.927974537044</v>
      </c>
      <c r="R1729" s="11">
        <f t="shared" si="53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 t="s">
        <v>8339</v>
      </c>
      <c r="P1730" t="s">
        <v>8361</v>
      </c>
      <c r="Q1730" s="10">
        <f t="shared" ref="Q1730:Q1793" si="54">(((J1730/60)/60)/24)+DATE(1970,1,1)</f>
        <v>42268.625856481478</v>
      </c>
      <c r="R1730" s="11">
        <f t="shared" si="53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 t="s">
        <v>8339</v>
      </c>
      <c r="P1731" t="s">
        <v>8361</v>
      </c>
      <c r="Q1731" s="10">
        <f t="shared" si="54"/>
        <v>42471.052152777775</v>
      </c>
      <c r="R1731" s="11">
        <f t="shared" ref="R1731:R1794" si="55">YEAR(Q1731)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 t="s">
        <v>8339</v>
      </c>
      <c r="P1732" t="s">
        <v>8361</v>
      </c>
      <c r="Q1732" s="10">
        <f t="shared" si="54"/>
        <v>42272.087766203709</v>
      </c>
      <c r="R1732" s="11">
        <f t="shared" si="55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 t="s">
        <v>8339</v>
      </c>
      <c r="P1733" t="s">
        <v>8361</v>
      </c>
      <c r="Q1733" s="10">
        <f t="shared" si="54"/>
        <v>42152.906851851847</v>
      </c>
      <c r="R1733" s="11">
        <f t="shared" si="55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 t="s">
        <v>8339</v>
      </c>
      <c r="P1734" t="s">
        <v>8361</v>
      </c>
      <c r="Q1734" s="10">
        <f t="shared" si="54"/>
        <v>42325.683807870373</v>
      </c>
      <c r="R1734" s="11">
        <f t="shared" si="55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 t="s">
        <v>8339</v>
      </c>
      <c r="P1735" t="s">
        <v>8361</v>
      </c>
      <c r="Q1735" s="10">
        <f t="shared" si="54"/>
        <v>42614.675625000003</v>
      </c>
      <c r="R1735" s="11">
        <f t="shared" si="55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 t="s">
        <v>8339</v>
      </c>
      <c r="P1736" t="s">
        <v>8361</v>
      </c>
      <c r="Q1736" s="10">
        <f t="shared" si="54"/>
        <v>42102.036527777775</v>
      </c>
      <c r="R1736" s="11">
        <f t="shared" si="55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 t="s">
        <v>8339</v>
      </c>
      <c r="P1737" t="s">
        <v>8361</v>
      </c>
      <c r="Q1737" s="10">
        <f t="shared" si="54"/>
        <v>42559.814178240747</v>
      </c>
      <c r="R1737" s="11">
        <f t="shared" si="55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 t="s">
        <v>8339</v>
      </c>
      <c r="P1738" t="s">
        <v>8361</v>
      </c>
      <c r="Q1738" s="10">
        <f t="shared" si="54"/>
        <v>42286.861493055556</v>
      </c>
      <c r="R1738" s="11">
        <f t="shared" si="55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 t="s">
        <v>8339</v>
      </c>
      <c r="P1739" t="s">
        <v>8361</v>
      </c>
      <c r="Q1739" s="10">
        <f t="shared" si="54"/>
        <v>42175.948981481488</v>
      </c>
      <c r="R1739" s="11">
        <f t="shared" si="55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 t="s">
        <v>8339</v>
      </c>
      <c r="P1740" t="s">
        <v>8361</v>
      </c>
      <c r="Q1740" s="10">
        <f t="shared" si="54"/>
        <v>41884.874328703707</v>
      </c>
      <c r="R1740" s="11">
        <f t="shared" si="55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 t="s">
        <v>8339</v>
      </c>
      <c r="P1741" t="s">
        <v>8361</v>
      </c>
      <c r="Q1741" s="10">
        <f t="shared" si="54"/>
        <v>42435.874212962968</v>
      </c>
      <c r="R1741" s="11">
        <f t="shared" si="55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 t="s">
        <v>8339</v>
      </c>
      <c r="P1742" t="s">
        <v>8361</v>
      </c>
      <c r="Q1742" s="10">
        <f t="shared" si="54"/>
        <v>42171.817384259266</v>
      </c>
      <c r="R1742" s="11">
        <f t="shared" si="55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 t="s">
        <v>8352</v>
      </c>
      <c r="P1743" t="s">
        <v>8353</v>
      </c>
      <c r="Q1743" s="10">
        <f t="shared" si="54"/>
        <v>42120.628136574072</v>
      </c>
      <c r="R1743" s="11">
        <f t="shared" si="55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 t="s">
        <v>8352</v>
      </c>
      <c r="P1744" t="s">
        <v>8353</v>
      </c>
      <c r="Q1744" s="10">
        <f t="shared" si="54"/>
        <v>42710.876967592587</v>
      </c>
      <c r="R1744" s="11">
        <f t="shared" si="55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 t="s">
        <v>8352</v>
      </c>
      <c r="P1745" t="s">
        <v>8353</v>
      </c>
      <c r="Q1745" s="10">
        <f t="shared" si="54"/>
        <v>42586.925636574073</v>
      </c>
      <c r="R1745" s="11">
        <f t="shared" si="55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 t="s">
        <v>8352</v>
      </c>
      <c r="P1746" t="s">
        <v>8353</v>
      </c>
      <c r="Q1746" s="10">
        <f t="shared" si="54"/>
        <v>42026.605057870373</v>
      </c>
      <c r="R1746" s="11">
        <f t="shared" si="55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 t="s">
        <v>8352</v>
      </c>
      <c r="P1747" t="s">
        <v>8353</v>
      </c>
      <c r="Q1747" s="10">
        <f t="shared" si="54"/>
        <v>42690.259699074071</v>
      </c>
      <c r="R1747" s="11">
        <f t="shared" si="55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 t="s">
        <v>8352</v>
      </c>
      <c r="P1748" t="s">
        <v>8353</v>
      </c>
      <c r="Q1748" s="10">
        <f t="shared" si="54"/>
        <v>42668.176701388889</v>
      </c>
      <c r="R1748" s="11">
        <f t="shared" si="55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 t="s">
        <v>8352</v>
      </c>
      <c r="P1749" t="s">
        <v>8353</v>
      </c>
      <c r="Q1749" s="10">
        <f t="shared" si="54"/>
        <v>42292.435532407413</v>
      </c>
      <c r="R1749" s="11">
        <f t="shared" si="55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 t="s">
        <v>8352</v>
      </c>
      <c r="P1750" t="s">
        <v>8353</v>
      </c>
      <c r="Q1750" s="10">
        <f t="shared" si="54"/>
        <v>42219.950729166667</v>
      </c>
      <c r="R1750" s="11">
        <f t="shared" si="55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 t="s">
        <v>8352</v>
      </c>
      <c r="P1751" t="s">
        <v>8353</v>
      </c>
      <c r="Q1751" s="10">
        <f t="shared" si="54"/>
        <v>42758.975937499999</v>
      </c>
      <c r="R1751" s="11">
        <f t="shared" si="55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 t="s">
        <v>8352</v>
      </c>
      <c r="P1752" t="s">
        <v>8353</v>
      </c>
      <c r="Q1752" s="10">
        <f t="shared" si="54"/>
        <v>42454.836851851855</v>
      </c>
      <c r="R1752" s="11">
        <f t="shared" si="55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 t="s">
        <v>8352</v>
      </c>
      <c r="P1753" t="s">
        <v>8353</v>
      </c>
      <c r="Q1753" s="10">
        <f t="shared" si="54"/>
        <v>42052.7815162037</v>
      </c>
      <c r="R1753" s="11">
        <f t="shared" si="55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 t="s">
        <v>8352</v>
      </c>
      <c r="P1754" t="s">
        <v>8353</v>
      </c>
      <c r="Q1754" s="10">
        <f t="shared" si="54"/>
        <v>42627.253263888888</v>
      </c>
      <c r="R1754" s="11">
        <f t="shared" si="55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 t="s">
        <v>8352</v>
      </c>
      <c r="P1755" t="s">
        <v>8353</v>
      </c>
      <c r="Q1755" s="10">
        <f t="shared" si="54"/>
        <v>42420.74962962963</v>
      </c>
      <c r="R1755" s="11">
        <f t="shared" si="55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 t="s">
        <v>8352</v>
      </c>
      <c r="P1756" t="s">
        <v>8353</v>
      </c>
      <c r="Q1756" s="10">
        <f t="shared" si="54"/>
        <v>42067.876770833333</v>
      </c>
      <c r="R1756" s="11">
        <f t="shared" si="55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 t="s">
        <v>8352</v>
      </c>
      <c r="P1757" t="s">
        <v>8353</v>
      </c>
      <c r="Q1757" s="10">
        <f t="shared" si="54"/>
        <v>42252.788900462961</v>
      </c>
      <c r="R1757" s="11">
        <f t="shared" si="55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 t="s">
        <v>8352</v>
      </c>
      <c r="P1758" t="s">
        <v>8353</v>
      </c>
      <c r="Q1758" s="10">
        <f t="shared" si="54"/>
        <v>42571.167465277773</v>
      </c>
      <c r="R1758" s="11">
        <f t="shared" si="55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 t="s">
        <v>8352</v>
      </c>
      <c r="P1759" t="s">
        <v>8353</v>
      </c>
      <c r="Q1759" s="10">
        <f t="shared" si="54"/>
        <v>42733.827349537038</v>
      </c>
      <c r="R1759" s="11">
        <f t="shared" si="55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 t="s">
        <v>8352</v>
      </c>
      <c r="P1760" t="s">
        <v>8353</v>
      </c>
      <c r="Q1760" s="10">
        <f t="shared" si="54"/>
        <v>42505.955925925926</v>
      </c>
      <c r="R1760" s="11">
        <f t="shared" si="55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 t="s">
        <v>8352</v>
      </c>
      <c r="P1761" t="s">
        <v>8353</v>
      </c>
      <c r="Q1761" s="10">
        <f t="shared" si="54"/>
        <v>42068.829039351855</v>
      </c>
      <c r="R1761" s="11">
        <f t="shared" si="55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 t="s">
        <v>8352</v>
      </c>
      <c r="P1762" t="s">
        <v>8353</v>
      </c>
      <c r="Q1762" s="10">
        <f t="shared" si="54"/>
        <v>42405.67260416667</v>
      </c>
      <c r="R1762" s="11">
        <f t="shared" si="55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 t="s">
        <v>8352</v>
      </c>
      <c r="P1763" t="s">
        <v>8353</v>
      </c>
      <c r="Q1763" s="10">
        <f t="shared" si="54"/>
        <v>42209.567824074074</v>
      </c>
      <c r="R1763" s="11">
        <f t="shared" si="55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 t="s">
        <v>8352</v>
      </c>
      <c r="P1764" t="s">
        <v>8353</v>
      </c>
      <c r="Q1764" s="10">
        <f t="shared" si="54"/>
        <v>42410.982002314813</v>
      </c>
      <c r="R1764" s="11">
        <f t="shared" si="55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 t="s">
        <v>8352</v>
      </c>
      <c r="P1765" t="s">
        <v>8353</v>
      </c>
      <c r="Q1765" s="10">
        <f t="shared" si="54"/>
        <v>42636.868518518517</v>
      </c>
      <c r="R1765" s="11">
        <f t="shared" si="55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 t="s">
        <v>8352</v>
      </c>
      <c r="P1766" t="s">
        <v>8353</v>
      </c>
      <c r="Q1766" s="10">
        <f t="shared" si="54"/>
        <v>41825.485868055555</v>
      </c>
      <c r="R1766" s="11">
        <f t="shared" si="55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 t="s">
        <v>8352</v>
      </c>
      <c r="P1767" t="s">
        <v>8353</v>
      </c>
      <c r="Q1767" s="10">
        <f t="shared" si="54"/>
        <v>41834.980462962965</v>
      </c>
      <c r="R1767" s="11">
        <f t="shared" si="55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 t="s">
        <v>8352</v>
      </c>
      <c r="P1768" t="s">
        <v>8353</v>
      </c>
      <c r="Q1768" s="10">
        <f t="shared" si="54"/>
        <v>41855.859814814816</v>
      </c>
      <c r="R1768" s="11">
        <f t="shared" si="55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 t="s">
        <v>8352</v>
      </c>
      <c r="P1769" t="s">
        <v>8353</v>
      </c>
      <c r="Q1769" s="10">
        <f t="shared" si="54"/>
        <v>41824.658379629633</v>
      </c>
      <c r="R1769" s="11">
        <f t="shared" si="55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 t="s">
        <v>8352</v>
      </c>
      <c r="P1770" t="s">
        <v>8353</v>
      </c>
      <c r="Q1770" s="10">
        <f t="shared" si="54"/>
        <v>41849.560694444444</v>
      </c>
      <c r="R1770" s="11">
        <f t="shared" si="55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 t="s">
        <v>8352</v>
      </c>
      <c r="P1771" t="s">
        <v>8353</v>
      </c>
      <c r="Q1771" s="10">
        <f t="shared" si="54"/>
        <v>41987.818969907406</v>
      </c>
      <c r="R1771" s="11">
        <f t="shared" si="55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 t="s">
        <v>8352</v>
      </c>
      <c r="P1772" t="s">
        <v>8353</v>
      </c>
      <c r="Q1772" s="10">
        <f t="shared" si="54"/>
        <v>41891.780023148152</v>
      </c>
      <c r="R1772" s="11">
        <f t="shared" si="55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 t="s">
        <v>8352</v>
      </c>
      <c r="P1773" t="s">
        <v>8353</v>
      </c>
      <c r="Q1773" s="10">
        <f t="shared" si="54"/>
        <v>41905.979629629634</v>
      </c>
      <c r="R1773" s="11">
        <f t="shared" si="55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 t="s">
        <v>8352</v>
      </c>
      <c r="P1774" t="s">
        <v>8353</v>
      </c>
      <c r="Q1774" s="10">
        <f t="shared" si="54"/>
        <v>41766.718009259261</v>
      </c>
      <c r="R1774" s="11">
        <f t="shared" si="55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 t="s">
        <v>8352</v>
      </c>
      <c r="P1775" t="s">
        <v>8353</v>
      </c>
      <c r="Q1775" s="10">
        <f t="shared" si="54"/>
        <v>41978.760393518518</v>
      </c>
      <c r="R1775" s="11">
        <f t="shared" si="55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 t="s">
        <v>8352</v>
      </c>
      <c r="P1776" t="s">
        <v>8353</v>
      </c>
      <c r="Q1776" s="10">
        <f t="shared" si="54"/>
        <v>41930.218657407408</v>
      </c>
      <c r="R1776" s="11">
        <f t="shared" si="55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 t="s">
        <v>8352</v>
      </c>
      <c r="P1777" t="s">
        <v>8353</v>
      </c>
      <c r="Q1777" s="10">
        <f t="shared" si="54"/>
        <v>41891.976388888892</v>
      </c>
      <c r="R1777" s="11">
        <f t="shared" si="55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 t="s">
        <v>8352</v>
      </c>
      <c r="P1778" t="s">
        <v>8353</v>
      </c>
      <c r="Q1778" s="10">
        <f t="shared" si="54"/>
        <v>41905.95684027778</v>
      </c>
      <c r="R1778" s="11">
        <f t="shared" si="55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 t="s">
        <v>8352</v>
      </c>
      <c r="P1779" t="s">
        <v>8353</v>
      </c>
      <c r="Q1779" s="10">
        <f t="shared" si="54"/>
        <v>42025.357094907406</v>
      </c>
      <c r="R1779" s="11">
        <f t="shared" si="55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 t="s">
        <v>8352</v>
      </c>
      <c r="P1780" t="s">
        <v>8353</v>
      </c>
      <c r="Q1780" s="10">
        <f t="shared" si="54"/>
        <v>42045.86336805555</v>
      </c>
      <c r="R1780" s="11">
        <f t="shared" si="55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 t="s">
        <v>8352</v>
      </c>
      <c r="P1781" t="s">
        <v>8353</v>
      </c>
      <c r="Q1781" s="10">
        <f t="shared" si="54"/>
        <v>42585.691898148143</v>
      </c>
      <c r="R1781" s="11">
        <f t="shared" si="55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 t="s">
        <v>8352</v>
      </c>
      <c r="P1782" t="s">
        <v>8353</v>
      </c>
      <c r="Q1782" s="10">
        <f t="shared" si="54"/>
        <v>42493.600810185191</v>
      </c>
      <c r="R1782" s="11">
        <f t="shared" si="55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 t="s">
        <v>8352</v>
      </c>
      <c r="P1783" t="s">
        <v>8353</v>
      </c>
      <c r="Q1783" s="10">
        <f t="shared" si="54"/>
        <v>42597.617418981477</v>
      </c>
      <c r="R1783" s="11">
        <f t="shared" si="55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 t="s">
        <v>8352</v>
      </c>
      <c r="P1784" t="s">
        <v>8353</v>
      </c>
      <c r="Q1784" s="10">
        <f t="shared" si="54"/>
        <v>42388.575104166666</v>
      </c>
      <c r="R1784" s="11">
        <f t="shared" si="55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 t="s">
        <v>8352</v>
      </c>
      <c r="P1785" t="s">
        <v>8353</v>
      </c>
      <c r="Q1785" s="10">
        <f t="shared" si="54"/>
        <v>42115.949976851851</v>
      </c>
      <c r="R1785" s="11">
        <f t="shared" si="55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 t="s">
        <v>8352</v>
      </c>
      <c r="P1786" t="s">
        <v>8353</v>
      </c>
      <c r="Q1786" s="10">
        <f t="shared" si="54"/>
        <v>42003.655555555553</v>
      </c>
      <c r="R1786" s="11">
        <f t="shared" si="55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 t="s">
        <v>8352</v>
      </c>
      <c r="P1787" t="s">
        <v>8353</v>
      </c>
      <c r="Q1787" s="10">
        <f t="shared" si="54"/>
        <v>41897.134895833333</v>
      </c>
      <c r="R1787" s="11">
        <f t="shared" si="55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 t="s">
        <v>8352</v>
      </c>
      <c r="P1788" t="s">
        <v>8353</v>
      </c>
      <c r="Q1788" s="10">
        <f t="shared" si="54"/>
        <v>41958.550659722227</v>
      </c>
      <c r="R1788" s="11">
        <f t="shared" si="55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 t="s">
        <v>8352</v>
      </c>
      <c r="P1789" t="s">
        <v>8353</v>
      </c>
      <c r="Q1789" s="10">
        <f t="shared" si="54"/>
        <v>42068.65552083333</v>
      </c>
      <c r="R1789" s="11">
        <f t="shared" si="55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 t="s">
        <v>8352</v>
      </c>
      <c r="P1790" t="s">
        <v>8353</v>
      </c>
      <c r="Q1790" s="10">
        <f t="shared" si="54"/>
        <v>41913.94840277778</v>
      </c>
      <c r="R1790" s="11">
        <f t="shared" si="55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 t="s">
        <v>8352</v>
      </c>
      <c r="P1791" t="s">
        <v>8353</v>
      </c>
      <c r="Q1791" s="10">
        <f t="shared" si="54"/>
        <v>41956.250034722223</v>
      </c>
      <c r="R1791" s="11">
        <f t="shared" si="55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 t="s">
        <v>8352</v>
      </c>
      <c r="P1792" t="s">
        <v>8353</v>
      </c>
      <c r="Q1792" s="10">
        <f t="shared" si="54"/>
        <v>42010.674513888895</v>
      </c>
      <c r="R1792" s="11">
        <f t="shared" si="55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 t="s">
        <v>8352</v>
      </c>
      <c r="P1793" t="s">
        <v>8353</v>
      </c>
      <c r="Q1793" s="10">
        <f t="shared" si="54"/>
        <v>41973.740335648152</v>
      </c>
      <c r="R1793" s="11">
        <f t="shared" si="55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 t="s">
        <v>8352</v>
      </c>
      <c r="P1794" t="s">
        <v>8353</v>
      </c>
      <c r="Q1794" s="10">
        <f t="shared" ref="Q1794:Q1857" si="56">(((J1794/60)/60)/24)+DATE(1970,1,1)</f>
        <v>42189.031041666662</v>
      </c>
      <c r="R1794" s="11">
        <f t="shared" si="55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 t="s">
        <v>8352</v>
      </c>
      <c r="P1795" t="s">
        <v>8353</v>
      </c>
      <c r="Q1795" s="10">
        <f t="shared" si="56"/>
        <v>41940.89166666667</v>
      </c>
      <c r="R1795" s="11">
        <f t="shared" ref="R1795:R1858" si="57">YEAR(Q1795)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 t="s">
        <v>8352</v>
      </c>
      <c r="P1796" t="s">
        <v>8353</v>
      </c>
      <c r="Q1796" s="10">
        <f t="shared" si="56"/>
        <v>42011.551180555558</v>
      </c>
      <c r="R1796" s="11">
        <f t="shared" si="57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 t="s">
        <v>8352</v>
      </c>
      <c r="P1797" t="s">
        <v>8353</v>
      </c>
      <c r="Q1797" s="10">
        <f t="shared" si="56"/>
        <v>42628.288668981477</v>
      </c>
      <c r="R1797" s="11">
        <f t="shared" si="57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 t="s">
        <v>8352</v>
      </c>
      <c r="P1798" t="s">
        <v>8353</v>
      </c>
      <c r="Q1798" s="10">
        <f t="shared" si="56"/>
        <v>42515.439421296294</v>
      </c>
      <c r="R1798" s="11">
        <f t="shared" si="57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 t="s">
        <v>8352</v>
      </c>
      <c r="P1799" t="s">
        <v>8353</v>
      </c>
      <c r="Q1799" s="10">
        <f t="shared" si="56"/>
        <v>42689.56931712963</v>
      </c>
      <c r="R1799" s="11">
        <f t="shared" si="57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 t="s">
        <v>8352</v>
      </c>
      <c r="P1800" t="s">
        <v>8353</v>
      </c>
      <c r="Q1800" s="10">
        <f t="shared" si="56"/>
        <v>42344.32677083333</v>
      </c>
      <c r="R1800" s="11">
        <f t="shared" si="57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 t="s">
        <v>8352</v>
      </c>
      <c r="P1801" t="s">
        <v>8353</v>
      </c>
      <c r="Q1801" s="10">
        <f t="shared" si="56"/>
        <v>41934.842685185184</v>
      </c>
      <c r="R1801" s="11">
        <f t="shared" si="57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 t="s">
        <v>8352</v>
      </c>
      <c r="P1802" t="s">
        <v>8353</v>
      </c>
      <c r="Q1802" s="10">
        <f t="shared" si="56"/>
        <v>42623.606134259258</v>
      </c>
      <c r="R1802" s="11">
        <f t="shared" si="57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 t="s">
        <v>8352</v>
      </c>
      <c r="P1803" t="s">
        <v>8353</v>
      </c>
      <c r="Q1803" s="10">
        <f t="shared" si="56"/>
        <v>42321.660509259258</v>
      </c>
      <c r="R1803" s="11">
        <f t="shared" si="57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 t="s">
        <v>8352</v>
      </c>
      <c r="P1804" t="s">
        <v>8353</v>
      </c>
      <c r="Q1804" s="10">
        <f t="shared" si="56"/>
        <v>42159.47256944445</v>
      </c>
      <c r="R1804" s="11">
        <f t="shared" si="57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 t="s">
        <v>8352</v>
      </c>
      <c r="P1805" t="s">
        <v>8353</v>
      </c>
      <c r="Q1805" s="10">
        <f t="shared" si="56"/>
        <v>42018.071550925932</v>
      </c>
      <c r="R1805" s="11">
        <f t="shared" si="57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 t="s">
        <v>8352</v>
      </c>
      <c r="P1806" t="s">
        <v>8353</v>
      </c>
      <c r="Q1806" s="10">
        <f t="shared" si="56"/>
        <v>42282.678287037037</v>
      </c>
      <c r="R1806" s="11">
        <f t="shared" si="57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 t="s">
        <v>8352</v>
      </c>
      <c r="P1807" t="s">
        <v>8353</v>
      </c>
      <c r="Q1807" s="10">
        <f t="shared" si="56"/>
        <v>42247.803912037038</v>
      </c>
      <c r="R1807" s="11">
        <f t="shared" si="57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 t="s">
        <v>8352</v>
      </c>
      <c r="P1808" t="s">
        <v>8353</v>
      </c>
      <c r="Q1808" s="10">
        <f t="shared" si="56"/>
        <v>41877.638298611113</v>
      </c>
      <c r="R1808" s="11">
        <f t="shared" si="57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 t="s">
        <v>8352</v>
      </c>
      <c r="P1809" t="s">
        <v>8353</v>
      </c>
      <c r="Q1809" s="10">
        <f t="shared" si="56"/>
        <v>41880.068437499998</v>
      </c>
      <c r="R1809" s="11">
        <f t="shared" si="57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 t="s">
        <v>8352</v>
      </c>
      <c r="P1810" t="s">
        <v>8353</v>
      </c>
      <c r="Q1810" s="10">
        <f t="shared" si="56"/>
        <v>42742.680902777778</v>
      </c>
      <c r="R1810" s="11">
        <f t="shared" si="57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 t="s">
        <v>8352</v>
      </c>
      <c r="P1811" t="s">
        <v>8353</v>
      </c>
      <c r="Q1811" s="10">
        <f t="shared" si="56"/>
        <v>42029.907858796301</v>
      </c>
      <c r="R1811" s="11">
        <f t="shared" si="57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 t="s">
        <v>8352</v>
      </c>
      <c r="P1812" t="s">
        <v>8353</v>
      </c>
      <c r="Q1812" s="10">
        <f t="shared" si="56"/>
        <v>41860.91002314815</v>
      </c>
      <c r="R1812" s="11">
        <f t="shared" si="57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 t="s">
        <v>8352</v>
      </c>
      <c r="P1813" t="s">
        <v>8353</v>
      </c>
      <c r="Q1813" s="10">
        <f t="shared" si="56"/>
        <v>41876.433680555558</v>
      </c>
      <c r="R1813" s="11">
        <f t="shared" si="57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 t="s">
        <v>8352</v>
      </c>
      <c r="P1814" t="s">
        <v>8353</v>
      </c>
      <c r="Q1814" s="10">
        <f t="shared" si="56"/>
        <v>42524.318703703699</v>
      </c>
      <c r="R1814" s="11">
        <f t="shared" si="57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 t="s">
        <v>8352</v>
      </c>
      <c r="P1815" t="s">
        <v>8353</v>
      </c>
      <c r="Q1815" s="10">
        <f t="shared" si="56"/>
        <v>41829.889027777775</v>
      </c>
      <c r="R1815" s="11">
        <f t="shared" si="57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 t="s">
        <v>8352</v>
      </c>
      <c r="P1816" t="s">
        <v>8353</v>
      </c>
      <c r="Q1816" s="10">
        <f t="shared" si="56"/>
        <v>42033.314074074078</v>
      </c>
      <c r="R1816" s="11">
        <f t="shared" si="57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 t="s">
        <v>8352</v>
      </c>
      <c r="P1817" t="s">
        <v>8353</v>
      </c>
      <c r="Q1817" s="10">
        <f t="shared" si="56"/>
        <v>42172.906678240746</v>
      </c>
      <c r="R1817" s="11">
        <f t="shared" si="57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 t="s">
        <v>8352</v>
      </c>
      <c r="P1818" t="s">
        <v>8353</v>
      </c>
      <c r="Q1818" s="10">
        <f t="shared" si="56"/>
        <v>42548.876192129625</v>
      </c>
      <c r="R1818" s="11">
        <f t="shared" si="57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 t="s">
        <v>8352</v>
      </c>
      <c r="P1819" t="s">
        <v>8353</v>
      </c>
      <c r="Q1819" s="10">
        <f t="shared" si="56"/>
        <v>42705.662118055552</v>
      </c>
      <c r="R1819" s="11">
        <f t="shared" si="57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 t="s">
        <v>8352</v>
      </c>
      <c r="P1820" t="s">
        <v>8353</v>
      </c>
      <c r="Q1820" s="10">
        <f t="shared" si="56"/>
        <v>42067.234375</v>
      </c>
      <c r="R1820" s="11">
        <f t="shared" si="57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 t="s">
        <v>8352</v>
      </c>
      <c r="P1821" t="s">
        <v>8353</v>
      </c>
      <c r="Q1821" s="10">
        <f t="shared" si="56"/>
        <v>41820.752268518518</v>
      </c>
      <c r="R1821" s="11">
        <f t="shared" si="57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 t="s">
        <v>8352</v>
      </c>
      <c r="P1822" t="s">
        <v>8353</v>
      </c>
      <c r="Q1822" s="10">
        <f t="shared" si="56"/>
        <v>42065.084375000006</v>
      </c>
      <c r="R1822" s="11">
        <f t="shared" si="57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 t="s">
        <v>8339</v>
      </c>
      <c r="P1823" t="s">
        <v>8340</v>
      </c>
      <c r="Q1823" s="10">
        <f t="shared" si="56"/>
        <v>40926.319062499999</v>
      </c>
      <c r="R1823" s="11">
        <f t="shared" si="57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 t="s">
        <v>8339</v>
      </c>
      <c r="P1824" t="s">
        <v>8340</v>
      </c>
      <c r="Q1824" s="10">
        <f t="shared" si="56"/>
        <v>41634.797013888885</v>
      </c>
      <c r="R1824" s="11">
        <f t="shared" si="57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 t="s">
        <v>8339</v>
      </c>
      <c r="P1825" t="s">
        <v>8340</v>
      </c>
      <c r="Q1825" s="10">
        <f t="shared" si="56"/>
        <v>41176.684907407405</v>
      </c>
      <c r="R1825" s="11">
        <f t="shared" si="57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 t="s">
        <v>8339</v>
      </c>
      <c r="P1826" t="s">
        <v>8340</v>
      </c>
      <c r="Q1826" s="10">
        <f t="shared" si="56"/>
        <v>41626.916284722225</v>
      </c>
      <c r="R1826" s="11">
        <f t="shared" si="57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 t="s">
        <v>8339</v>
      </c>
      <c r="P1827" t="s">
        <v>8340</v>
      </c>
      <c r="Q1827" s="10">
        <f t="shared" si="56"/>
        <v>41443.83452546296</v>
      </c>
      <c r="R1827" s="11">
        <f t="shared" si="57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 t="s">
        <v>8339</v>
      </c>
      <c r="P1828" t="s">
        <v>8340</v>
      </c>
      <c r="Q1828" s="10">
        <f t="shared" si="56"/>
        <v>41657.923807870371</v>
      </c>
      <c r="R1828" s="11">
        <f t="shared" si="57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 t="s">
        <v>8339</v>
      </c>
      <c r="P1829" t="s">
        <v>8340</v>
      </c>
      <c r="Q1829" s="10">
        <f t="shared" si="56"/>
        <v>40555.325937499998</v>
      </c>
      <c r="R1829" s="11">
        <f t="shared" si="57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 t="s">
        <v>8339</v>
      </c>
      <c r="P1830" t="s">
        <v>8340</v>
      </c>
      <c r="Q1830" s="10">
        <f t="shared" si="56"/>
        <v>41736.899652777778</v>
      </c>
      <c r="R1830" s="11">
        <f t="shared" si="57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 t="s">
        <v>8339</v>
      </c>
      <c r="P1831" t="s">
        <v>8340</v>
      </c>
      <c r="Q1831" s="10">
        <f t="shared" si="56"/>
        <v>40516.087627314817</v>
      </c>
      <c r="R1831" s="11">
        <f t="shared" si="57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 t="s">
        <v>8339</v>
      </c>
      <c r="P1832" t="s">
        <v>8340</v>
      </c>
      <c r="Q1832" s="10">
        <f t="shared" si="56"/>
        <v>41664.684108796297</v>
      </c>
      <c r="R1832" s="11">
        <f t="shared" si="57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 t="s">
        <v>8339</v>
      </c>
      <c r="P1833" t="s">
        <v>8340</v>
      </c>
      <c r="Q1833" s="10">
        <f t="shared" si="56"/>
        <v>41026.996099537035</v>
      </c>
      <c r="R1833" s="11">
        <f t="shared" si="57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 t="s">
        <v>8339</v>
      </c>
      <c r="P1834" t="s">
        <v>8340</v>
      </c>
      <c r="Q1834" s="10">
        <f t="shared" si="56"/>
        <v>40576.539664351854</v>
      </c>
      <c r="R1834" s="11">
        <f t="shared" si="57"/>
        <v>2011</v>
      </c>
    </row>
    <row r="1835" spans="1:18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 t="s">
        <v>8339</v>
      </c>
      <c r="P1835" t="s">
        <v>8340</v>
      </c>
      <c r="Q1835" s="10">
        <f t="shared" si="56"/>
        <v>41303.044016203705</v>
      </c>
      <c r="R1835" s="11">
        <f t="shared" si="57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 t="s">
        <v>8339</v>
      </c>
      <c r="P1836" t="s">
        <v>8340</v>
      </c>
      <c r="Q1836" s="10">
        <f t="shared" si="56"/>
        <v>41988.964062500003</v>
      </c>
      <c r="R1836" s="11">
        <f t="shared" si="57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 t="s">
        <v>8339</v>
      </c>
      <c r="P1837" t="s">
        <v>8340</v>
      </c>
      <c r="Q1837" s="10">
        <f t="shared" si="56"/>
        <v>42430.702210648145</v>
      </c>
      <c r="R1837" s="11">
        <f t="shared" si="57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 t="s">
        <v>8339</v>
      </c>
      <c r="P1838" t="s">
        <v>8340</v>
      </c>
      <c r="Q1838" s="10">
        <f t="shared" si="56"/>
        <v>41305.809363425928</v>
      </c>
      <c r="R1838" s="11">
        <f t="shared" si="57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 t="s">
        <v>8339</v>
      </c>
      <c r="P1839" t="s">
        <v>8340</v>
      </c>
      <c r="Q1839" s="10">
        <f t="shared" si="56"/>
        <v>40926.047858796301</v>
      </c>
      <c r="R1839" s="11">
        <f t="shared" si="57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 t="s">
        <v>8339</v>
      </c>
      <c r="P1840" t="s">
        <v>8340</v>
      </c>
      <c r="Q1840" s="10">
        <f t="shared" si="56"/>
        <v>40788.786539351851</v>
      </c>
      <c r="R1840" s="11">
        <f t="shared" si="57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 t="s">
        <v>8339</v>
      </c>
      <c r="P1841" t="s">
        <v>8340</v>
      </c>
      <c r="Q1841" s="10">
        <f t="shared" si="56"/>
        <v>42614.722013888888</v>
      </c>
      <c r="R1841" s="11">
        <f t="shared" si="57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 t="s">
        <v>8339</v>
      </c>
      <c r="P1842" t="s">
        <v>8340</v>
      </c>
      <c r="Q1842" s="10">
        <f t="shared" si="56"/>
        <v>41382.096180555556</v>
      </c>
      <c r="R1842" s="11">
        <f t="shared" si="57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 t="s">
        <v>8339</v>
      </c>
      <c r="P1843" t="s">
        <v>8340</v>
      </c>
      <c r="Q1843" s="10">
        <f t="shared" si="56"/>
        <v>41745.84542824074</v>
      </c>
      <c r="R1843" s="11">
        <f t="shared" si="57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 t="s">
        <v>8339</v>
      </c>
      <c r="P1844" t="s">
        <v>8340</v>
      </c>
      <c r="Q1844" s="10">
        <f t="shared" si="56"/>
        <v>42031.631724537037</v>
      </c>
      <c r="R1844" s="11">
        <f t="shared" si="57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 t="s">
        <v>8339</v>
      </c>
      <c r="P1845" t="s">
        <v>8340</v>
      </c>
      <c r="Q1845" s="10">
        <f t="shared" si="56"/>
        <v>40564.994837962964</v>
      </c>
      <c r="R1845" s="11">
        <f t="shared" si="57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 t="s">
        <v>8339</v>
      </c>
      <c r="P1846" t="s">
        <v>8340</v>
      </c>
      <c r="Q1846" s="10">
        <f t="shared" si="56"/>
        <v>40666.973541666666</v>
      </c>
      <c r="R1846" s="11">
        <f t="shared" si="57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 t="s">
        <v>8339</v>
      </c>
      <c r="P1847" t="s">
        <v>8340</v>
      </c>
      <c r="Q1847" s="10">
        <f t="shared" si="56"/>
        <v>42523.333310185189</v>
      </c>
      <c r="R1847" s="11">
        <f t="shared" si="57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 t="s">
        <v>8339</v>
      </c>
      <c r="P1848" t="s">
        <v>8340</v>
      </c>
      <c r="Q1848" s="10">
        <f t="shared" si="56"/>
        <v>41228.650196759263</v>
      </c>
      <c r="R1848" s="11">
        <f t="shared" si="57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 t="s">
        <v>8339</v>
      </c>
      <c r="P1849" t="s">
        <v>8340</v>
      </c>
      <c r="Q1849" s="10">
        <f t="shared" si="56"/>
        <v>42094.236481481479</v>
      </c>
      <c r="R1849" s="11">
        <f t="shared" si="57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 t="s">
        <v>8339</v>
      </c>
      <c r="P1850" t="s">
        <v>8340</v>
      </c>
      <c r="Q1850" s="10">
        <f t="shared" si="56"/>
        <v>40691.788055555553</v>
      </c>
      <c r="R1850" s="11">
        <f t="shared" si="57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 t="s">
        <v>8339</v>
      </c>
      <c r="P1851" t="s">
        <v>8340</v>
      </c>
      <c r="Q1851" s="10">
        <f t="shared" si="56"/>
        <v>41169.845590277779</v>
      </c>
      <c r="R1851" s="11">
        <f t="shared" si="57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 t="s">
        <v>8339</v>
      </c>
      <c r="P1852" t="s">
        <v>8340</v>
      </c>
      <c r="Q1852" s="10">
        <f t="shared" si="56"/>
        <v>41800.959490740745</v>
      </c>
      <c r="R1852" s="11">
        <f t="shared" si="57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 t="s">
        <v>8339</v>
      </c>
      <c r="P1853" t="s">
        <v>8340</v>
      </c>
      <c r="Q1853" s="10">
        <f t="shared" si="56"/>
        <v>41827.906689814816</v>
      </c>
      <c r="R1853" s="11">
        <f t="shared" si="57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 t="s">
        <v>8339</v>
      </c>
      <c r="P1854" t="s">
        <v>8340</v>
      </c>
      <c r="Q1854" s="10">
        <f t="shared" si="56"/>
        <v>42081.77143518519</v>
      </c>
      <c r="R1854" s="11">
        <f t="shared" si="57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 t="s">
        <v>8339</v>
      </c>
      <c r="P1855" t="s">
        <v>8340</v>
      </c>
      <c r="Q1855" s="10">
        <f t="shared" si="56"/>
        <v>41177.060381944444</v>
      </c>
      <c r="R1855" s="11">
        <f t="shared" si="57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 t="s">
        <v>8339</v>
      </c>
      <c r="P1856" t="s">
        <v>8340</v>
      </c>
      <c r="Q1856" s="10">
        <f t="shared" si="56"/>
        <v>41388.021261574075</v>
      </c>
      <c r="R1856" s="11">
        <f t="shared" si="57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 t="s">
        <v>8339</v>
      </c>
      <c r="P1857" t="s">
        <v>8340</v>
      </c>
      <c r="Q1857" s="10">
        <f t="shared" si="56"/>
        <v>41600.538657407407</v>
      </c>
      <c r="R1857" s="11">
        <f t="shared" si="57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 t="s">
        <v>8339</v>
      </c>
      <c r="P1858" t="s">
        <v>8340</v>
      </c>
      <c r="Q1858" s="10">
        <f t="shared" ref="Q1858:Q1921" si="58">(((J1858/60)/60)/24)+DATE(1970,1,1)</f>
        <v>41817.854999999996</v>
      </c>
      <c r="R1858" s="11">
        <f t="shared" si="57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 t="s">
        <v>8339</v>
      </c>
      <c r="P1859" t="s">
        <v>8340</v>
      </c>
      <c r="Q1859" s="10">
        <f t="shared" si="58"/>
        <v>41864.76866898148</v>
      </c>
      <c r="R1859" s="11">
        <f t="shared" ref="R1859:R1922" si="59">YEAR(Q1859)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 t="s">
        <v>8339</v>
      </c>
      <c r="P1860" t="s">
        <v>8340</v>
      </c>
      <c r="Q1860" s="10">
        <f t="shared" si="58"/>
        <v>40833.200474537036</v>
      </c>
      <c r="R1860" s="11">
        <f t="shared" si="5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 t="s">
        <v>8339</v>
      </c>
      <c r="P1861" t="s">
        <v>8340</v>
      </c>
      <c r="Q1861" s="10">
        <f t="shared" si="58"/>
        <v>40778.770011574074</v>
      </c>
      <c r="R1861" s="11">
        <f t="shared" si="5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 t="s">
        <v>8339</v>
      </c>
      <c r="P1862" t="s">
        <v>8340</v>
      </c>
      <c r="Q1862" s="10">
        <f t="shared" si="58"/>
        <v>41655.709305555552</v>
      </c>
      <c r="R1862" s="11">
        <f t="shared" si="5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 t="s">
        <v>8347</v>
      </c>
      <c r="P1863" t="s">
        <v>8349</v>
      </c>
      <c r="Q1863" s="10">
        <f t="shared" si="58"/>
        <v>42000.300243055557</v>
      </c>
      <c r="R1863" s="11">
        <f t="shared" si="5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 t="s">
        <v>8347</v>
      </c>
      <c r="P1864" t="s">
        <v>8349</v>
      </c>
      <c r="Q1864" s="10">
        <f t="shared" si="58"/>
        <v>42755.492754629624</v>
      </c>
      <c r="R1864" s="11">
        <f t="shared" si="5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 t="s">
        <v>8347</v>
      </c>
      <c r="P1865" t="s">
        <v>8349</v>
      </c>
      <c r="Q1865" s="10">
        <f t="shared" si="58"/>
        <v>41772.797280092593</v>
      </c>
      <c r="R1865" s="11">
        <f t="shared" si="5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 t="s">
        <v>8347</v>
      </c>
      <c r="P1866" t="s">
        <v>8349</v>
      </c>
      <c r="Q1866" s="10">
        <f t="shared" si="58"/>
        <v>41733.716435185182</v>
      </c>
      <c r="R1866" s="11">
        <f t="shared" si="5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 t="s">
        <v>8347</v>
      </c>
      <c r="P1867" t="s">
        <v>8349</v>
      </c>
      <c r="Q1867" s="10">
        <f t="shared" si="58"/>
        <v>42645.367442129631</v>
      </c>
      <c r="R1867" s="11">
        <f t="shared" si="5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 t="s">
        <v>8347</v>
      </c>
      <c r="P1868" t="s">
        <v>8349</v>
      </c>
      <c r="Q1868" s="10">
        <f t="shared" si="58"/>
        <v>42742.246493055558</v>
      </c>
      <c r="R1868" s="11">
        <f t="shared" si="5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 t="s">
        <v>8347</v>
      </c>
      <c r="P1869" t="s">
        <v>8349</v>
      </c>
      <c r="Q1869" s="10">
        <f t="shared" si="58"/>
        <v>42649.924907407403</v>
      </c>
      <c r="R1869" s="11">
        <f t="shared" si="5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 t="s">
        <v>8347</v>
      </c>
      <c r="P1870" t="s">
        <v>8349</v>
      </c>
      <c r="Q1870" s="10">
        <f t="shared" si="58"/>
        <v>42328.779224537036</v>
      </c>
      <c r="R1870" s="11">
        <f t="shared" si="5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 t="s">
        <v>8347</v>
      </c>
      <c r="P1871" t="s">
        <v>8349</v>
      </c>
      <c r="Q1871" s="10">
        <f t="shared" si="58"/>
        <v>42709.002881944441</v>
      </c>
      <c r="R1871" s="11">
        <f t="shared" si="5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 t="s">
        <v>8347</v>
      </c>
      <c r="P1872" t="s">
        <v>8349</v>
      </c>
      <c r="Q1872" s="10">
        <f t="shared" si="58"/>
        <v>42371.355729166666</v>
      </c>
      <c r="R1872" s="11">
        <f t="shared" si="5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 t="s">
        <v>8347</v>
      </c>
      <c r="P1873" t="s">
        <v>8349</v>
      </c>
      <c r="Q1873" s="10">
        <f t="shared" si="58"/>
        <v>41923.783576388887</v>
      </c>
      <c r="R1873" s="11">
        <f t="shared" si="5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 t="s">
        <v>8347</v>
      </c>
      <c r="P1874" t="s">
        <v>8349</v>
      </c>
      <c r="Q1874" s="10">
        <f t="shared" si="58"/>
        <v>42155.129652777774</v>
      </c>
      <c r="R1874" s="11">
        <f t="shared" si="5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 t="s">
        <v>8347</v>
      </c>
      <c r="P1875" t="s">
        <v>8349</v>
      </c>
      <c r="Q1875" s="10">
        <f t="shared" si="58"/>
        <v>42164.615856481483</v>
      </c>
      <c r="R1875" s="11">
        <f t="shared" si="5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 t="s">
        <v>8347</v>
      </c>
      <c r="P1876" t="s">
        <v>8349</v>
      </c>
      <c r="Q1876" s="10">
        <f t="shared" si="58"/>
        <v>42529.969131944439</v>
      </c>
      <c r="R1876" s="11">
        <f t="shared" si="5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 t="s">
        <v>8347</v>
      </c>
      <c r="P1877" t="s">
        <v>8349</v>
      </c>
      <c r="Q1877" s="10">
        <f t="shared" si="58"/>
        <v>42528.899398148147</v>
      </c>
      <c r="R1877" s="11">
        <f t="shared" si="5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 t="s">
        <v>8347</v>
      </c>
      <c r="P1878" t="s">
        <v>8349</v>
      </c>
      <c r="Q1878" s="10">
        <f t="shared" si="58"/>
        <v>41776.284780092588</v>
      </c>
      <c r="R1878" s="11">
        <f t="shared" si="5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 t="s">
        <v>8347</v>
      </c>
      <c r="P1879" t="s">
        <v>8349</v>
      </c>
      <c r="Q1879" s="10">
        <f t="shared" si="58"/>
        <v>42035.029224537036</v>
      </c>
      <c r="R1879" s="11">
        <f t="shared" si="5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 t="s">
        <v>8347</v>
      </c>
      <c r="P1880" t="s">
        <v>8349</v>
      </c>
      <c r="Q1880" s="10">
        <f t="shared" si="58"/>
        <v>41773.008738425924</v>
      </c>
      <c r="R1880" s="11">
        <f t="shared" si="5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 t="s">
        <v>8347</v>
      </c>
      <c r="P1881" t="s">
        <v>8349</v>
      </c>
      <c r="Q1881" s="10">
        <f t="shared" si="58"/>
        <v>42413.649641203709</v>
      </c>
      <c r="R1881" s="11">
        <f t="shared" si="5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 t="s">
        <v>8347</v>
      </c>
      <c r="P1882" t="s">
        <v>8349</v>
      </c>
      <c r="Q1882" s="10">
        <f t="shared" si="58"/>
        <v>42430.566898148143</v>
      </c>
      <c r="R1882" s="11">
        <f t="shared" si="5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 t="s">
        <v>8339</v>
      </c>
      <c r="P1883" t="s">
        <v>8343</v>
      </c>
      <c r="Q1883" s="10">
        <f t="shared" si="58"/>
        <v>42043.152650462958</v>
      </c>
      <c r="R1883" s="11">
        <f t="shared" si="5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 t="s">
        <v>8339</v>
      </c>
      <c r="P1884" t="s">
        <v>8343</v>
      </c>
      <c r="Q1884" s="10">
        <f t="shared" si="58"/>
        <v>41067.949212962965</v>
      </c>
      <c r="R1884" s="11">
        <f t="shared" si="5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 t="s">
        <v>8339</v>
      </c>
      <c r="P1885" t="s">
        <v>8343</v>
      </c>
      <c r="Q1885" s="10">
        <f t="shared" si="58"/>
        <v>40977.948009259257</v>
      </c>
      <c r="R1885" s="11">
        <f t="shared" si="5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 t="s">
        <v>8339</v>
      </c>
      <c r="P1886" t="s">
        <v>8343</v>
      </c>
      <c r="Q1886" s="10">
        <f t="shared" si="58"/>
        <v>41205.198321759257</v>
      </c>
      <c r="R1886" s="11">
        <f t="shared" si="5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 t="s">
        <v>8339</v>
      </c>
      <c r="P1887" t="s">
        <v>8343</v>
      </c>
      <c r="Q1887" s="10">
        <f t="shared" si="58"/>
        <v>41099.093865740739</v>
      </c>
      <c r="R1887" s="11">
        <f t="shared" si="5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 t="s">
        <v>8339</v>
      </c>
      <c r="P1888" t="s">
        <v>8343</v>
      </c>
      <c r="Q1888" s="10">
        <f t="shared" si="58"/>
        <v>41925.906689814816</v>
      </c>
      <c r="R1888" s="11">
        <f t="shared" si="59"/>
        <v>2014</v>
      </c>
    </row>
    <row r="1889" spans="1:18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 t="s">
        <v>8339</v>
      </c>
      <c r="P1889" t="s">
        <v>8343</v>
      </c>
      <c r="Q1889" s="10">
        <f t="shared" si="58"/>
        <v>42323.800138888888</v>
      </c>
      <c r="R1889" s="11">
        <f t="shared" si="5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 t="s">
        <v>8339</v>
      </c>
      <c r="P1890" t="s">
        <v>8343</v>
      </c>
      <c r="Q1890" s="10">
        <f t="shared" si="58"/>
        <v>40299.239953703705</v>
      </c>
      <c r="R1890" s="11">
        <f t="shared" si="5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 t="s">
        <v>8339</v>
      </c>
      <c r="P1891" t="s">
        <v>8343</v>
      </c>
      <c r="Q1891" s="10">
        <f t="shared" si="58"/>
        <v>41299.793356481481</v>
      </c>
      <c r="R1891" s="11">
        <f t="shared" si="5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 t="s">
        <v>8339</v>
      </c>
      <c r="P1892" t="s">
        <v>8343</v>
      </c>
      <c r="Q1892" s="10">
        <f t="shared" si="58"/>
        <v>41228.786203703705</v>
      </c>
      <c r="R1892" s="11">
        <f t="shared" si="5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 t="s">
        <v>8339</v>
      </c>
      <c r="P1893" t="s">
        <v>8343</v>
      </c>
      <c r="Q1893" s="10">
        <f t="shared" si="58"/>
        <v>40335.798078703701</v>
      </c>
      <c r="R1893" s="11">
        <f t="shared" si="5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 t="s">
        <v>8339</v>
      </c>
      <c r="P1894" t="s">
        <v>8343</v>
      </c>
      <c r="Q1894" s="10">
        <f t="shared" si="58"/>
        <v>40671.637511574074</v>
      </c>
      <c r="R1894" s="11">
        <f t="shared" si="5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 t="s">
        <v>8339</v>
      </c>
      <c r="P1895" t="s">
        <v>8343</v>
      </c>
      <c r="Q1895" s="10">
        <f t="shared" si="58"/>
        <v>40632.94195601852</v>
      </c>
      <c r="R1895" s="11">
        <f t="shared" si="5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 t="s">
        <v>8339</v>
      </c>
      <c r="P1896" t="s">
        <v>8343</v>
      </c>
      <c r="Q1896" s="10">
        <f t="shared" si="58"/>
        <v>40920.904895833337</v>
      </c>
      <c r="R1896" s="11">
        <f t="shared" si="5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 t="s">
        <v>8339</v>
      </c>
      <c r="P1897" t="s">
        <v>8343</v>
      </c>
      <c r="Q1897" s="10">
        <f t="shared" si="58"/>
        <v>42267.746782407412</v>
      </c>
      <c r="R1897" s="11">
        <f t="shared" si="5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 t="s">
        <v>8339</v>
      </c>
      <c r="P1898" t="s">
        <v>8343</v>
      </c>
      <c r="Q1898" s="10">
        <f t="shared" si="58"/>
        <v>40981.710243055553</v>
      </c>
      <c r="R1898" s="11">
        <f t="shared" si="5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 t="s">
        <v>8339</v>
      </c>
      <c r="P1899" t="s">
        <v>8343</v>
      </c>
      <c r="Q1899" s="10">
        <f t="shared" si="58"/>
        <v>41680.583402777782</v>
      </c>
      <c r="R1899" s="11">
        <f t="shared" si="5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 t="s">
        <v>8339</v>
      </c>
      <c r="P1900" t="s">
        <v>8343</v>
      </c>
      <c r="Q1900" s="10">
        <f t="shared" si="58"/>
        <v>42366.192974537036</v>
      </c>
      <c r="R1900" s="11">
        <f t="shared" si="5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 t="s">
        <v>8339</v>
      </c>
      <c r="P1901" t="s">
        <v>8343</v>
      </c>
      <c r="Q1901" s="10">
        <f t="shared" si="58"/>
        <v>42058.941736111112</v>
      </c>
      <c r="R1901" s="11">
        <f t="shared" si="5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 t="s">
        <v>8339</v>
      </c>
      <c r="P1902" t="s">
        <v>8343</v>
      </c>
      <c r="Q1902" s="10">
        <f t="shared" si="58"/>
        <v>41160.871886574074</v>
      </c>
      <c r="R1902" s="11">
        <f t="shared" si="5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 t="s">
        <v>8333</v>
      </c>
      <c r="P1903" t="s">
        <v>8362</v>
      </c>
      <c r="Q1903" s="10">
        <f t="shared" si="58"/>
        <v>42116.54315972222</v>
      </c>
      <c r="R1903" s="11">
        <f t="shared" si="5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 t="s">
        <v>8333</v>
      </c>
      <c r="P1904" t="s">
        <v>8362</v>
      </c>
      <c r="Q1904" s="10">
        <f t="shared" si="58"/>
        <v>42037.789895833332</v>
      </c>
      <c r="R1904" s="11">
        <f t="shared" si="5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 t="s">
        <v>8333</v>
      </c>
      <c r="P1905" t="s">
        <v>8362</v>
      </c>
      <c r="Q1905" s="10">
        <f t="shared" si="58"/>
        <v>42702.770729166667</v>
      </c>
      <c r="R1905" s="11">
        <f t="shared" si="5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 t="s">
        <v>8333</v>
      </c>
      <c r="P1906" t="s">
        <v>8362</v>
      </c>
      <c r="Q1906" s="10">
        <f t="shared" si="58"/>
        <v>42326.685428240744</v>
      </c>
      <c r="R1906" s="11">
        <f t="shared" si="5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 t="s">
        <v>8333</v>
      </c>
      <c r="P1907" t="s">
        <v>8362</v>
      </c>
      <c r="Q1907" s="10">
        <f t="shared" si="58"/>
        <v>41859.925856481481</v>
      </c>
      <c r="R1907" s="11">
        <f t="shared" si="5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 t="s">
        <v>8333</v>
      </c>
      <c r="P1908" t="s">
        <v>8362</v>
      </c>
      <c r="Q1908" s="10">
        <f t="shared" si="58"/>
        <v>42514.671099537038</v>
      </c>
      <c r="R1908" s="11">
        <f t="shared" si="5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 t="s">
        <v>8333</v>
      </c>
      <c r="P1909" t="s">
        <v>8362</v>
      </c>
      <c r="Q1909" s="10">
        <f t="shared" si="58"/>
        <v>41767.587094907409</v>
      </c>
      <c r="R1909" s="11">
        <f t="shared" si="5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 t="s">
        <v>8333</v>
      </c>
      <c r="P1910" t="s">
        <v>8362</v>
      </c>
      <c r="Q1910" s="10">
        <f t="shared" si="58"/>
        <v>42703.917824074073</v>
      </c>
      <c r="R1910" s="11">
        <f t="shared" si="5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 t="s">
        <v>8333</v>
      </c>
      <c r="P1911" t="s">
        <v>8362</v>
      </c>
      <c r="Q1911" s="10">
        <f t="shared" si="58"/>
        <v>41905.429155092592</v>
      </c>
      <c r="R1911" s="11">
        <f t="shared" si="5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 t="s">
        <v>8333</v>
      </c>
      <c r="P1912" t="s">
        <v>8362</v>
      </c>
      <c r="Q1912" s="10">
        <f t="shared" si="58"/>
        <v>42264.963159722218</v>
      </c>
      <c r="R1912" s="11">
        <f t="shared" si="5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 t="s">
        <v>8333</v>
      </c>
      <c r="P1913" t="s">
        <v>8362</v>
      </c>
      <c r="Q1913" s="10">
        <f t="shared" si="58"/>
        <v>41830.033958333333</v>
      </c>
      <c r="R1913" s="11">
        <f t="shared" si="5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 t="s">
        <v>8333</v>
      </c>
      <c r="P1914" t="s">
        <v>8362</v>
      </c>
      <c r="Q1914" s="10">
        <f t="shared" si="58"/>
        <v>42129.226388888885</v>
      </c>
      <c r="R1914" s="11">
        <f t="shared" si="5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 t="s">
        <v>8333</v>
      </c>
      <c r="P1915" t="s">
        <v>8362</v>
      </c>
      <c r="Q1915" s="10">
        <f t="shared" si="58"/>
        <v>41890.511319444442</v>
      </c>
      <c r="R1915" s="11">
        <f t="shared" si="5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 t="s">
        <v>8333</v>
      </c>
      <c r="P1916" t="s">
        <v>8362</v>
      </c>
      <c r="Q1916" s="10">
        <f t="shared" si="58"/>
        <v>41929.174456018518</v>
      </c>
      <c r="R1916" s="11">
        <f t="shared" si="5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 t="s">
        <v>8333</v>
      </c>
      <c r="P1917" t="s">
        <v>8362</v>
      </c>
      <c r="Q1917" s="10">
        <f t="shared" si="58"/>
        <v>41864.04886574074</v>
      </c>
      <c r="R1917" s="11">
        <f t="shared" si="5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 t="s">
        <v>8333</v>
      </c>
      <c r="P1918" t="s">
        <v>8362</v>
      </c>
      <c r="Q1918" s="10">
        <f t="shared" si="58"/>
        <v>42656.717303240745</v>
      </c>
      <c r="R1918" s="11">
        <f t="shared" si="5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 t="s">
        <v>8333</v>
      </c>
      <c r="P1919" t="s">
        <v>8362</v>
      </c>
      <c r="Q1919" s="10">
        <f t="shared" si="58"/>
        <v>42746.270057870366</v>
      </c>
      <c r="R1919" s="11">
        <f t="shared" si="5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 t="s">
        <v>8333</v>
      </c>
      <c r="P1920" t="s">
        <v>8362</v>
      </c>
      <c r="Q1920" s="10">
        <f t="shared" si="58"/>
        <v>41828.789942129632</v>
      </c>
      <c r="R1920" s="11">
        <f t="shared" si="5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 t="s">
        <v>8333</v>
      </c>
      <c r="P1921" t="s">
        <v>8362</v>
      </c>
      <c r="Q1921" s="10">
        <f t="shared" si="58"/>
        <v>42113.875567129624</v>
      </c>
      <c r="R1921" s="11">
        <f t="shared" si="5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 t="s">
        <v>8333</v>
      </c>
      <c r="P1922" t="s">
        <v>8362</v>
      </c>
      <c r="Q1922" s="10">
        <f t="shared" ref="Q1922:Q1985" si="60">(((J1922/60)/60)/24)+DATE(1970,1,1)</f>
        <v>42270.875706018516</v>
      </c>
      <c r="R1922" s="11">
        <f t="shared" si="5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 t="s">
        <v>8339</v>
      </c>
      <c r="P1923" t="s">
        <v>8343</v>
      </c>
      <c r="Q1923" s="10">
        <f t="shared" si="60"/>
        <v>41074.221562500003</v>
      </c>
      <c r="R1923" s="11">
        <f t="shared" ref="R1923:R1986" si="61">YEAR(Q1923)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 t="s">
        <v>8339</v>
      </c>
      <c r="P1924" t="s">
        <v>8343</v>
      </c>
      <c r="Q1924" s="10">
        <f t="shared" si="60"/>
        <v>41590.255868055552</v>
      </c>
      <c r="R1924" s="11">
        <f t="shared" si="61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 t="s">
        <v>8339</v>
      </c>
      <c r="P1925" t="s">
        <v>8343</v>
      </c>
      <c r="Q1925" s="10">
        <f t="shared" si="60"/>
        <v>40772.848749999997</v>
      </c>
      <c r="R1925" s="11">
        <f t="shared" si="61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 t="s">
        <v>8339</v>
      </c>
      <c r="P1926" t="s">
        <v>8343</v>
      </c>
      <c r="Q1926" s="10">
        <f t="shared" si="60"/>
        <v>41626.761053240742</v>
      </c>
      <c r="R1926" s="11">
        <f t="shared" si="61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 t="s">
        <v>8339</v>
      </c>
      <c r="P1927" t="s">
        <v>8343</v>
      </c>
      <c r="Q1927" s="10">
        <f t="shared" si="60"/>
        <v>41535.90148148148</v>
      </c>
      <c r="R1927" s="11">
        <f t="shared" si="61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 t="s">
        <v>8339</v>
      </c>
      <c r="P1928" t="s">
        <v>8343</v>
      </c>
      <c r="Q1928" s="10">
        <f t="shared" si="60"/>
        <v>40456.954351851848</v>
      </c>
      <c r="R1928" s="11">
        <f t="shared" si="61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 t="s">
        <v>8339</v>
      </c>
      <c r="P1929" t="s">
        <v>8343</v>
      </c>
      <c r="Q1929" s="10">
        <f t="shared" si="60"/>
        <v>40960.861562500002</v>
      </c>
      <c r="R1929" s="11">
        <f t="shared" si="61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 t="s">
        <v>8339</v>
      </c>
      <c r="P1930" t="s">
        <v>8343</v>
      </c>
      <c r="Q1930" s="10">
        <f t="shared" si="60"/>
        <v>41371.648078703707</v>
      </c>
      <c r="R1930" s="11">
        <f t="shared" si="61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 t="s">
        <v>8339</v>
      </c>
      <c r="P1931" t="s">
        <v>8343</v>
      </c>
      <c r="Q1931" s="10">
        <f t="shared" si="60"/>
        <v>40687.021597222221</v>
      </c>
      <c r="R1931" s="11">
        <f t="shared" si="61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 t="s">
        <v>8339</v>
      </c>
      <c r="P1932" t="s">
        <v>8343</v>
      </c>
      <c r="Q1932" s="10">
        <f t="shared" si="60"/>
        <v>41402.558819444443</v>
      </c>
      <c r="R1932" s="11">
        <f t="shared" si="61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 t="s">
        <v>8339</v>
      </c>
      <c r="P1933" t="s">
        <v>8343</v>
      </c>
      <c r="Q1933" s="10">
        <f t="shared" si="60"/>
        <v>41037.892465277779</v>
      </c>
      <c r="R1933" s="11">
        <f t="shared" si="61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 t="s">
        <v>8339</v>
      </c>
      <c r="P1934" t="s">
        <v>8343</v>
      </c>
      <c r="Q1934" s="10">
        <f t="shared" si="60"/>
        <v>40911.809872685182</v>
      </c>
      <c r="R1934" s="11">
        <f t="shared" si="61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 t="s">
        <v>8339</v>
      </c>
      <c r="P1935" t="s">
        <v>8343</v>
      </c>
      <c r="Q1935" s="10">
        <f t="shared" si="60"/>
        <v>41879.130868055552</v>
      </c>
      <c r="R1935" s="11">
        <f t="shared" si="61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 t="s">
        <v>8339</v>
      </c>
      <c r="P1936" t="s">
        <v>8343</v>
      </c>
      <c r="Q1936" s="10">
        <f t="shared" si="60"/>
        <v>40865.867141203707</v>
      </c>
      <c r="R1936" s="11">
        <f t="shared" si="61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 t="s">
        <v>8339</v>
      </c>
      <c r="P1937" t="s">
        <v>8343</v>
      </c>
      <c r="Q1937" s="10">
        <f t="shared" si="60"/>
        <v>41773.932534722226</v>
      </c>
      <c r="R1937" s="11">
        <f t="shared" si="61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 t="s">
        <v>8339</v>
      </c>
      <c r="P1938" t="s">
        <v>8343</v>
      </c>
      <c r="Q1938" s="10">
        <f t="shared" si="60"/>
        <v>40852.889699074076</v>
      </c>
      <c r="R1938" s="11">
        <f t="shared" si="61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 t="s">
        <v>8339</v>
      </c>
      <c r="P1939" t="s">
        <v>8343</v>
      </c>
      <c r="Q1939" s="10">
        <f t="shared" si="60"/>
        <v>41059.118993055556</v>
      </c>
      <c r="R1939" s="11">
        <f t="shared" si="61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 t="s">
        <v>8339</v>
      </c>
      <c r="P1940" t="s">
        <v>8343</v>
      </c>
      <c r="Q1940" s="10">
        <f t="shared" si="60"/>
        <v>41426.259618055556</v>
      </c>
      <c r="R1940" s="11">
        <f t="shared" si="61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 t="s">
        <v>8339</v>
      </c>
      <c r="P1941" t="s">
        <v>8343</v>
      </c>
      <c r="Q1941" s="10">
        <f t="shared" si="60"/>
        <v>41313.985046296293</v>
      </c>
      <c r="R1941" s="11">
        <f t="shared" si="61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 t="s">
        <v>8339</v>
      </c>
      <c r="P1942" t="s">
        <v>8343</v>
      </c>
      <c r="Q1942" s="10">
        <f t="shared" si="60"/>
        <v>40670.507326388892</v>
      </c>
      <c r="R1942" s="11">
        <f t="shared" si="61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 t="s">
        <v>8333</v>
      </c>
      <c r="P1943" t="s">
        <v>8363</v>
      </c>
      <c r="Q1943" s="10">
        <f t="shared" si="60"/>
        <v>41744.290868055556</v>
      </c>
      <c r="R1943" s="11">
        <f t="shared" si="61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 t="s">
        <v>8333</v>
      </c>
      <c r="P1944" t="s">
        <v>8363</v>
      </c>
      <c r="Q1944" s="10">
        <f t="shared" si="60"/>
        <v>40638.828009259261</v>
      </c>
      <c r="R1944" s="11">
        <f t="shared" si="61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 t="s">
        <v>8333</v>
      </c>
      <c r="P1945" t="s">
        <v>8363</v>
      </c>
      <c r="Q1945" s="10">
        <f t="shared" si="60"/>
        <v>42548.269861111112</v>
      </c>
      <c r="R1945" s="11">
        <f t="shared" si="61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 t="s">
        <v>8333</v>
      </c>
      <c r="P1946" t="s">
        <v>8363</v>
      </c>
      <c r="Q1946" s="10">
        <f t="shared" si="60"/>
        <v>41730.584374999999</v>
      </c>
      <c r="R1946" s="11">
        <f t="shared" si="61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 t="s">
        <v>8333</v>
      </c>
      <c r="P1947" t="s">
        <v>8363</v>
      </c>
      <c r="Q1947" s="10">
        <f t="shared" si="60"/>
        <v>42157.251828703709</v>
      </c>
      <c r="R1947" s="11">
        <f t="shared" si="61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 t="s">
        <v>8333</v>
      </c>
      <c r="P1948" t="s">
        <v>8363</v>
      </c>
      <c r="Q1948" s="10">
        <f t="shared" si="60"/>
        <v>41689.150011574071</v>
      </c>
      <c r="R1948" s="11">
        <f t="shared" si="61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 t="s">
        <v>8333</v>
      </c>
      <c r="P1949" t="s">
        <v>8363</v>
      </c>
      <c r="Q1949" s="10">
        <f t="shared" si="60"/>
        <v>40102.918055555558</v>
      </c>
      <c r="R1949" s="11">
        <f t="shared" si="61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 t="s">
        <v>8333</v>
      </c>
      <c r="P1950" t="s">
        <v>8363</v>
      </c>
      <c r="Q1950" s="10">
        <f t="shared" si="60"/>
        <v>42473.604270833333</v>
      </c>
      <c r="R1950" s="11">
        <f t="shared" si="61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 t="s">
        <v>8333</v>
      </c>
      <c r="P1951" t="s">
        <v>8363</v>
      </c>
      <c r="Q1951" s="10">
        <f t="shared" si="60"/>
        <v>41800.423043981478</v>
      </c>
      <c r="R1951" s="11">
        <f t="shared" si="61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 t="s">
        <v>8333</v>
      </c>
      <c r="P1952" t="s">
        <v>8363</v>
      </c>
      <c r="Q1952" s="10">
        <f t="shared" si="60"/>
        <v>40624.181400462963</v>
      </c>
      <c r="R1952" s="11">
        <f t="shared" si="61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 t="s">
        <v>8333</v>
      </c>
      <c r="P1953" t="s">
        <v>8363</v>
      </c>
      <c r="Q1953" s="10">
        <f t="shared" si="60"/>
        <v>42651.420567129629</v>
      </c>
      <c r="R1953" s="11">
        <f t="shared" si="61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 t="s">
        <v>8333</v>
      </c>
      <c r="P1954" t="s">
        <v>8363</v>
      </c>
      <c r="Q1954" s="10">
        <f t="shared" si="60"/>
        <v>41526.60665509259</v>
      </c>
      <c r="R1954" s="11">
        <f t="shared" si="61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 t="s">
        <v>8333</v>
      </c>
      <c r="P1955" t="s">
        <v>8363</v>
      </c>
      <c r="Q1955" s="10">
        <f t="shared" si="60"/>
        <v>40941.199826388889</v>
      </c>
      <c r="R1955" s="11">
        <f t="shared" si="61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 t="s">
        <v>8333</v>
      </c>
      <c r="P1956" t="s">
        <v>8363</v>
      </c>
      <c r="Q1956" s="10">
        <f t="shared" si="60"/>
        <v>42394.580740740741</v>
      </c>
      <c r="R1956" s="11">
        <f t="shared" si="61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 t="s">
        <v>8333</v>
      </c>
      <c r="P1957" t="s">
        <v>8363</v>
      </c>
      <c r="Q1957" s="10">
        <f t="shared" si="60"/>
        <v>41020.271770833337</v>
      </c>
      <c r="R1957" s="11">
        <f t="shared" si="61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 t="s">
        <v>8333</v>
      </c>
      <c r="P1958" t="s">
        <v>8363</v>
      </c>
      <c r="Q1958" s="10">
        <f t="shared" si="60"/>
        <v>42067.923668981486</v>
      </c>
      <c r="R1958" s="11">
        <f t="shared" si="61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 t="s">
        <v>8333</v>
      </c>
      <c r="P1959" t="s">
        <v>8363</v>
      </c>
      <c r="Q1959" s="10">
        <f t="shared" si="60"/>
        <v>41179.098530092589</v>
      </c>
      <c r="R1959" s="11">
        <f t="shared" si="61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 t="s">
        <v>8333</v>
      </c>
      <c r="P1960" t="s">
        <v>8363</v>
      </c>
      <c r="Q1960" s="10">
        <f t="shared" si="60"/>
        <v>41326.987974537034</v>
      </c>
      <c r="R1960" s="11">
        <f t="shared" si="61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 t="s">
        <v>8333</v>
      </c>
      <c r="P1961" t="s">
        <v>8363</v>
      </c>
      <c r="Q1961" s="10">
        <f t="shared" si="60"/>
        <v>41871.845601851855</v>
      </c>
      <c r="R1961" s="11">
        <f t="shared" si="61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 t="s">
        <v>8333</v>
      </c>
      <c r="P1962" t="s">
        <v>8363</v>
      </c>
      <c r="Q1962" s="10">
        <f t="shared" si="60"/>
        <v>41964.362743055557</v>
      </c>
      <c r="R1962" s="11">
        <f t="shared" si="61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 t="s">
        <v>8333</v>
      </c>
      <c r="P1963" t="s">
        <v>8363</v>
      </c>
      <c r="Q1963" s="10">
        <f t="shared" si="60"/>
        <v>41148.194641203707</v>
      </c>
      <c r="R1963" s="11">
        <f t="shared" si="61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 t="s">
        <v>8333</v>
      </c>
      <c r="P1964" t="s">
        <v>8363</v>
      </c>
      <c r="Q1964" s="10">
        <f t="shared" si="60"/>
        <v>41742.780509259261</v>
      </c>
      <c r="R1964" s="11">
        <f t="shared" si="61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 t="s">
        <v>8333</v>
      </c>
      <c r="P1965" t="s">
        <v>8363</v>
      </c>
      <c r="Q1965" s="10">
        <f t="shared" si="60"/>
        <v>41863.429791666669</v>
      </c>
      <c r="R1965" s="11">
        <f t="shared" si="61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 t="s">
        <v>8333</v>
      </c>
      <c r="P1966" t="s">
        <v>8363</v>
      </c>
      <c r="Q1966" s="10">
        <f t="shared" si="60"/>
        <v>42452.272824074069</v>
      </c>
      <c r="R1966" s="11">
        <f t="shared" si="61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 t="s">
        <v>8333</v>
      </c>
      <c r="P1967" t="s">
        <v>8363</v>
      </c>
      <c r="Q1967" s="10">
        <f t="shared" si="60"/>
        <v>40898.089236111111</v>
      </c>
      <c r="R1967" s="11">
        <f t="shared" si="61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 t="s">
        <v>8333</v>
      </c>
      <c r="P1968" t="s">
        <v>8363</v>
      </c>
      <c r="Q1968" s="10">
        <f t="shared" si="60"/>
        <v>41835.540486111109</v>
      </c>
      <c r="R1968" s="11">
        <f t="shared" si="61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 t="s">
        <v>8333</v>
      </c>
      <c r="P1969" t="s">
        <v>8363</v>
      </c>
      <c r="Q1969" s="10">
        <f t="shared" si="60"/>
        <v>41730.663530092592</v>
      </c>
      <c r="R1969" s="11">
        <f t="shared" si="61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 t="s">
        <v>8333</v>
      </c>
      <c r="P1970" t="s">
        <v>8363</v>
      </c>
      <c r="Q1970" s="10">
        <f t="shared" si="60"/>
        <v>42676.586979166663</v>
      </c>
      <c r="R1970" s="11">
        <f t="shared" si="61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 t="s">
        <v>8333</v>
      </c>
      <c r="P1971" t="s">
        <v>8363</v>
      </c>
      <c r="Q1971" s="10">
        <f t="shared" si="60"/>
        <v>42557.792453703703</v>
      </c>
      <c r="R1971" s="11">
        <f t="shared" si="61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 t="s">
        <v>8333</v>
      </c>
      <c r="P1972" t="s">
        <v>8363</v>
      </c>
      <c r="Q1972" s="10">
        <f t="shared" si="60"/>
        <v>41324.193298611113</v>
      </c>
      <c r="R1972" s="11">
        <f t="shared" si="61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 t="s">
        <v>8333</v>
      </c>
      <c r="P1973" t="s">
        <v>8363</v>
      </c>
      <c r="Q1973" s="10">
        <f t="shared" si="60"/>
        <v>41561.500706018516</v>
      </c>
      <c r="R1973" s="11">
        <f t="shared" si="61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 t="s">
        <v>8333</v>
      </c>
      <c r="P1974" t="s">
        <v>8363</v>
      </c>
      <c r="Q1974" s="10">
        <f t="shared" si="60"/>
        <v>41201.012083333335</v>
      </c>
      <c r="R1974" s="11">
        <f t="shared" si="61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 t="s">
        <v>8333</v>
      </c>
      <c r="P1975" t="s">
        <v>8363</v>
      </c>
      <c r="Q1975" s="10">
        <f t="shared" si="60"/>
        <v>42549.722962962958</v>
      </c>
      <c r="R1975" s="11">
        <f t="shared" si="61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 t="s">
        <v>8333</v>
      </c>
      <c r="P1976" t="s">
        <v>8363</v>
      </c>
      <c r="Q1976" s="10">
        <f t="shared" si="60"/>
        <v>41445.334131944444</v>
      </c>
      <c r="R1976" s="11">
        <f t="shared" si="61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 t="s">
        <v>8333</v>
      </c>
      <c r="P1977" t="s">
        <v>8363</v>
      </c>
      <c r="Q1977" s="10">
        <f t="shared" si="60"/>
        <v>41313.755219907405</v>
      </c>
      <c r="R1977" s="11">
        <f t="shared" si="61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 t="s">
        <v>8333</v>
      </c>
      <c r="P1978" t="s">
        <v>8363</v>
      </c>
      <c r="Q1978" s="10">
        <f t="shared" si="60"/>
        <v>41438.899594907409</v>
      </c>
      <c r="R1978" s="11">
        <f t="shared" si="61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 t="s">
        <v>8333</v>
      </c>
      <c r="P1979" t="s">
        <v>8363</v>
      </c>
      <c r="Q1979" s="10">
        <f t="shared" si="60"/>
        <v>42311.216898148152</v>
      </c>
      <c r="R1979" s="11">
        <f t="shared" si="61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 t="s">
        <v>8333</v>
      </c>
      <c r="P1980" t="s">
        <v>8363</v>
      </c>
      <c r="Q1980" s="10">
        <f t="shared" si="60"/>
        <v>41039.225601851853</v>
      </c>
      <c r="R1980" s="11">
        <f t="shared" si="61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 t="s">
        <v>8333</v>
      </c>
      <c r="P1981" t="s">
        <v>8363</v>
      </c>
      <c r="Q1981" s="10">
        <f t="shared" si="60"/>
        <v>42290.460023148145</v>
      </c>
      <c r="R1981" s="11">
        <f t="shared" si="61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 t="s">
        <v>8333</v>
      </c>
      <c r="P1982" t="s">
        <v>8363</v>
      </c>
      <c r="Q1982" s="10">
        <f t="shared" si="60"/>
        <v>42423.542384259257</v>
      </c>
      <c r="R1982" s="11">
        <f t="shared" si="61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 t="s">
        <v>8352</v>
      </c>
      <c r="P1983" t="s">
        <v>8364</v>
      </c>
      <c r="Q1983" s="10">
        <f t="shared" si="60"/>
        <v>41799.725289351853</v>
      </c>
      <c r="R1983" s="11">
        <f t="shared" si="61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 t="s">
        <v>8352</v>
      </c>
      <c r="P1984" t="s">
        <v>8364</v>
      </c>
      <c r="Q1984" s="10">
        <f t="shared" si="60"/>
        <v>42678.586655092593</v>
      </c>
      <c r="R1984" s="11">
        <f t="shared" si="61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 t="s">
        <v>8352</v>
      </c>
      <c r="P1985" t="s">
        <v>8364</v>
      </c>
      <c r="Q1985" s="10">
        <f t="shared" si="60"/>
        <v>42593.011782407411</v>
      </c>
      <c r="R1985" s="11">
        <f t="shared" si="61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 t="s">
        <v>8352</v>
      </c>
      <c r="P1986" t="s">
        <v>8364</v>
      </c>
      <c r="Q1986" s="10">
        <f t="shared" ref="Q1986:Q2049" si="62">(((J1986/60)/60)/24)+DATE(1970,1,1)</f>
        <v>41913.790289351848</v>
      </c>
      <c r="R1986" s="11">
        <f t="shared" si="61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 t="s">
        <v>8352</v>
      </c>
      <c r="P1987" t="s">
        <v>8364</v>
      </c>
      <c r="Q1987" s="10">
        <f t="shared" si="62"/>
        <v>42555.698738425926</v>
      </c>
      <c r="R1987" s="11">
        <f t="shared" ref="R1987:R2050" si="63">YEAR(Q1987)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 t="s">
        <v>8352</v>
      </c>
      <c r="P1988" t="s">
        <v>8364</v>
      </c>
      <c r="Q1988" s="10">
        <f t="shared" si="62"/>
        <v>42413.433831018512</v>
      </c>
      <c r="R1988" s="11">
        <f t="shared" si="63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 t="s">
        <v>8352</v>
      </c>
      <c r="P1989" t="s">
        <v>8364</v>
      </c>
      <c r="Q1989" s="10">
        <f t="shared" si="62"/>
        <v>42034.639768518522</v>
      </c>
      <c r="R1989" s="11">
        <f t="shared" si="63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 t="s">
        <v>8352</v>
      </c>
      <c r="P1990" t="s">
        <v>8364</v>
      </c>
      <c r="Q1990" s="10">
        <f t="shared" si="62"/>
        <v>42206.763217592597</v>
      </c>
      <c r="R1990" s="11">
        <f t="shared" si="63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 t="s">
        <v>8352</v>
      </c>
      <c r="P1991" t="s">
        <v>8364</v>
      </c>
      <c r="Q1991" s="10">
        <f t="shared" si="62"/>
        <v>42685.680648148147</v>
      </c>
      <c r="R1991" s="11">
        <f t="shared" si="63"/>
        <v>2016</v>
      </c>
    </row>
    <row r="1992" spans="1:18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 t="s">
        <v>8352</v>
      </c>
      <c r="P1992" t="s">
        <v>8364</v>
      </c>
      <c r="Q1992" s="10">
        <f t="shared" si="62"/>
        <v>42398.195972222224</v>
      </c>
      <c r="R1992" s="11">
        <f t="shared" si="63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 t="s">
        <v>8352</v>
      </c>
      <c r="P1993" t="s">
        <v>8364</v>
      </c>
      <c r="Q1993" s="10">
        <f t="shared" si="62"/>
        <v>42167.89335648148</v>
      </c>
      <c r="R1993" s="11">
        <f t="shared" si="63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 t="s">
        <v>8352</v>
      </c>
      <c r="P1994" t="s">
        <v>8364</v>
      </c>
      <c r="Q1994" s="10">
        <f t="shared" si="62"/>
        <v>42023.143414351856</v>
      </c>
      <c r="R1994" s="11">
        <f t="shared" si="63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 t="s">
        <v>8352</v>
      </c>
      <c r="P1995" t="s">
        <v>8364</v>
      </c>
      <c r="Q1995" s="10">
        <f t="shared" si="62"/>
        <v>42329.58839120371</v>
      </c>
      <c r="R1995" s="11">
        <f t="shared" si="63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 t="s">
        <v>8352</v>
      </c>
      <c r="P1996" t="s">
        <v>8364</v>
      </c>
      <c r="Q1996" s="10">
        <f t="shared" si="62"/>
        <v>42651.006273148145</v>
      </c>
      <c r="R1996" s="11">
        <f t="shared" si="63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 t="s">
        <v>8352</v>
      </c>
      <c r="P1997" t="s">
        <v>8364</v>
      </c>
      <c r="Q1997" s="10">
        <f t="shared" si="62"/>
        <v>42181.902037037042</v>
      </c>
      <c r="R1997" s="11">
        <f t="shared" si="63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 t="s">
        <v>8352</v>
      </c>
      <c r="P1998" t="s">
        <v>8364</v>
      </c>
      <c r="Q1998" s="10">
        <f t="shared" si="62"/>
        <v>41800.819571759261</v>
      </c>
      <c r="R1998" s="11">
        <f t="shared" si="63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 t="s">
        <v>8352</v>
      </c>
      <c r="P1999" t="s">
        <v>8364</v>
      </c>
      <c r="Q1999" s="10">
        <f t="shared" si="62"/>
        <v>41847.930694444447</v>
      </c>
      <c r="R1999" s="11">
        <f t="shared" si="63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 t="s">
        <v>8352</v>
      </c>
      <c r="P2000" t="s">
        <v>8364</v>
      </c>
      <c r="Q2000" s="10">
        <f t="shared" si="62"/>
        <v>41807.118495370371</v>
      </c>
      <c r="R2000" s="11">
        <f t="shared" si="63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 t="s">
        <v>8352</v>
      </c>
      <c r="P2001" t="s">
        <v>8364</v>
      </c>
      <c r="Q2001" s="10">
        <f t="shared" si="62"/>
        <v>41926.482731481483</v>
      </c>
      <c r="R2001" s="11">
        <f t="shared" si="63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 t="s">
        <v>8352</v>
      </c>
      <c r="P2002" t="s">
        <v>8364</v>
      </c>
      <c r="Q2002" s="10">
        <f t="shared" si="62"/>
        <v>42345.951539351852</v>
      </c>
      <c r="R2002" s="11">
        <f t="shared" si="63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 t="s">
        <v>8333</v>
      </c>
      <c r="P2003" t="s">
        <v>8363</v>
      </c>
      <c r="Q2003" s="10">
        <f t="shared" si="62"/>
        <v>42136.209675925929</v>
      </c>
      <c r="R2003" s="11">
        <f t="shared" si="63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 t="s">
        <v>8333</v>
      </c>
      <c r="P2004" t="s">
        <v>8363</v>
      </c>
      <c r="Q2004" s="10">
        <f t="shared" si="62"/>
        <v>42728.71230324074</v>
      </c>
      <c r="R2004" s="11">
        <f t="shared" si="63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 t="s">
        <v>8333</v>
      </c>
      <c r="P2005" t="s">
        <v>8363</v>
      </c>
      <c r="Q2005" s="10">
        <f t="shared" si="62"/>
        <v>40347.125601851854</v>
      </c>
      <c r="R2005" s="11">
        <f t="shared" si="63"/>
        <v>2010</v>
      </c>
    </row>
    <row r="2006" spans="1:18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 t="s">
        <v>8333</v>
      </c>
      <c r="P2006" t="s">
        <v>8363</v>
      </c>
      <c r="Q2006" s="10">
        <f t="shared" si="62"/>
        <v>41800.604895833334</v>
      </c>
      <c r="R2006" s="11">
        <f t="shared" si="63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 t="s">
        <v>8333</v>
      </c>
      <c r="P2007" t="s">
        <v>8363</v>
      </c>
      <c r="Q2007" s="10">
        <f t="shared" si="62"/>
        <v>41535.812708333331</v>
      </c>
      <c r="R2007" s="11">
        <f t="shared" si="63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 t="s">
        <v>8333</v>
      </c>
      <c r="P2008" t="s">
        <v>8363</v>
      </c>
      <c r="Q2008" s="10">
        <f t="shared" si="62"/>
        <v>41941.500520833331</v>
      </c>
      <c r="R2008" s="11">
        <f t="shared" si="63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 t="s">
        <v>8333</v>
      </c>
      <c r="P2009" t="s">
        <v>8363</v>
      </c>
      <c r="Q2009" s="10">
        <f t="shared" si="62"/>
        <v>40347.837800925925</v>
      </c>
      <c r="R2009" s="11">
        <f t="shared" si="63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 t="s">
        <v>8333</v>
      </c>
      <c r="P2010" t="s">
        <v>8363</v>
      </c>
      <c r="Q2010" s="10">
        <f t="shared" si="62"/>
        <v>40761.604421296295</v>
      </c>
      <c r="R2010" s="11">
        <f t="shared" si="63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 t="s">
        <v>8333</v>
      </c>
      <c r="P2011" t="s">
        <v>8363</v>
      </c>
      <c r="Q2011" s="10">
        <f t="shared" si="62"/>
        <v>42661.323414351849</v>
      </c>
      <c r="R2011" s="11">
        <f t="shared" si="63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 t="s">
        <v>8333</v>
      </c>
      <c r="P2012" t="s">
        <v>8363</v>
      </c>
      <c r="Q2012" s="10">
        <f t="shared" si="62"/>
        <v>42570.996423611112</v>
      </c>
      <c r="R2012" s="11">
        <f t="shared" si="63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 t="s">
        <v>8333</v>
      </c>
      <c r="P2013" t="s">
        <v>8363</v>
      </c>
      <c r="Q2013" s="10">
        <f t="shared" si="62"/>
        <v>42347.358483796299</v>
      </c>
      <c r="R2013" s="11">
        <f t="shared" si="63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 t="s">
        <v>8333</v>
      </c>
      <c r="P2014" t="s">
        <v>8363</v>
      </c>
      <c r="Q2014" s="10">
        <f t="shared" si="62"/>
        <v>42010.822233796294</v>
      </c>
      <c r="R2014" s="11">
        <f t="shared" si="63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 t="s">
        <v>8333</v>
      </c>
      <c r="P2015" t="s">
        <v>8363</v>
      </c>
      <c r="Q2015" s="10">
        <f t="shared" si="62"/>
        <v>42499.960810185185</v>
      </c>
      <c r="R2015" s="11">
        <f t="shared" si="63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 t="s">
        <v>8333</v>
      </c>
      <c r="P2016" t="s">
        <v>8363</v>
      </c>
      <c r="Q2016" s="10">
        <f t="shared" si="62"/>
        <v>41324.214571759258</v>
      </c>
      <c r="R2016" s="11">
        <f t="shared" si="63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 t="s">
        <v>8333</v>
      </c>
      <c r="P2017" t="s">
        <v>8363</v>
      </c>
      <c r="Q2017" s="10">
        <f t="shared" si="62"/>
        <v>40765.876886574071</v>
      </c>
      <c r="R2017" s="11">
        <f t="shared" si="63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 t="s">
        <v>8333</v>
      </c>
      <c r="P2018" t="s">
        <v>8363</v>
      </c>
      <c r="Q2018" s="10">
        <f t="shared" si="62"/>
        <v>41312.88077546296</v>
      </c>
      <c r="R2018" s="11">
        <f t="shared" si="63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 t="s">
        <v>8333</v>
      </c>
      <c r="P2019" t="s">
        <v>8363</v>
      </c>
      <c r="Q2019" s="10">
        <f t="shared" si="62"/>
        <v>40961.057349537034</v>
      </c>
      <c r="R2019" s="11">
        <f t="shared" si="63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 t="s">
        <v>8333</v>
      </c>
      <c r="P2020" t="s">
        <v>8363</v>
      </c>
      <c r="Q2020" s="10">
        <f t="shared" si="62"/>
        <v>42199.365844907406</v>
      </c>
      <c r="R2020" s="11">
        <f t="shared" si="63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 t="s">
        <v>8333</v>
      </c>
      <c r="P2021" t="s">
        <v>8363</v>
      </c>
      <c r="Q2021" s="10">
        <f t="shared" si="62"/>
        <v>42605.70857638889</v>
      </c>
      <c r="R2021" s="11">
        <f t="shared" si="63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 t="s">
        <v>8333</v>
      </c>
      <c r="P2022" t="s">
        <v>8363</v>
      </c>
      <c r="Q2022" s="10">
        <f t="shared" si="62"/>
        <v>41737.097499999996</v>
      </c>
      <c r="R2022" s="11">
        <f t="shared" si="63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 t="s">
        <v>8333</v>
      </c>
      <c r="P2023" t="s">
        <v>8363</v>
      </c>
      <c r="Q2023" s="10">
        <f t="shared" si="62"/>
        <v>41861.070567129631</v>
      </c>
      <c r="R2023" s="11">
        <f t="shared" si="63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 t="s">
        <v>8333</v>
      </c>
      <c r="P2024" t="s">
        <v>8363</v>
      </c>
      <c r="Q2024" s="10">
        <f t="shared" si="62"/>
        <v>42502.569120370375</v>
      </c>
      <c r="R2024" s="11">
        <f t="shared" si="63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 t="s">
        <v>8333</v>
      </c>
      <c r="P2025" t="s">
        <v>8363</v>
      </c>
      <c r="Q2025" s="10">
        <f t="shared" si="62"/>
        <v>42136.420752314814</v>
      </c>
      <c r="R2025" s="11">
        <f t="shared" si="63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 t="s">
        <v>8333</v>
      </c>
      <c r="P2026" t="s">
        <v>8363</v>
      </c>
      <c r="Q2026" s="10">
        <f t="shared" si="62"/>
        <v>41099.966944444444</v>
      </c>
      <c r="R2026" s="11">
        <f t="shared" si="63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 t="s">
        <v>8333</v>
      </c>
      <c r="P2027" t="s">
        <v>8363</v>
      </c>
      <c r="Q2027" s="10">
        <f t="shared" si="62"/>
        <v>42136.184560185182</v>
      </c>
      <c r="R2027" s="11">
        <f t="shared" si="63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 t="s">
        <v>8333</v>
      </c>
      <c r="P2028" t="s">
        <v>8363</v>
      </c>
      <c r="Q2028" s="10">
        <f t="shared" si="62"/>
        <v>41704.735937500001</v>
      </c>
      <c r="R2028" s="11">
        <f t="shared" si="63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 t="s">
        <v>8333</v>
      </c>
      <c r="P2029" t="s">
        <v>8363</v>
      </c>
      <c r="Q2029" s="10">
        <f t="shared" si="62"/>
        <v>42048.813877314817</v>
      </c>
      <c r="R2029" s="11">
        <f t="shared" si="63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 t="s">
        <v>8333</v>
      </c>
      <c r="P2030" t="s">
        <v>8363</v>
      </c>
      <c r="Q2030" s="10">
        <f t="shared" si="62"/>
        <v>40215.919050925928</v>
      </c>
      <c r="R2030" s="11">
        <f t="shared" si="63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 t="s">
        <v>8333</v>
      </c>
      <c r="P2031" t="s">
        <v>8363</v>
      </c>
      <c r="Q2031" s="10">
        <f t="shared" si="62"/>
        <v>41848.021770833337</v>
      </c>
      <c r="R2031" s="11">
        <f t="shared" si="63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 t="s">
        <v>8333</v>
      </c>
      <c r="P2032" t="s">
        <v>8363</v>
      </c>
      <c r="Q2032" s="10">
        <f t="shared" si="62"/>
        <v>41212.996481481481</v>
      </c>
      <c r="R2032" s="11">
        <f t="shared" si="63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 t="s">
        <v>8333</v>
      </c>
      <c r="P2033" t="s">
        <v>8363</v>
      </c>
      <c r="Q2033" s="10">
        <f t="shared" si="62"/>
        <v>41975.329317129625</v>
      </c>
      <c r="R2033" s="11">
        <f t="shared" si="63"/>
        <v>2014</v>
      </c>
    </row>
    <row r="2034" spans="1:18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 t="s">
        <v>8333</v>
      </c>
      <c r="P2034" t="s">
        <v>8363</v>
      </c>
      <c r="Q2034" s="10">
        <f t="shared" si="62"/>
        <v>42689.565671296295</v>
      </c>
      <c r="R2034" s="11">
        <f t="shared" si="63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 t="s">
        <v>8333</v>
      </c>
      <c r="P2035" t="s">
        <v>8363</v>
      </c>
      <c r="Q2035" s="10">
        <f t="shared" si="62"/>
        <v>41725.082384259258</v>
      </c>
      <c r="R2035" s="11">
        <f t="shared" si="63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 t="s">
        <v>8333</v>
      </c>
      <c r="P2036" t="s">
        <v>8363</v>
      </c>
      <c r="Q2036" s="10">
        <f t="shared" si="62"/>
        <v>42076.130011574074</v>
      </c>
      <c r="R2036" s="11">
        <f t="shared" si="63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 t="s">
        <v>8333</v>
      </c>
      <c r="P2037" t="s">
        <v>8363</v>
      </c>
      <c r="Q2037" s="10">
        <f t="shared" si="62"/>
        <v>42311.625081018516</v>
      </c>
      <c r="R2037" s="11">
        <f t="shared" si="63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 t="s">
        <v>8333</v>
      </c>
      <c r="P2038" t="s">
        <v>8363</v>
      </c>
      <c r="Q2038" s="10">
        <f t="shared" si="62"/>
        <v>41738.864803240744</v>
      </c>
      <c r="R2038" s="11">
        <f t="shared" si="63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 t="s">
        <v>8333</v>
      </c>
      <c r="P2039" t="s">
        <v>8363</v>
      </c>
      <c r="Q2039" s="10">
        <f t="shared" si="62"/>
        <v>41578.210104166668</v>
      </c>
      <c r="R2039" s="11">
        <f t="shared" si="63"/>
        <v>2013</v>
      </c>
    </row>
    <row r="2040" spans="1:18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 t="s">
        <v>8333</v>
      </c>
      <c r="P2040" t="s">
        <v>8363</v>
      </c>
      <c r="Q2040" s="10">
        <f t="shared" si="62"/>
        <v>41424.27107638889</v>
      </c>
      <c r="R2040" s="11">
        <f t="shared" si="63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 t="s">
        <v>8333</v>
      </c>
      <c r="P2041" t="s">
        <v>8363</v>
      </c>
      <c r="Q2041" s="10">
        <f t="shared" si="62"/>
        <v>42675.438946759255</v>
      </c>
      <c r="R2041" s="11">
        <f t="shared" si="63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 t="s">
        <v>8333</v>
      </c>
      <c r="P2042" t="s">
        <v>8363</v>
      </c>
      <c r="Q2042" s="10">
        <f t="shared" si="62"/>
        <v>41578.927118055559</v>
      </c>
      <c r="R2042" s="11">
        <f t="shared" si="63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 t="s">
        <v>8333</v>
      </c>
      <c r="P2043" t="s">
        <v>8363</v>
      </c>
      <c r="Q2043" s="10">
        <f t="shared" si="62"/>
        <v>42654.525775462964</v>
      </c>
      <c r="R2043" s="11">
        <f t="shared" si="63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 t="s">
        <v>8333</v>
      </c>
      <c r="P2044" t="s">
        <v>8363</v>
      </c>
      <c r="Q2044" s="10">
        <f t="shared" si="62"/>
        <v>42331.708032407405</v>
      </c>
      <c r="R2044" s="11">
        <f t="shared" si="63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 t="s">
        <v>8333</v>
      </c>
      <c r="P2045" t="s">
        <v>8363</v>
      </c>
      <c r="Q2045" s="10">
        <f t="shared" si="62"/>
        <v>42661.176817129628</v>
      </c>
      <c r="R2045" s="11">
        <f t="shared" si="63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 t="s">
        <v>8333</v>
      </c>
      <c r="P2046" t="s">
        <v>8363</v>
      </c>
      <c r="Q2046" s="10">
        <f t="shared" si="62"/>
        <v>42138.684189814812</v>
      </c>
      <c r="R2046" s="11">
        <f t="shared" si="63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 t="s">
        <v>8333</v>
      </c>
      <c r="P2047" t="s">
        <v>8363</v>
      </c>
      <c r="Q2047" s="10">
        <f t="shared" si="62"/>
        <v>41069.088506944441</v>
      </c>
      <c r="R2047" s="11">
        <f t="shared" si="63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 t="s">
        <v>8333</v>
      </c>
      <c r="P2048" t="s">
        <v>8363</v>
      </c>
      <c r="Q2048" s="10">
        <f t="shared" si="62"/>
        <v>41387.171805555554</v>
      </c>
      <c r="R2048" s="11">
        <f t="shared" si="63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 t="s">
        <v>8333</v>
      </c>
      <c r="P2049" t="s">
        <v>8363</v>
      </c>
      <c r="Q2049" s="10">
        <f t="shared" si="62"/>
        <v>42081.903587962966</v>
      </c>
      <c r="R2049" s="11">
        <f t="shared" si="63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 t="s">
        <v>8333</v>
      </c>
      <c r="P2050" t="s">
        <v>8363</v>
      </c>
      <c r="Q2050" s="10">
        <f t="shared" ref="Q2050:Q2113" si="64">(((J2050/60)/60)/24)+DATE(1970,1,1)</f>
        <v>41387.651516203703</v>
      </c>
      <c r="R2050" s="11">
        <f t="shared" si="63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 t="s">
        <v>8333</v>
      </c>
      <c r="P2051" t="s">
        <v>8363</v>
      </c>
      <c r="Q2051" s="10">
        <f t="shared" si="64"/>
        <v>41575.527349537035</v>
      </c>
      <c r="R2051" s="11">
        <f t="shared" ref="R2051:R2114" si="65">YEAR(Q2051)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 t="s">
        <v>8333</v>
      </c>
      <c r="P2052" t="s">
        <v>8363</v>
      </c>
      <c r="Q2052" s="10">
        <f t="shared" si="64"/>
        <v>42115.071504629625</v>
      </c>
      <c r="R2052" s="11">
        <f t="shared" si="65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 t="s">
        <v>8333</v>
      </c>
      <c r="P2053" t="s">
        <v>8363</v>
      </c>
      <c r="Q2053" s="10">
        <f t="shared" si="64"/>
        <v>41604.022418981483</v>
      </c>
      <c r="R2053" s="11">
        <f t="shared" si="65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 t="s">
        <v>8333</v>
      </c>
      <c r="P2054" t="s">
        <v>8363</v>
      </c>
      <c r="Q2054" s="10">
        <f t="shared" si="64"/>
        <v>42375.08394675926</v>
      </c>
      <c r="R2054" s="11">
        <f t="shared" si="65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 t="s">
        <v>8333</v>
      </c>
      <c r="P2055" t="s">
        <v>8363</v>
      </c>
      <c r="Q2055" s="10">
        <f t="shared" si="64"/>
        <v>42303.617488425924</v>
      </c>
      <c r="R2055" s="11">
        <f t="shared" si="65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 t="s">
        <v>8333</v>
      </c>
      <c r="P2056" t="s">
        <v>8363</v>
      </c>
      <c r="Q2056" s="10">
        <f t="shared" si="64"/>
        <v>41731.520949074074</v>
      </c>
      <c r="R2056" s="11">
        <f t="shared" si="65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 t="s">
        <v>8333</v>
      </c>
      <c r="P2057" t="s">
        <v>8363</v>
      </c>
      <c r="Q2057" s="10">
        <f t="shared" si="64"/>
        <v>41946.674108796295</v>
      </c>
      <c r="R2057" s="11">
        <f t="shared" si="65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 t="s">
        <v>8333</v>
      </c>
      <c r="P2058" t="s">
        <v>8363</v>
      </c>
      <c r="Q2058" s="10">
        <f t="shared" si="64"/>
        <v>41351.76090277778</v>
      </c>
      <c r="R2058" s="11">
        <f t="shared" si="65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 t="s">
        <v>8333</v>
      </c>
      <c r="P2059" t="s">
        <v>8363</v>
      </c>
      <c r="Q2059" s="10">
        <f t="shared" si="64"/>
        <v>42396.494583333333</v>
      </c>
      <c r="R2059" s="11">
        <f t="shared" si="65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 t="s">
        <v>8333</v>
      </c>
      <c r="P2060" t="s">
        <v>8363</v>
      </c>
      <c r="Q2060" s="10">
        <f t="shared" si="64"/>
        <v>42026.370717592596</v>
      </c>
      <c r="R2060" s="11">
        <f t="shared" si="65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 t="s">
        <v>8333</v>
      </c>
      <c r="P2061" t="s">
        <v>8363</v>
      </c>
      <c r="Q2061" s="10">
        <f t="shared" si="64"/>
        <v>42361.602476851855</v>
      </c>
      <c r="R2061" s="11">
        <f t="shared" si="65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 t="s">
        <v>8333</v>
      </c>
      <c r="P2062" t="s">
        <v>8363</v>
      </c>
      <c r="Q2062" s="10">
        <f t="shared" si="64"/>
        <v>41783.642939814818</v>
      </c>
      <c r="R2062" s="11">
        <f t="shared" si="65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 t="s">
        <v>8333</v>
      </c>
      <c r="P2063" t="s">
        <v>8363</v>
      </c>
      <c r="Q2063" s="10">
        <f t="shared" si="64"/>
        <v>42705.764513888891</v>
      </c>
      <c r="R2063" s="11">
        <f t="shared" si="65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 t="s">
        <v>8333</v>
      </c>
      <c r="P2064" t="s">
        <v>8363</v>
      </c>
      <c r="Q2064" s="10">
        <f t="shared" si="64"/>
        <v>42423.3830787037</v>
      </c>
      <c r="R2064" s="11">
        <f t="shared" si="65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 t="s">
        <v>8333</v>
      </c>
      <c r="P2065" t="s">
        <v>8363</v>
      </c>
      <c r="Q2065" s="10">
        <f t="shared" si="64"/>
        <v>42472.73265046296</v>
      </c>
      <c r="R2065" s="11">
        <f t="shared" si="65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 t="s">
        <v>8333</v>
      </c>
      <c r="P2066" t="s">
        <v>8363</v>
      </c>
      <c r="Q2066" s="10">
        <f t="shared" si="64"/>
        <v>41389.364849537036</v>
      </c>
      <c r="R2066" s="11">
        <f t="shared" si="65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 t="s">
        <v>8333</v>
      </c>
      <c r="P2067" t="s">
        <v>8363</v>
      </c>
      <c r="Q2067" s="10">
        <f t="shared" si="64"/>
        <v>41603.333668981482</v>
      </c>
      <c r="R2067" s="11">
        <f t="shared" si="65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 t="s">
        <v>8333</v>
      </c>
      <c r="P2068" t="s">
        <v>8363</v>
      </c>
      <c r="Q2068" s="10">
        <f t="shared" si="64"/>
        <v>41844.771793981483</v>
      </c>
      <c r="R2068" s="11">
        <f t="shared" si="65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 t="s">
        <v>8333</v>
      </c>
      <c r="P2069" t="s">
        <v>8363</v>
      </c>
      <c r="Q2069" s="10">
        <f t="shared" si="64"/>
        <v>42115.853888888887</v>
      </c>
      <c r="R2069" s="11">
        <f t="shared" si="65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 t="s">
        <v>8333</v>
      </c>
      <c r="P2070" t="s">
        <v>8363</v>
      </c>
      <c r="Q2070" s="10">
        <f t="shared" si="64"/>
        <v>42633.841608796298</v>
      </c>
      <c r="R2070" s="11">
        <f t="shared" si="65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 t="s">
        <v>8333</v>
      </c>
      <c r="P2071" t="s">
        <v>8363</v>
      </c>
      <c r="Q2071" s="10">
        <f t="shared" si="64"/>
        <v>42340.972118055557</v>
      </c>
      <c r="R2071" s="11">
        <f t="shared" si="65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 t="s">
        <v>8333</v>
      </c>
      <c r="P2072" t="s">
        <v>8363</v>
      </c>
      <c r="Q2072" s="10">
        <f t="shared" si="64"/>
        <v>42519.6565162037</v>
      </c>
      <c r="R2072" s="11">
        <f t="shared" si="65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 t="s">
        <v>8333</v>
      </c>
      <c r="P2073" t="s">
        <v>8363</v>
      </c>
      <c r="Q2073" s="10">
        <f t="shared" si="64"/>
        <v>42600.278749999998</v>
      </c>
      <c r="R2073" s="11">
        <f t="shared" si="65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 t="s">
        <v>8333</v>
      </c>
      <c r="P2074" t="s">
        <v>8363</v>
      </c>
      <c r="Q2074" s="10">
        <f t="shared" si="64"/>
        <v>42467.581388888888</v>
      </c>
      <c r="R2074" s="11">
        <f t="shared" si="65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 t="s">
        <v>8333</v>
      </c>
      <c r="P2075" t="s">
        <v>8363</v>
      </c>
      <c r="Q2075" s="10">
        <f t="shared" si="64"/>
        <v>42087.668032407411</v>
      </c>
      <c r="R2075" s="11">
        <f t="shared" si="65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 t="s">
        <v>8333</v>
      </c>
      <c r="P2076" t="s">
        <v>8363</v>
      </c>
      <c r="Q2076" s="10">
        <f t="shared" si="64"/>
        <v>42466.826180555552</v>
      </c>
      <c r="R2076" s="11">
        <f t="shared" si="65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 t="s">
        <v>8333</v>
      </c>
      <c r="P2077" t="s">
        <v>8363</v>
      </c>
      <c r="Q2077" s="10">
        <f t="shared" si="64"/>
        <v>41450.681574074071</v>
      </c>
      <c r="R2077" s="11">
        <f t="shared" si="65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 t="s">
        <v>8333</v>
      </c>
      <c r="P2078" t="s">
        <v>8363</v>
      </c>
      <c r="Q2078" s="10">
        <f t="shared" si="64"/>
        <v>41803.880659722221</v>
      </c>
      <c r="R2078" s="11">
        <f t="shared" si="65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 t="s">
        <v>8333</v>
      </c>
      <c r="P2079" t="s">
        <v>8363</v>
      </c>
      <c r="Q2079" s="10">
        <f t="shared" si="64"/>
        <v>42103.042546296296</v>
      </c>
      <c r="R2079" s="11">
        <f t="shared" si="65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 t="s">
        <v>8333</v>
      </c>
      <c r="P2080" t="s">
        <v>8363</v>
      </c>
      <c r="Q2080" s="10">
        <f t="shared" si="64"/>
        <v>42692.771493055552</v>
      </c>
      <c r="R2080" s="11">
        <f t="shared" si="65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 t="s">
        <v>8333</v>
      </c>
      <c r="P2081" t="s">
        <v>8363</v>
      </c>
      <c r="Q2081" s="10">
        <f t="shared" si="64"/>
        <v>42150.71056712963</v>
      </c>
      <c r="R2081" s="11">
        <f t="shared" si="65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 t="s">
        <v>8333</v>
      </c>
      <c r="P2082" t="s">
        <v>8363</v>
      </c>
      <c r="Q2082" s="10">
        <f t="shared" si="64"/>
        <v>42289.957175925927</v>
      </c>
      <c r="R2082" s="11">
        <f t="shared" si="65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 t="s">
        <v>8339</v>
      </c>
      <c r="P2083" t="s">
        <v>8343</v>
      </c>
      <c r="Q2083" s="10">
        <f t="shared" si="64"/>
        <v>41004.156886574077</v>
      </c>
      <c r="R2083" s="11">
        <f t="shared" si="65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 t="s">
        <v>8339</v>
      </c>
      <c r="P2084" t="s">
        <v>8343</v>
      </c>
      <c r="Q2084" s="10">
        <f t="shared" si="64"/>
        <v>40811.120324074072</v>
      </c>
      <c r="R2084" s="11">
        <f t="shared" si="65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 t="s">
        <v>8339</v>
      </c>
      <c r="P2085" t="s">
        <v>8343</v>
      </c>
      <c r="Q2085" s="10">
        <f t="shared" si="64"/>
        <v>41034.72216435185</v>
      </c>
      <c r="R2085" s="11">
        <f t="shared" si="65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 t="s">
        <v>8339</v>
      </c>
      <c r="P2086" t="s">
        <v>8343</v>
      </c>
      <c r="Q2086" s="10">
        <f t="shared" si="64"/>
        <v>41731.833124999997</v>
      </c>
      <c r="R2086" s="11">
        <f t="shared" si="65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 t="s">
        <v>8339</v>
      </c>
      <c r="P2087" t="s">
        <v>8343</v>
      </c>
      <c r="Q2087" s="10">
        <f t="shared" si="64"/>
        <v>41075.835497685184</v>
      </c>
      <c r="R2087" s="11">
        <f t="shared" si="65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 t="s">
        <v>8339</v>
      </c>
      <c r="P2088" t="s">
        <v>8343</v>
      </c>
      <c r="Q2088" s="10">
        <f t="shared" si="64"/>
        <v>40860.67050925926</v>
      </c>
      <c r="R2088" s="11">
        <f t="shared" si="65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 t="s">
        <v>8339</v>
      </c>
      <c r="P2089" t="s">
        <v>8343</v>
      </c>
      <c r="Q2089" s="10">
        <f t="shared" si="64"/>
        <v>40764.204375000001</v>
      </c>
      <c r="R2089" s="11">
        <f t="shared" si="65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 t="s">
        <v>8339</v>
      </c>
      <c r="P2090" t="s">
        <v>8343</v>
      </c>
      <c r="Q2090" s="10">
        <f t="shared" si="64"/>
        <v>40395.714722222219</v>
      </c>
      <c r="R2090" s="11">
        <f t="shared" si="65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 t="s">
        <v>8339</v>
      </c>
      <c r="P2091" t="s">
        <v>8343</v>
      </c>
      <c r="Q2091" s="10">
        <f t="shared" si="64"/>
        <v>41453.076319444444</v>
      </c>
      <c r="R2091" s="11">
        <f t="shared" si="65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 t="s">
        <v>8339</v>
      </c>
      <c r="P2092" t="s">
        <v>8343</v>
      </c>
      <c r="Q2092" s="10">
        <f t="shared" si="64"/>
        <v>41299.381423611114</v>
      </c>
      <c r="R2092" s="11">
        <f t="shared" si="65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 t="s">
        <v>8339</v>
      </c>
      <c r="P2093" t="s">
        <v>8343</v>
      </c>
      <c r="Q2093" s="10">
        <f t="shared" si="64"/>
        <v>40555.322662037033</v>
      </c>
      <c r="R2093" s="11">
        <f t="shared" si="65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 t="s">
        <v>8339</v>
      </c>
      <c r="P2094" t="s">
        <v>8343</v>
      </c>
      <c r="Q2094" s="10">
        <f t="shared" si="64"/>
        <v>40763.707546296297</v>
      </c>
      <c r="R2094" s="11">
        <f t="shared" si="65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 t="s">
        <v>8339</v>
      </c>
      <c r="P2095" t="s">
        <v>8343</v>
      </c>
      <c r="Q2095" s="10">
        <f t="shared" si="64"/>
        <v>41205.854537037041</v>
      </c>
      <c r="R2095" s="11">
        <f t="shared" si="65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 t="s">
        <v>8339</v>
      </c>
      <c r="P2096" t="s">
        <v>8343</v>
      </c>
      <c r="Q2096" s="10">
        <f t="shared" si="64"/>
        <v>40939.02002314815</v>
      </c>
      <c r="R2096" s="11">
        <f t="shared" si="65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 t="s">
        <v>8339</v>
      </c>
      <c r="P2097" t="s">
        <v>8343</v>
      </c>
      <c r="Q2097" s="10">
        <f t="shared" si="64"/>
        <v>40758.733483796292</v>
      </c>
      <c r="R2097" s="11">
        <f t="shared" si="65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 t="s">
        <v>8339</v>
      </c>
      <c r="P2098" t="s">
        <v>8343</v>
      </c>
      <c r="Q2098" s="10">
        <f t="shared" si="64"/>
        <v>41192.758506944447</v>
      </c>
      <c r="R2098" s="11">
        <f t="shared" si="65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 t="s">
        <v>8339</v>
      </c>
      <c r="P2099" t="s">
        <v>8343</v>
      </c>
      <c r="Q2099" s="10">
        <f t="shared" si="64"/>
        <v>40818.58489583333</v>
      </c>
      <c r="R2099" s="11">
        <f t="shared" si="65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 t="s">
        <v>8339</v>
      </c>
      <c r="P2100" t="s">
        <v>8343</v>
      </c>
      <c r="Q2100" s="10">
        <f t="shared" si="64"/>
        <v>40946.11383101852</v>
      </c>
      <c r="R2100" s="11">
        <f t="shared" si="65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 t="s">
        <v>8339</v>
      </c>
      <c r="P2101" t="s">
        <v>8343</v>
      </c>
      <c r="Q2101" s="10">
        <f t="shared" si="64"/>
        <v>42173.746342592596</v>
      </c>
      <c r="R2101" s="11">
        <f t="shared" si="65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 t="s">
        <v>8339</v>
      </c>
      <c r="P2102" t="s">
        <v>8343</v>
      </c>
      <c r="Q2102" s="10">
        <f t="shared" si="64"/>
        <v>41074.834965277776</v>
      </c>
      <c r="R2102" s="11">
        <f t="shared" si="65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 t="s">
        <v>8339</v>
      </c>
      <c r="P2103" t="s">
        <v>8343</v>
      </c>
      <c r="Q2103" s="10">
        <f t="shared" si="64"/>
        <v>40892.149467592593</v>
      </c>
      <c r="R2103" s="11">
        <f t="shared" si="65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 t="s">
        <v>8339</v>
      </c>
      <c r="P2104" t="s">
        <v>8343</v>
      </c>
      <c r="Q2104" s="10">
        <f t="shared" si="64"/>
        <v>40638.868611111109</v>
      </c>
      <c r="R2104" s="11">
        <f t="shared" si="65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 t="s">
        <v>8339</v>
      </c>
      <c r="P2105" t="s">
        <v>8343</v>
      </c>
      <c r="Q2105" s="10">
        <f t="shared" si="64"/>
        <v>41192.754942129628</v>
      </c>
      <c r="R2105" s="11">
        <f t="shared" si="65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 t="s">
        <v>8339</v>
      </c>
      <c r="P2106" t="s">
        <v>8343</v>
      </c>
      <c r="Q2106" s="10">
        <f t="shared" si="64"/>
        <v>41394.074467592596</v>
      </c>
      <c r="R2106" s="11">
        <f t="shared" si="65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 t="s">
        <v>8339</v>
      </c>
      <c r="P2107" t="s">
        <v>8343</v>
      </c>
      <c r="Q2107" s="10">
        <f t="shared" si="64"/>
        <v>41951.788807870369</v>
      </c>
      <c r="R2107" s="11">
        <f t="shared" si="65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 t="s">
        <v>8339</v>
      </c>
      <c r="P2108" t="s">
        <v>8343</v>
      </c>
      <c r="Q2108" s="10">
        <f t="shared" si="64"/>
        <v>41270.21497685185</v>
      </c>
      <c r="R2108" s="11">
        <f t="shared" si="65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 t="s">
        <v>8339</v>
      </c>
      <c r="P2109" t="s">
        <v>8343</v>
      </c>
      <c r="Q2109" s="10">
        <f t="shared" si="64"/>
        <v>41934.71056712963</v>
      </c>
      <c r="R2109" s="11">
        <f t="shared" si="65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 t="s">
        <v>8339</v>
      </c>
      <c r="P2110" t="s">
        <v>8343</v>
      </c>
      <c r="Q2110" s="10">
        <f t="shared" si="64"/>
        <v>41135.175694444442</v>
      </c>
      <c r="R2110" s="11">
        <f t="shared" si="65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 t="s">
        <v>8339</v>
      </c>
      <c r="P2111" t="s">
        <v>8343</v>
      </c>
      <c r="Q2111" s="10">
        <f t="shared" si="64"/>
        <v>42160.708530092597</v>
      </c>
      <c r="R2111" s="11">
        <f t="shared" si="65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 t="s">
        <v>8339</v>
      </c>
      <c r="P2112" t="s">
        <v>8343</v>
      </c>
      <c r="Q2112" s="10">
        <f t="shared" si="64"/>
        <v>41759.670937499999</v>
      </c>
      <c r="R2112" s="11">
        <f t="shared" si="65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 t="s">
        <v>8339</v>
      </c>
      <c r="P2113" t="s">
        <v>8343</v>
      </c>
      <c r="Q2113" s="10">
        <f t="shared" si="64"/>
        <v>40703.197048611109</v>
      </c>
      <c r="R2113" s="11">
        <f t="shared" si="65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 t="s">
        <v>8339</v>
      </c>
      <c r="P2114" t="s">
        <v>8343</v>
      </c>
      <c r="Q2114" s="10">
        <f t="shared" ref="Q2114:Q2177" si="66">(((J2114/60)/60)/24)+DATE(1970,1,1)</f>
        <v>41365.928159722222</v>
      </c>
      <c r="R2114" s="11">
        <f t="shared" si="65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 t="s">
        <v>8339</v>
      </c>
      <c r="P2115" t="s">
        <v>8343</v>
      </c>
      <c r="Q2115" s="10">
        <f t="shared" si="66"/>
        <v>41870.86546296296</v>
      </c>
      <c r="R2115" s="11">
        <f t="shared" ref="R2115:R2178" si="67">YEAR(Q2115)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 t="s">
        <v>8339</v>
      </c>
      <c r="P2116" t="s">
        <v>8343</v>
      </c>
      <c r="Q2116" s="10">
        <f t="shared" si="66"/>
        <v>40458.815625000003</v>
      </c>
      <c r="R2116" s="11">
        <f t="shared" si="67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 t="s">
        <v>8339</v>
      </c>
      <c r="P2117" t="s">
        <v>8343</v>
      </c>
      <c r="Q2117" s="10">
        <f t="shared" si="66"/>
        <v>40564.081030092595</v>
      </c>
      <c r="R2117" s="11">
        <f t="shared" si="67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 t="s">
        <v>8339</v>
      </c>
      <c r="P2118" t="s">
        <v>8343</v>
      </c>
      <c r="Q2118" s="10">
        <f t="shared" si="66"/>
        <v>41136.777812500004</v>
      </c>
      <c r="R2118" s="11">
        <f t="shared" si="67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 t="s">
        <v>8339</v>
      </c>
      <c r="P2119" t="s">
        <v>8343</v>
      </c>
      <c r="Q2119" s="10">
        <f t="shared" si="66"/>
        <v>42290.059594907405</v>
      </c>
      <c r="R2119" s="11">
        <f t="shared" si="67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 t="s">
        <v>8339</v>
      </c>
      <c r="P2120" t="s">
        <v>8343</v>
      </c>
      <c r="Q2120" s="10">
        <f t="shared" si="66"/>
        <v>40718.839537037034</v>
      </c>
      <c r="R2120" s="11">
        <f t="shared" si="67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 t="s">
        <v>8339</v>
      </c>
      <c r="P2121" t="s">
        <v>8343</v>
      </c>
      <c r="Q2121" s="10">
        <f t="shared" si="66"/>
        <v>41107.130150462966</v>
      </c>
      <c r="R2121" s="11">
        <f t="shared" si="67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 t="s">
        <v>8339</v>
      </c>
      <c r="P2122" t="s">
        <v>8343</v>
      </c>
      <c r="Q2122" s="10">
        <f t="shared" si="66"/>
        <v>41591.964537037034</v>
      </c>
      <c r="R2122" s="11">
        <f t="shared" si="67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 t="s">
        <v>8347</v>
      </c>
      <c r="P2123" t="s">
        <v>8348</v>
      </c>
      <c r="Q2123" s="10">
        <f t="shared" si="66"/>
        <v>42716.7424537037</v>
      </c>
      <c r="R2123" s="11">
        <f t="shared" si="67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 t="s">
        <v>8347</v>
      </c>
      <c r="P2124" t="s">
        <v>8348</v>
      </c>
      <c r="Q2124" s="10">
        <f t="shared" si="66"/>
        <v>42712.300567129627</v>
      </c>
      <c r="R2124" s="11">
        <f t="shared" si="67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 t="s">
        <v>8347</v>
      </c>
      <c r="P2125" t="s">
        <v>8348</v>
      </c>
      <c r="Q2125" s="10">
        <f t="shared" si="66"/>
        <v>40198.424849537041</v>
      </c>
      <c r="R2125" s="11">
        <f t="shared" si="67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 t="s">
        <v>8347</v>
      </c>
      <c r="P2126" t="s">
        <v>8348</v>
      </c>
      <c r="Q2126" s="10">
        <f t="shared" si="66"/>
        <v>40464.028182870366</v>
      </c>
      <c r="R2126" s="11">
        <f t="shared" si="67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 t="s">
        <v>8347</v>
      </c>
      <c r="P2127" t="s">
        <v>8348</v>
      </c>
      <c r="Q2127" s="10">
        <f t="shared" si="66"/>
        <v>42191.023530092592</v>
      </c>
      <c r="R2127" s="11">
        <f t="shared" si="67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 t="s">
        <v>8347</v>
      </c>
      <c r="P2128" t="s">
        <v>8348</v>
      </c>
      <c r="Q2128" s="10">
        <f t="shared" si="66"/>
        <v>41951.973229166666</v>
      </c>
      <c r="R2128" s="11">
        <f t="shared" si="67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 t="s">
        <v>8347</v>
      </c>
      <c r="P2129" t="s">
        <v>8348</v>
      </c>
      <c r="Q2129" s="10">
        <f t="shared" si="66"/>
        <v>42045.50535879629</v>
      </c>
      <c r="R2129" s="11">
        <f t="shared" si="67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 t="s">
        <v>8347</v>
      </c>
      <c r="P2130" t="s">
        <v>8348</v>
      </c>
      <c r="Q2130" s="10">
        <f t="shared" si="66"/>
        <v>41843.772789351853</v>
      </c>
      <c r="R2130" s="11">
        <f t="shared" si="67"/>
        <v>2014</v>
      </c>
    </row>
    <row r="2131" spans="1:18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 t="s">
        <v>8347</v>
      </c>
      <c r="P2131" t="s">
        <v>8348</v>
      </c>
      <c r="Q2131" s="10">
        <f t="shared" si="66"/>
        <v>42409.024305555555</v>
      </c>
      <c r="R2131" s="11">
        <f t="shared" si="67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 t="s">
        <v>8347</v>
      </c>
      <c r="P2132" t="s">
        <v>8348</v>
      </c>
      <c r="Q2132" s="10">
        <f t="shared" si="66"/>
        <v>41832.086377314816</v>
      </c>
      <c r="R2132" s="11">
        <f t="shared" si="67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 t="s">
        <v>8347</v>
      </c>
      <c r="P2133" t="s">
        <v>8348</v>
      </c>
      <c r="Q2133" s="10">
        <f t="shared" si="66"/>
        <v>42167.207071759258</v>
      </c>
      <c r="R2133" s="11">
        <f t="shared" si="67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 t="s">
        <v>8347</v>
      </c>
      <c r="P2134" t="s">
        <v>8348</v>
      </c>
      <c r="Q2134" s="10">
        <f t="shared" si="66"/>
        <v>41643.487175925926</v>
      </c>
      <c r="R2134" s="11">
        <f t="shared" si="67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 t="s">
        <v>8347</v>
      </c>
      <c r="P2135" t="s">
        <v>8348</v>
      </c>
      <c r="Q2135" s="10">
        <f t="shared" si="66"/>
        <v>40619.097210648149</v>
      </c>
      <c r="R2135" s="11">
        <f t="shared" si="67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 t="s">
        <v>8347</v>
      </c>
      <c r="P2136" t="s">
        <v>8348</v>
      </c>
      <c r="Q2136" s="10">
        <f t="shared" si="66"/>
        <v>41361.886469907404</v>
      </c>
      <c r="R2136" s="11">
        <f t="shared" si="67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 t="s">
        <v>8347</v>
      </c>
      <c r="P2137" t="s">
        <v>8348</v>
      </c>
      <c r="Q2137" s="10">
        <f t="shared" si="66"/>
        <v>41156.963344907403</v>
      </c>
      <c r="R2137" s="11">
        <f t="shared" si="67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 t="s">
        <v>8347</v>
      </c>
      <c r="P2138" t="s">
        <v>8348</v>
      </c>
      <c r="Q2138" s="10">
        <f t="shared" si="66"/>
        <v>41536.509097222224</v>
      </c>
      <c r="R2138" s="11">
        <f t="shared" si="67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 t="s">
        <v>8347</v>
      </c>
      <c r="P2139" t="s">
        <v>8348</v>
      </c>
      <c r="Q2139" s="10">
        <f t="shared" si="66"/>
        <v>41948.771168981482</v>
      </c>
      <c r="R2139" s="11">
        <f t="shared" si="67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 t="s">
        <v>8347</v>
      </c>
      <c r="P2140" t="s">
        <v>8348</v>
      </c>
      <c r="Q2140" s="10">
        <f t="shared" si="66"/>
        <v>41557.013182870374</v>
      </c>
      <c r="R2140" s="11">
        <f t="shared" si="67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 t="s">
        <v>8347</v>
      </c>
      <c r="P2141" t="s">
        <v>8348</v>
      </c>
      <c r="Q2141" s="10">
        <f t="shared" si="66"/>
        <v>42647.750092592592</v>
      </c>
      <c r="R2141" s="11">
        <f t="shared" si="67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 t="s">
        <v>8347</v>
      </c>
      <c r="P2142" t="s">
        <v>8348</v>
      </c>
      <c r="Q2142" s="10">
        <f t="shared" si="66"/>
        <v>41255.833611111113</v>
      </c>
      <c r="R2142" s="11">
        <f t="shared" si="67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 t="s">
        <v>8347</v>
      </c>
      <c r="P2143" t="s">
        <v>8348</v>
      </c>
      <c r="Q2143" s="10">
        <f t="shared" si="66"/>
        <v>41927.235636574071</v>
      </c>
      <c r="R2143" s="11">
        <f t="shared" si="67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 t="s">
        <v>8347</v>
      </c>
      <c r="P2144" t="s">
        <v>8348</v>
      </c>
      <c r="Q2144" s="10">
        <f t="shared" si="66"/>
        <v>42340.701504629629</v>
      </c>
      <c r="R2144" s="11">
        <f t="shared" si="67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 t="s">
        <v>8347</v>
      </c>
      <c r="P2145" t="s">
        <v>8348</v>
      </c>
      <c r="Q2145" s="10">
        <f t="shared" si="66"/>
        <v>40332.886712962965</v>
      </c>
      <c r="R2145" s="11">
        <f t="shared" si="67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 t="s">
        <v>8347</v>
      </c>
      <c r="P2146" t="s">
        <v>8348</v>
      </c>
      <c r="Q2146" s="10">
        <f t="shared" si="66"/>
        <v>41499.546759259261</v>
      </c>
      <c r="R2146" s="11">
        <f t="shared" si="67"/>
        <v>2013</v>
      </c>
    </row>
    <row r="2147" spans="1:18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 t="s">
        <v>8347</v>
      </c>
      <c r="P2147" t="s">
        <v>8348</v>
      </c>
      <c r="Q2147" s="10">
        <f t="shared" si="66"/>
        <v>41575.237430555557</v>
      </c>
      <c r="R2147" s="11">
        <f t="shared" si="67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 t="s">
        <v>8347</v>
      </c>
      <c r="P2148" t="s">
        <v>8348</v>
      </c>
      <c r="Q2148" s="10">
        <f t="shared" si="66"/>
        <v>42397.679513888885</v>
      </c>
      <c r="R2148" s="11">
        <f t="shared" si="67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 t="s">
        <v>8347</v>
      </c>
      <c r="P2149" t="s">
        <v>8348</v>
      </c>
      <c r="Q2149" s="10">
        <f t="shared" si="66"/>
        <v>41927.295694444445</v>
      </c>
      <c r="R2149" s="11">
        <f t="shared" si="67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 t="s">
        <v>8347</v>
      </c>
      <c r="P2150" t="s">
        <v>8348</v>
      </c>
      <c r="Q2150" s="10">
        <f t="shared" si="66"/>
        <v>42066.733587962968</v>
      </c>
      <c r="R2150" s="11">
        <f t="shared" si="67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 t="s">
        <v>8347</v>
      </c>
      <c r="P2151" t="s">
        <v>8348</v>
      </c>
      <c r="Q2151" s="10">
        <f t="shared" si="66"/>
        <v>40355.024953703702</v>
      </c>
      <c r="R2151" s="11">
        <f t="shared" si="67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 t="s">
        <v>8347</v>
      </c>
      <c r="P2152" t="s">
        <v>8348</v>
      </c>
      <c r="Q2152" s="10">
        <f t="shared" si="66"/>
        <v>42534.284710648149</v>
      </c>
      <c r="R2152" s="11">
        <f t="shared" si="67"/>
        <v>2016</v>
      </c>
    </row>
    <row r="2153" spans="1:18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 t="s">
        <v>8347</v>
      </c>
      <c r="P2153" t="s">
        <v>8348</v>
      </c>
      <c r="Q2153" s="10">
        <f t="shared" si="66"/>
        <v>42520.847384259265</v>
      </c>
      <c r="R2153" s="11">
        <f t="shared" si="67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 t="s">
        <v>8347</v>
      </c>
      <c r="P2154" t="s">
        <v>8348</v>
      </c>
      <c r="Q2154" s="10">
        <f t="shared" si="66"/>
        <v>41683.832280092596</v>
      </c>
      <c r="R2154" s="11">
        <f t="shared" si="67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 t="s">
        <v>8347</v>
      </c>
      <c r="P2155" t="s">
        <v>8348</v>
      </c>
      <c r="Q2155" s="10">
        <f t="shared" si="66"/>
        <v>41974.911087962959</v>
      </c>
      <c r="R2155" s="11">
        <f t="shared" si="67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 t="s">
        <v>8347</v>
      </c>
      <c r="P2156" t="s">
        <v>8348</v>
      </c>
      <c r="Q2156" s="10">
        <f t="shared" si="66"/>
        <v>41647.632256944446</v>
      </c>
      <c r="R2156" s="11">
        <f t="shared" si="67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 t="s">
        <v>8347</v>
      </c>
      <c r="P2157" t="s">
        <v>8348</v>
      </c>
      <c r="Q2157" s="10">
        <f t="shared" si="66"/>
        <v>42430.747511574074</v>
      </c>
      <c r="R2157" s="11">
        <f t="shared" si="67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 t="s">
        <v>8347</v>
      </c>
      <c r="P2158" t="s">
        <v>8348</v>
      </c>
      <c r="Q2158" s="10">
        <f t="shared" si="66"/>
        <v>41488.85423611111</v>
      </c>
      <c r="R2158" s="11">
        <f t="shared" si="67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 t="s">
        <v>8347</v>
      </c>
      <c r="P2159" t="s">
        <v>8348</v>
      </c>
      <c r="Q2159" s="10">
        <f t="shared" si="66"/>
        <v>42694.98128472222</v>
      </c>
      <c r="R2159" s="11">
        <f t="shared" si="67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 t="s">
        <v>8347</v>
      </c>
      <c r="P2160" t="s">
        <v>8348</v>
      </c>
      <c r="Q2160" s="10">
        <f t="shared" si="66"/>
        <v>41264.853865740741</v>
      </c>
      <c r="R2160" s="11">
        <f t="shared" si="67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 t="s">
        <v>8347</v>
      </c>
      <c r="P2161" t="s">
        <v>8348</v>
      </c>
      <c r="Q2161" s="10">
        <f t="shared" si="66"/>
        <v>40710.731180555551</v>
      </c>
      <c r="R2161" s="11">
        <f t="shared" si="67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 t="s">
        <v>8347</v>
      </c>
      <c r="P2162" t="s">
        <v>8348</v>
      </c>
      <c r="Q2162" s="10">
        <f t="shared" si="66"/>
        <v>41018.711863425924</v>
      </c>
      <c r="R2162" s="11">
        <f t="shared" si="67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 t="s">
        <v>8339</v>
      </c>
      <c r="P2163" t="s">
        <v>8340</v>
      </c>
      <c r="Q2163" s="10">
        <f t="shared" si="66"/>
        <v>42240.852534722217</v>
      </c>
      <c r="R2163" s="11">
        <f t="shared" si="67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 t="s">
        <v>8339</v>
      </c>
      <c r="P2164" t="s">
        <v>8340</v>
      </c>
      <c r="Q2164" s="10">
        <f t="shared" si="66"/>
        <v>41813.766099537039</v>
      </c>
      <c r="R2164" s="11">
        <f t="shared" si="67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 t="s">
        <v>8339</v>
      </c>
      <c r="P2165" t="s">
        <v>8340</v>
      </c>
      <c r="Q2165" s="10">
        <f t="shared" si="66"/>
        <v>42111.899537037039</v>
      </c>
      <c r="R2165" s="11">
        <f t="shared" si="67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 t="s">
        <v>8339</v>
      </c>
      <c r="P2166" t="s">
        <v>8340</v>
      </c>
      <c r="Q2166" s="10">
        <f t="shared" si="66"/>
        <v>42515.71775462963</v>
      </c>
      <c r="R2166" s="11">
        <f t="shared" si="67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 t="s">
        <v>8339</v>
      </c>
      <c r="P2167" t="s">
        <v>8340</v>
      </c>
      <c r="Q2167" s="10">
        <f t="shared" si="66"/>
        <v>42438.667071759264</v>
      </c>
      <c r="R2167" s="11">
        <f t="shared" si="67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 t="s">
        <v>8339</v>
      </c>
      <c r="P2168" t="s">
        <v>8340</v>
      </c>
      <c r="Q2168" s="10">
        <f t="shared" si="66"/>
        <v>41933.838171296295</v>
      </c>
      <c r="R2168" s="11">
        <f t="shared" si="67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 t="s">
        <v>8339</v>
      </c>
      <c r="P2169" t="s">
        <v>8340</v>
      </c>
      <c r="Q2169" s="10">
        <f t="shared" si="66"/>
        <v>41153.066400462965</v>
      </c>
      <c r="R2169" s="11">
        <f t="shared" si="67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 t="s">
        <v>8339</v>
      </c>
      <c r="P2170" t="s">
        <v>8340</v>
      </c>
      <c r="Q2170" s="10">
        <f t="shared" si="66"/>
        <v>42745.600243055553</v>
      </c>
      <c r="R2170" s="11">
        <f t="shared" si="67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 t="s">
        <v>8339</v>
      </c>
      <c r="P2171" t="s">
        <v>8340</v>
      </c>
      <c r="Q2171" s="10">
        <f t="shared" si="66"/>
        <v>42793.700821759259</v>
      </c>
      <c r="R2171" s="11">
        <f t="shared" si="67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 t="s">
        <v>8339</v>
      </c>
      <c r="P2172" t="s">
        <v>8340</v>
      </c>
      <c r="Q2172" s="10">
        <f t="shared" si="66"/>
        <v>42198.750254629631</v>
      </c>
      <c r="R2172" s="11">
        <f t="shared" si="67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 t="s">
        <v>8339</v>
      </c>
      <c r="P2173" t="s">
        <v>8340</v>
      </c>
      <c r="Q2173" s="10">
        <f t="shared" si="66"/>
        <v>42141.95711805555</v>
      </c>
      <c r="R2173" s="11">
        <f t="shared" si="67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 t="s">
        <v>8339</v>
      </c>
      <c r="P2174" t="s">
        <v>8340</v>
      </c>
      <c r="Q2174" s="10">
        <f t="shared" si="66"/>
        <v>42082.580092592587</v>
      </c>
      <c r="R2174" s="11">
        <f t="shared" si="67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 t="s">
        <v>8339</v>
      </c>
      <c r="P2175" t="s">
        <v>8340</v>
      </c>
      <c r="Q2175" s="10">
        <f t="shared" si="66"/>
        <v>41495.692627314813</v>
      </c>
      <c r="R2175" s="11">
        <f t="shared" si="67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 t="s">
        <v>8339</v>
      </c>
      <c r="P2176" t="s">
        <v>8340</v>
      </c>
      <c r="Q2176" s="10">
        <f t="shared" si="66"/>
        <v>42465.542905092589</v>
      </c>
      <c r="R2176" s="11">
        <f t="shared" si="67"/>
        <v>2016</v>
      </c>
    </row>
    <row r="2177" spans="1:18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 t="s">
        <v>8339</v>
      </c>
      <c r="P2177" t="s">
        <v>8340</v>
      </c>
      <c r="Q2177" s="10">
        <f t="shared" si="66"/>
        <v>42565.009097222224</v>
      </c>
      <c r="R2177" s="11">
        <f t="shared" si="67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 t="s">
        <v>8339</v>
      </c>
      <c r="P2178" t="s">
        <v>8340</v>
      </c>
      <c r="Q2178" s="10">
        <f t="shared" ref="Q2178:Q2241" si="68">(((J2178/60)/60)/24)+DATE(1970,1,1)</f>
        <v>42096.633206018523</v>
      </c>
      <c r="R2178" s="11">
        <f t="shared" si="67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 t="s">
        <v>8339</v>
      </c>
      <c r="P2179" t="s">
        <v>8340</v>
      </c>
      <c r="Q2179" s="10">
        <f t="shared" si="68"/>
        <v>42502.250775462962</v>
      </c>
      <c r="R2179" s="11">
        <f t="shared" ref="R2179:R2242" si="69">YEAR(Q2179)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 t="s">
        <v>8339</v>
      </c>
      <c r="P2180" t="s">
        <v>8340</v>
      </c>
      <c r="Q2180" s="10">
        <f t="shared" si="68"/>
        <v>42723.63653935185</v>
      </c>
      <c r="R2180" s="11">
        <f t="shared" si="6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 t="s">
        <v>8339</v>
      </c>
      <c r="P2181" t="s">
        <v>8340</v>
      </c>
      <c r="Q2181" s="10">
        <f t="shared" si="68"/>
        <v>42075.171203703707</v>
      </c>
      <c r="R2181" s="11">
        <f t="shared" si="6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 t="s">
        <v>8339</v>
      </c>
      <c r="P2182" t="s">
        <v>8340</v>
      </c>
      <c r="Q2182" s="10">
        <f t="shared" si="68"/>
        <v>42279.669768518521</v>
      </c>
      <c r="R2182" s="11">
        <f t="shared" si="6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 t="s">
        <v>8347</v>
      </c>
      <c r="P2183" t="s">
        <v>8365</v>
      </c>
      <c r="Q2183" s="10">
        <f t="shared" si="68"/>
        <v>42773.005243055552</v>
      </c>
      <c r="R2183" s="11">
        <f t="shared" si="6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 t="s">
        <v>8347</v>
      </c>
      <c r="P2184" t="s">
        <v>8365</v>
      </c>
      <c r="Q2184" s="10">
        <f t="shared" si="68"/>
        <v>41879.900752314818</v>
      </c>
      <c r="R2184" s="11">
        <f t="shared" si="6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 t="s">
        <v>8347</v>
      </c>
      <c r="P2185" t="s">
        <v>8365</v>
      </c>
      <c r="Q2185" s="10">
        <f t="shared" si="68"/>
        <v>42745.365474537044</v>
      </c>
      <c r="R2185" s="11">
        <f t="shared" si="6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 t="s">
        <v>8347</v>
      </c>
      <c r="P2186" t="s">
        <v>8365</v>
      </c>
      <c r="Q2186" s="10">
        <f t="shared" si="68"/>
        <v>42380.690289351856</v>
      </c>
      <c r="R2186" s="11">
        <f t="shared" si="6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 t="s">
        <v>8347</v>
      </c>
      <c r="P2187" t="s">
        <v>8365</v>
      </c>
      <c r="Q2187" s="10">
        <f t="shared" si="68"/>
        <v>41319.349988425929</v>
      </c>
      <c r="R2187" s="11">
        <f t="shared" si="6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 t="s">
        <v>8347</v>
      </c>
      <c r="P2188" t="s">
        <v>8365</v>
      </c>
      <c r="Q2188" s="10">
        <f t="shared" si="68"/>
        <v>42583.615081018521</v>
      </c>
      <c r="R2188" s="11">
        <f t="shared" si="6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 t="s">
        <v>8347</v>
      </c>
      <c r="P2189" t="s">
        <v>8365</v>
      </c>
      <c r="Q2189" s="10">
        <f t="shared" si="68"/>
        <v>42068.209097222221</v>
      </c>
      <c r="R2189" s="11">
        <f t="shared" si="6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 t="s">
        <v>8347</v>
      </c>
      <c r="P2190" t="s">
        <v>8365</v>
      </c>
      <c r="Q2190" s="10">
        <f t="shared" si="68"/>
        <v>42633.586122685185</v>
      </c>
      <c r="R2190" s="11">
        <f t="shared" si="6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 t="s">
        <v>8347</v>
      </c>
      <c r="P2191" t="s">
        <v>8365</v>
      </c>
      <c r="Q2191" s="10">
        <f t="shared" si="68"/>
        <v>42467.788194444445</v>
      </c>
      <c r="R2191" s="11">
        <f t="shared" si="6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 t="s">
        <v>8347</v>
      </c>
      <c r="P2192" t="s">
        <v>8365</v>
      </c>
      <c r="Q2192" s="10">
        <f t="shared" si="68"/>
        <v>42417.625046296293</v>
      </c>
      <c r="R2192" s="11">
        <f t="shared" si="6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 t="s">
        <v>8347</v>
      </c>
      <c r="P2193" t="s">
        <v>8365</v>
      </c>
      <c r="Q2193" s="10">
        <f t="shared" si="68"/>
        <v>42768.833645833336</v>
      </c>
      <c r="R2193" s="11">
        <f t="shared" si="6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 t="s">
        <v>8347</v>
      </c>
      <c r="P2194" t="s">
        <v>8365</v>
      </c>
      <c r="Q2194" s="10">
        <f t="shared" si="68"/>
        <v>42691.8512037037</v>
      </c>
      <c r="R2194" s="11">
        <f t="shared" si="6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 t="s">
        <v>8347</v>
      </c>
      <c r="P2195" t="s">
        <v>8365</v>
      </c>
      <c r="Q2195" s="10">
        <f t="shared" si="68"/>
        <v>42664.405925925923</v>
      </c>
      <c r="R2195" s="11">
        <f t="shared" si="6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 t="s">
        <v>8347</v>
      </c>
      <c r="P2196" t="s">
        <v>8365</v>
      </c>
      <c r="Q2196" s="10">
        <f t="shared" si="68"/>
        <v>42425.757986111115</v>
      </c>
      <c r="R2196" s="11">
        <f t="shared" si="6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 t="s">
        <v>8347</v>
      </c>
      <c r="P2197" t="s">
        <v>8365</v>
      </c>
      <c r="Q2197" s="10">
        <f t="shared" si="68"/>
        <v>42197.771990740745</v>
      </c>
      <c r="R2197" s="11">
        <f t="shared" si="6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 t="s">
        <v>8347</v>
      </c>
      <c r="P2198" t="s">
        <v>8365</v>
      </c>
      <c r="Q2198" s="10">
        <f t="shared" si="68"/>
        <v>42675.487291666665</v>
      </c>
      <c r="R2198" s="11">
        <f t="shared" si="6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 t="s">
        <v>8347</v>
      </c>
      <c r="P2199" t="s">
        <v>8365</v>
      </c>
      <c r="Q2199" s="10">
        <f t="shared" si="68"/>
        <v>42033.584016203706</v>
      </c>
      <c r="R2199" s="11">
        <f t="shared" si="6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 t="s">
        <v>8347</v>
      </c>
      <c r="P2200" t="s">
        <v>8365</v>
      </c>
      <c r="Q2200" s="10">
        <f t="shared" si="68"/>
        <v>42292.513888888891</v>
      </c>
      <c r="R2200" s="11">
        <f t="shared" si="6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 t="s">
        <v>8347</v>
      </c>
      <c r="P2201" t="s">
        <v>8365</v>
      </c>
      <c r="Q2201" s="10">
        <f t="shared" si="68"/>
        <v>42262.416643518518</v>
      </c>
      <c r="R2201" s="11">
        <f t="shared" si="6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 t="s">
        <v>8347</v>
      </c>
      <c r="P2202" t="s">
        <v>8365</v>
      </c>
      <c r="Q2202" s="10">
        <f t="shared" si="68"/>
        <v>42163.625787037032</v>
      </c>
      <c r="R2202" s="11">
        <f t="shared" si="6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 t="s">
        <v>8339</v>
      </c>
      <c r="P2203" t="s">
        <v>8344</v>
      </c>
      <c r="Q2203" s="10">
        <f t="shared" si="68"/>
        <v>41276.846817129634</v>
      </c>
      <c r="R2203" s="11">
        <f t="shared" si="6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 t="s">
        <v>8339</v>
      </c>
      <c r="P2204" t="s">
        <v>8344</v>
      </c>
      <c r="Q2204" s="10">
        <f t="shared" si="68"/>
        <v>41184.849166666667</v>
      </c>
      <c r="R2204" s="11">
        <f t="shared" si="6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 t="s">
        <v>8339</v>
      </c>
      <c r="P2205" t="s">
        <v>8344</v>
      </c>
      <c r="Q2205" s="10">
        <f t="shared" si="68"/>
        <v>42241.85974537037</v>
      </c>
      <c r="R2205" s="11">
        <f t="shared" si="6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 t="s">
        <v>8339</v>
      </c>
      <c r="P2206" t="s">
        <v>8344</v>
      </c>
      <c r="Q2206" s="10">
        <f t="shared" si="68"/>
        <v>41312.311562499999</v>
      </c>
      <c r="R2206" s="11">
        <f t="shared" si="6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 t="s">
        <v>8339</v>
      </c>
      <c r="P2207" t="s">
        <v>8344</v>
      </c>
      <c r="Q2207" s="10">
        <f t="shared" si="68"/>
        <v>41031.82163194444</v>
      </c>
      <c r="R2207" s="11">
        <f t="shared" si="6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 t="s">
        <v>8339</v>
      </c>
      <c r="P2208" t="s">
        <v>8344</v>
      </c>
      <c r="Q2208" s="10">
        <f t="shared" si="68"/>
        <v>40997.257222222222</v>
      </c>
      <c r="R2208" s="11">
        <f t="shared" si="6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 t="s">
        <v>8339</v>
      </c>
      <c r="P2209" t="s">
        <v>8344</v>
      </c>
      <c r="Q2209" s="10">
        <f t="shared" si="68"/>
        <v>41564.194131944445</v>
      </c>
      <c r="R2209" s="11">
        <f t="shared" si="6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 t="s">
        <v>8339</v>
      </c>
      <c r="P2210" t="s">
        <v>8344</v>
      </c>
      <c r="Q2210" s="10">
        <f t="shared" si="68"/>
        <v>40946.882245370369</v>
      </c>
      <c r="R2210" s="11">
        <f t="shared" si="6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 t="s">
        <v>8339</v>
      </c>
      <c r="P2211" t="s">
        <v>8344</v>
      </c>
      <c r="Q2211" s="10">
        <f t="shared" si="68"/>
        <v>41732.479675925926</v>
      </c>
      <c r="R2211" s="11">
        <f t="shared" si="6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 t="s">
        <v>8339</v>
      </c>
      <c r="P2212" t="s">
        <v>8344</v>
      </c>
      <c r="Q2212" s="10">
        <f t="shared" si="68"/>
        <v>40956.066087962965</v>
      </c>
      <c r="R2212" s="11">
        <f t="shared" si="6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 t="s">
        <v>8339</v>
      </c>
      <c r="P2213" t="s">
        <v>8344</v>
      </c>
      <c r="Q2213" s="10">
        <f t="shared" si="68"/>
        <v>41716.785011574073</v>
      </c>
      <c r="R2213" s="11">
        <f t="shared" si="6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 t="s">
        <v>8339</v>
      </c>
      <c r="P2214" t="s">
        <v>8344</v>
      </c>
      <c r="Q2214" s="10">
        <f t="shared" si="68"/>
        <v>41548.747418981482</v>
      </c>
      <c r="R2214" s="11">
        <f t="shared" si="6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 t="s">
        <v>8339</v>
      </c>
      <c r="P2215" t="s">
        <v>8344</v>
      </c>
      <c r="Q2215" s="10">
        <f t="shared" si="68"/>
        <v>42109.826145833329</v>
      </c>
      <c r="R2215" s="11">
        <f t="shared" si="6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 t="s">
        <v>8339</v>
      </c>
      <c r="P2216" t="s">
        <v>8344</v>
      </c>
      <c r="Q2216" s="10">
        <f t="shared" si="68"/>
        <v>41646.792222222226</v>
      </c>
      <c r="R2216" s="11">
        <f t="shared" si="6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 t="s">
        <v>8339</v>
      </c>
      <c r="P2217" t="s">
        <v>8344</v>
      </c>
      <c r="Q2217" s="10">
        <f t="shared" si="68"/>
        <v>40958.717268518521</v>
      </c>
      <c r="R2217" s="11">
        <f t="shared" si="6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 t="s">
        <v>8339</v>
      </c>
      <c r="P2218" t="s">
        <v>8344</v>
      </c>
      <c r="Q2218" s="10">
        <f t="shared" si="68"/>
        <v>42194.751678240747</v>
      </c>
      <c r="R2218" s="11">
        <f t="shared" si="6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 t="s">
        <v>8339</v>
      </c>
      <c r="P2219" t="s">
        <v>8344</v>
      </c>
      <c r="Q2219" s="10">
        <f t="shared" si="68"/>
        <v>42299.776770833334</v>
      </c>
      <c r="R2219" s="11">
        <f t="shared" si="6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 t="s">
        <v>8339</v>
      </c>
      <c r="P2220" t="s">
        <v>8344</v>
      </c>
      <c r="Q2220" s="10">
        <f t="shared" si="68"/>
        <v>41127.812303240738</v>
      </c>
      <c r="R2220" s="11">
        <f t="shared" si="6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 t="s">
        <v>8339</v>
      </c>
      <c r="P2221" t="s">
        <v>8344</v>
      </c>
      <c r="Q2221" s="10">
        <f t="shared" si="68"/>
        <v>42205.718888888892</v>
      </c>
      <c r="R2221" s="11">
        <f t="shared" si="6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 t="s">
        <v>8339</v>
      </c>
      <c r="P2222" t="s">
        <v>8344</v>
      </c>
      <c r="Q2222" s="10">
        <f t="shared" si="68"/>
        <v>41452.060601851852</v>
      </c>
      <c r="R2222" s="11">
        <f t="shared" si="6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 t="s">
        <v>8347</v>
      </c>
      <c r="P2223" t="s">
        <v>8365</v>
      </c>
      <c r="Q2223" s="10">
        <f t="shared" si="68"/>
        <v>42452.666770833333</v>
      </c>
      <c r="R2223" s="11">
        <f t="shared" si="6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 t="s">
        <v>8347</v>
      </c>
      <c r="P2224" t="s">
        <v>8365</v>
      </c>
      <c r="Q2224" s="10">
        <f t="shared" si="68"/>
        <v>40906.787581018521</v>
      </c>
      <c r="R2224" s="11">
        <f t="shared" si="6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 t="s">
        <v>8347</v>
      </c>
      <c r="P2225" t="s">
        <v>8365</v>
      </c>
      <c r="Q2225" s="10">
        <f t="shared" si="68"/>
        <v>42152.640833333338</v>
      </c>
      <c r="R2225" s="11">
        <f t="shared" si="6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 t="s">
        <v>8347</v>
      </c>
      <c r="P2226" t="s">
        <v>8365</v>
      </c>
      <c r="Q2226" s="10">
        <f t="shared" si="68"/>
        <v>42644.667534722219</v>
      </c>
      <c r="R2226" s="11">
        <f t="shared" si="69"/>
        <v>2016</v>
      </c>
    </row>
    <row r="2227" spans="1:18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 t="s">
        <v>8347</v>
      </c>
      <c r="P2227" t="s">
        <v>8365</v>
      </c>
      <c r="Q2227" s="10">
        <f t="shared" si="68"/>
        <v>41873.79184027778</v>
      </c>
      <c r="R2227" s="11">
        <f t="shared" si="6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 t="s">
        <v>8347</v>
      </c>
      <c r="P2228" t="s">
        <v>8365</v>
      </c>
      <c r="Q2228" s="10">
        <f t="shared" si="68"/>
        <v>42381.79886574074</v>
      </c>
      <c r="R2228" s="11">
        <f t="shared" si="69"/>
        <v>2016</v>
      </c>
    </row>
    <row r="2229" spans="1:18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 t="s">
        <v>8347</v>
      </c>
      <c r="P2229" t="s">
        <v>8365</v>
      </c>
      <c r="Q2229" s="10">
        <f t="shared" si="68"/>
        <v>41561.807349537034</v>
      </c>
      <c r="R2229" s="11">
        <f t="shared" si="6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 t="s">
        <v>8347</v>
      </c>
      <c r="P2230" t="s">
        <v>8365</v>
      </c>
      <c r="Q2230" s="10">
        <f t="shared" si="68"/>
        <v>42202.278194444443</v>
      </c>
      <c r="R2230" s="11">
        <f t="shared" si="6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 t="s">
        <v>8347</v>
      </c>
      <c r="P2231" t="s">
        <v>8365</v>
      </c>
      <c r="Q2231" s="10">
        <f t="shared" si="68"/>
        <v>41484.664247685185</v>
      </c>
      <c r="R2231" s="11">
        <f t="shared" si="6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 t="s">
        <v>8347</v>
      </c>
      <c r="P2232" t="s">
        <v>8365</v>
      </c>
      <c r="Q2232" s="10">
        <f t="shared" si="68"/>
        <v>41724.881099537037</v>
      </c>
      <c r="R2232" s="11">
        <f t="shared" si="6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 t="s">
        <v>8347</v>
      </c>
      <c r="P2233" t="s">
        <v>8365</v>
      </c>
      <c r="Q2233" s="10">
        <f t="shared" si="68"/>
        <v>41423.910891203705</v>
      </c>
      <c r="R2233" s="11">
        <f t="shared" si="6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 t="s">
        <v>8347</v>
      </c>
      <c r="P2234" t="s">
        <v>8365</v>
      </c>
      <c r="Q2234" s="10">
        <f t="shared" si="68"/>
        <v>41806.794074074074</v>
      </c>
      <c r="R2234" s="11">
        <f t="shared" si="6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 t="s">
        <v>8347</v>
      </c>
      <c r="P2235" t="s">
        <v>8365</v>
      </c>
      <c r="Q2235" s="10">
        <f t="shared" si="68"/>
        <v>42331.378923611104</v>
      </c>
      <c r="R2235" s="11">
        <f t="shared" si="6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 t="s">
        <v>8347</v>
      </c>
      <c r="P2236" t="s">
        <v>8365</v>
      </c>
      <c r="Q2236" s="10">
        <f t="shared" si="68"/>
        <v>42710.824618055558</v>
      </c>
      <c r="R2236" s="11">
        <f t="shared" si="6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 t="s">
        <v>8347</v>
      </c>
      <c r="P2237" t="s">
        <v>8365</v>
      </c>
      <c r="Q2237" s="10">
        <f t="shared" si="68"/>
        <v>42062.022118055553</v>
      </c>
      <c r="R2237" s="11">
        <f t="shared" si="6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 t="s">
        <v>8347</v>
      </c>
      <c r="P2238" t="s">
        <v>8365</v>
      </c>
      <c r="Q2238" s="10">
        <f t="shared" si="68"/>
        <v>42371.617164351846</v>
      </c>
      <c r="R2238" s="11">
        <f t="shared" si="6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 t="s">
        <v>8347</v>
      </c>
      <c r="P2239" t="s">
        <v>8365</v>
      </c>
      <c r="Q2239" s="10">
        <f t="shared" si="68"/>
        <v>41915.003275462965</v>
      </c>
      <c r="R2239" s="11">
        <f t="shared" si="6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 t="s">
        <v>8347</v>
      </c>
      <c r="P2240" t="s">
        <v>8365</v>
      </c>
      <c r="Q2240" s="10">
        <f t="shared" si="68"/>
        <v>42774.621712962966</v>
      </c>
      <c r="R2240" s="11">
        <f t="shared" si="6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 t="s">
        <v>8347</v>
      </c>
      <c r="P2241" t="s">
        <v>8365</v>
      </c>
      <c r="Q2241" s="10">
        <f t="shared" si="68"/>
        <v>41572.958495370374</v>
      </c>
      <c r="R2241" s="11">
        <f t="shared" si="6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 t="s">
        <v>8347</v>
      </c>
      <c r="P2242" t="s">
        <v>8365</v>
      </c>
      <c r="Q2242" s="10">
        <f t="shared" ref="Q2242:Q2305" si="70">(((J2242/60)/60)/24)+DATE(1970,1,1)</f>
        <v>42452.825740740736</v>
      </c>
      <c r="R2242" s="11">
        <f t="shared" si="6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 t="s">
        <v>8347</v>
      </c>
      <c r="P2243" t="s">
        <v>8365</v>
      </c>
      <c r="Q2243" s="10">
        <f t="shared" si="70"/>
        <v>42766.827546296292</v>
      </c>
      <c r="R2243" s="11">
        <f t="shared" ref="R2243:R2306" si="71">YEAR(Q2243)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 t="s">
        <v>8347</v>
      </c>
      <c r="P2244" t="s">
        <v>8365</v>
      </c>
      <c r="Q2244" s="10">
        <f t="shared" si="70"/>
        <v>41569.575613425928</v>
      </c>
      <c r="R2244" s="11">
        <f t="shared" si="71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 t="s">
        <v>8347</v>
      </c>
      <c r="P2245" t="s">
        <v>8365</v>
      </c>
      <c r="Q2245" s="10">
        <f t="shared" si="70"/>
        <v>42800.751041666663</v>
      </c>
      <c r="R2245" s="11">
        <f t="shared" si="71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 t="s">
        <v>8347</v>
      </c>
      <c r="P2246" t="s">
        <v>8365</v>
      </c>
      <c r="Q2246" s="10">
        <f t="shared" si="70"/>
        <v>42647.818819444445</v>
      </c>
      <c r="R2246" s="11">
        <f t="shared" si="71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 t="s">
        <v>8347</v>
      </c>
      <c r="P2247" t="s">
        <v>8365</v>
      </c>
      <c r="Q2247" s="10">
        <f t="shared" si="70"/>
        <v>41660.708530092597</v>
      </c>
      <c r="R2247" s="11">
        <f t="shared" si="71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 t="s">
        <v>8347</v>
      </c>
      <c r="P2248" t="s">
        <v>8365</v>
      </c>
      <c r="Q2248" s="10">
        <f t="shared" si="70"/>
        <v>42221.79178240741</v>
      </c>
      <c r="R2248" s="11">
        <f t="shared" si="71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 t="s">
        <v>8347</v>
      </c>
      <c r="P2249" t="s">
        <v>8365</v>
      </c>
      <c r="Q2249" s="10">
        <f t="shared" si="70"/>
        <v>42200.666261574079</v>
      </c>
      <c r="R2249" s="11">
        <f t="shared" si="71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 t="s">
        <v>8347</v>
      </c>
      <c r="P2250" t="s">
        <v>8365</v>
      </c>
      <c r="Q2250" s="10">
        <f t="shared" si="70"/>
        <v>42688.875902777778</v>
      </c>
      <c r="R2250" s="11">
        <f t="shared" si="71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 t="s">
        <v>8347</v>
      </c>
      <c r="P2251" t="s">
        <v>8365</v>
      </c>
      <c r="Q2251" s="10">
        <f t="shared" si="70"/>
        <v>41336.703298611108</v>
      </c>
      <c r="R2251" s="11">
        <f t="shared" si="71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 t="s">
        <v>8347</v>
      </c>
      <c r="P2252" t="s">
        <v>8365</v>
      </c>
      <c r="Q2252" s="10">
        <f t="shared" si="70"/>
        <v>42677.005474537036</v>
      </c>
      <c r="R2252" s="11">
        <f t="shared" si="71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 t="s">
        <v>8347</v>
      </c>
      <c r="P2253" t="s">
        <v>8365</v>
      </c>
      <c r="Q2253" s="10">
        <f t="shared" si="70"/>
        <v>41846.34579861111</v>
      </c>
      <c r="R2253" s="11">
        <f t="shared" si="71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 t="s">
        <v>8347</v>
      </c>
      <c r="P2254" t="s">
        <v>8365</v>
      </c>
      <c r="Q2254" s="10">
        <f t="shared" si="70"/>
        <v>42573.327986111108</v>
      </c>
      <c r="R2254" s="11">
        <f t="shared" si="71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 t="s">
        <v>8347</v>
      </c>
      <c r="P2255" t="s">
        <v>8365</v>
      </c>
      <c r="Q2255" s="10">
        <f t="shared" si="70"/>
        <v>42296.631331018521</v>
      </c>
      <c r="R2255" s="11">
        <f t="shared" si="71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 t="s">
        <v>8347</v>
      </c>
      <c r="P2256" t="s">
        <v>8365</v>
      </c>
      <c r="Q2256" s="10">
        <f t="shared" si="70"/>
        <v>42752.647777777776</v>
      </c>
      <c r="R2256" s="11">
        <f t="shared" si="71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 t="s">
        <v>8347</v>
      </c>
      <c r="P2257" t="s">
        <v>8365</v>
      </c>
      <c r="Q2257" s="10">
        <f t="shared" si="70"/>
        <v>42467.951979166668</v>
      </c>
      <c r="R2257" s="11">
        <f t="shared" si="71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 t="s">
        <v>8347</v>
      </c>
      <c r="P2258" t="s">
        <v>8365</v>
      </c>
      <c r="Q2258" s="10">
        <f t="shared" si="70"/>
        <v>42682.451921296291</v>
      </c>
      <c r="R2258" s="11">
        <f t="shared" si="71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 t="s">
        <v>8347</v>
      </c>
      <c r="P2259" t="s">
        <v>8365</v>
      </c>
      <c r="Q2259" s="10">
        <f t="shared" si="70"/>
        <v>42505.936678240745</v>
      </c>
      <c r="R2259" s="11">
        <f t="shared" si="71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 t="s">
        <v>8347</v>
      </c>
      <c r="P2260" t="s">
        <v>8365</v>
      </c>
      <c r="Q2260" s="10">
        <f t="shared" si="70"/>
        <v>42136.75100694444</v>
      </c>
      <c r="R2260" s="11">
        <f t="shared" si="71"/>
        <v>2015</v>
      </c>
    </row>
    <row r="2261" spans="1:18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 t="s">
        <v>8347</v>
      </c>
      <c r="P2261" t="s">
        <v>8365</v>
      </c>
      <c r="Q2261" s="10">
        <f t="shared" si="70"/>
        <v>42702.804814814815</v>
      </c>
      <c r="R2261" s="11">
        <f t="shared" si="71"/>
        <v>2016</v>
      </c>
    </row>
    <row r="2262" spans="1:18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 t="s">
        <v>8347</v>
      </c>
      <c r="P2262" t="s">
        <v>8365</v>
      </c>
      <c r="Q2262" s="10">
        <f t="shared" si="70"/>
        <v>41695.016782407409</v>
      </c>
      <c r="R2262" s="11">
        <f t="shared" si="71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 t="s">
        <v>8347</v>
      </c>
      <c r="P2263" t="s">
        <v>8365</v>
      </c>
      <c r="Q2263" s="10">
        <f t="shared" si="70"/>
        <v>42759.724768518514</v>
      </c>
      <c r="R2263" s="11">
        <f t="shared" si="71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 t="s">
        <v>8347</v>
      </c>
      <c r="P2264" t="s">
        <v>8365</v>
      </c>
      <c r="Q2264" s="10">
        <f t="shared" si="70"/>
        <v>41926.585162037038</v>
      </c>
      <c r="R2264" s="11">
        <f t="shared" si="71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 t="s">
        <v>8347</v>
      </c>
      <c r="P2265" t="s">
        <v>8365</v>
      </c>
      <c r="Q2265" s="10">
        <f t="shared" si="70"/>
        <v>42014.832326388889</v>
      </c>
      <c r="R2265" s="11">
        <f t="shared" si="71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 t="s">
        <v>8347</v>
      </c>
      <c r="P2266" t="s">
        <v>8365</v>
      </c>
      <c r="Q2266" s="10">
        <f t="shared" si="70"/>
        <v>42496.582337962958</v>
      </c>
      <c r="R2266" s="11">
        <f t="shared" si="71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 t="s">
        <v>8347</v>
      </c>
      <c r="P2267" t="s">
        <v>8365</v>
      </c>
      <c r="Q2267" s="10">
        <f t="shared" si="70"/>
        <v>42689.853090277778</v>
      </c>
      <c r="R2267" s="11">
        <f t="shared" si="71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 t="s">
        <v>8347</v>
      </c>
      <c r="P2268" t="s">
        <v>8365</v>
      </c>
      <c r="Q2268" s="10">
        <f t="shared" si="70"/>
        <v>42469.874907407408</v>
      </c>
      <c r="R2268" s="11">
        <f t="shared" si="71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 t="s">
        <v>8347</v>
      </c>
      <c r="P2269" t="s">
        <v>8365</v>
      </c>
      <c r="Q2269" s="10">
        <f t="shared" si="70"/>
        <v>41968.829826388886</v>
      </c>
      <c r="R2269" s="11">
        <f t="shared" si="71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 t="s">
        <v>8347</v>
      </c>
      <c r="P2270" t="s">
        <v>8365</v>
      </c>
      <c r="Q2270" s="10">
        <f t="shared" si="70"/>
        <v>42776.082349537035</v>
      </c>
      <c r="R2270" s="11">
        <f t="shared" si="71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 t="s">
        <v>8347</v>
      </c>
      <c r="P2271" t="s">
        <v>8365</v>
      </c>
      <c r="Q2271" s="10">
        <f t="shared" si="70"/>
        <v>42776.704432870371</v>
      </c>
      <c r="R2271" s="11">
        <f t="shared" si="71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 t="s">
        <v>8347</v>
      </c>
      <c r="P2272" t="s">
        <v>8365</v>
      </c>
      <c r="Q2272" s="10">
        <f t="shared" si="70"/>
        <v>42725.869363425925</v>
      </c>
      <c r="R2272" s="11">
        <f t="shared" si="71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 t="s">
        <v>8347</v>
      </c>
      <c r="P2273" t="s">
        <v>8365</v>
      </c>
      <c r="Q2273" s="10">
        <f t="shared" si="70"/>
        <v>42684.000046296293</v>
      </c>
      <c r="R2273" s="11">
        <f t="shared" si="71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 t="s">
        <v>8347</v>
      </c>
      <c r="P2274" t="s">
        <v>8365</v>
      </c>
      <c r="Q2274" s="10">
        <f t="shared" si="70"/>
        <v>42315.699490740735</v>
      </c>
      <c r="R2274" s="11">
        <f t="shared" si="71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 t="s">
        <v>8347</v>
      </c>
      <c r="P2275" t="s">
        <v>8365</v>
      </c>
      <c r="Q2275" s="10">
        <f t="shared" si="70"/>
        <v>42781.549097222218</v>
      </c>
      <c r="R2275" s="11">
        <f t="shared" si="71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 t="s">
        <v>8347</v>
      </c>
      <c r="P2276" t="s">
        <v>8365</v>
      </c>
      <c r="Q2276" s="10">
        <f t="shared" si="70"/>
        <v>41663.500659722224</v>
      </c>
      <c r="R2276" s="11">
        <f t="shared" si="71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 t="s">
        <v>8347</v>
      </c>
      <c r="P2277" t="s">
        <v>8365</v>
      </c>
      <c r="Q2277" s="10">
        <f t="shared" si="70"/>
        <v>41965.616655092599</v>
      </c>
      <c r="R2277" s="11">
        <f t="shared" si="71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 t="s">
        <v>8347</v>
      </c>
      <c r="P2278" t="s">
        <v>8365</v>
      </c>
      <c r="Q2278" s="10">
        <f t="shared" si="70"/>
        <v>41614.651493055557</v>
      </c>
      <c r="R2278" s="11">
        <f t="shared" si="71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 t="s">
        <v>8347</v>
      </c>
      <c r="P2279" t="s">
        <v>8365</v>
      </c>
      <c r="Q2279" s="10">
        <f t="shared" si="70"/>
        <v>40936.678506944445</v>
      </c>
      <c r="R2279" s="11">
        <f t="shared" si="71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 t="s">
        <v>8347</v>
      </c>
      <c r="P2280" t="s">
        <v>8365</v>
      </c>
      <c r="Q2280" s="10">
        <f t="shared" si="70"/>
        <v>42338.709108796291</v>
      </c>
      <c r="R2280" s="11">
        <f t="shared" si="71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 t="s">
        <v>8347</v>
      </c>
      <c r="P2281" t="s">
        <v>8365</v>
      </c>
      <c r="Q2281" s="10">
        <f t="shared" si="70"/>
        <v>42020.806701388887</v>
      </c>
      <c r="R2281" s="11">
        <f t="shared" si="71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 t="s">
        <v>8347</v>
      </c>
      <c r="P2282" t="s">
        <v>8365</v>
      </c>
      <c r="Q2282" s="10">
        <f t="shared" si="70"/>
        <v>42234.624895833331</v>
      </c>
      <c r="R2282" s="11">
        <f t="shared" si="71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 t="s">
        <v>8339</v>
      </c>
      <c r="P2283" t="s">
        <v>8340</v>
      </c>
      <c r="Q2283" s="10">
        <f t="shared" si="70"/>
        <v>40687.285844907405</v>
      </c>
      <c r="R2283" s="11">
        <f t="shared" si="71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 t="s">
        <v>8339</v>
      </c>
      <c r="P2284" t="s">
        <v>8340</v>
      </c>
      <c r="Q2284" s="10">
        <f t="shared" si="70"/>
        <v>42323.17460648148</v>
      </c>
      <c r="R2284" s="11">
        <f t="shared" si="71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 t="s">
        <v>8339</v>
      </c>
      <c r="P2285" t="s">
        <v>8340</v>
      </c>
      <c r="Q2285" s="10">
        <f t="shared" si="70"/>
        <v>40978.125046296293</v>
      </c>
      <c r="R2285" s="11">
        <f t="shared" si="71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 t="s">
        <v>8339</v>
      </c>
      <c r="P2286" t="s">
        <v>8340</v>
      </c>
      <c r="Q2286" s="10">
        <f t="shared" si="70"/>
        <v>40585.796817129631</v>
      </c>
      <c r="R2286" s="11">
        <f t="shared" si="71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 t="s">
        <v>8339</v>
      </c>
      <c r="P2287" t="s">
        <v>8340</v>
      </c>
      <c r="Q2287" s="10">
        <f t="shared" si="70"/>
        <v>41059.185682870368</v>
      </c>
      <c r="R2287" s="11">
        <f t="shared" si="71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 t="s">
        <v>8339</v>
      </c>
      <c r="P2288" t="s">
        <v>8340</v>
      </c>
      <c r="Q2288" s="10">
        <f t="shared" si="70"/>
        <v>41494.963587962964</v>
      </c>
      <c r="R2288" s="11">
        <f t="shared" si="71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 t="s">
        <v>8339</v>
      </c>
      <c r="P2289" t="s">
        <v>8340</v>
      </c>
      <c r="Q2289" s="10">
        <f t="shared" si="70"/>
        <v>41792.667361111111</v>
      </c>
      <c r="R2289" s="11">
        <f t="shared" si="71"/>
        <v>2014</v>
      </c>
    </row>
    <row r="2290" spans="1:18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 t="s">
        <v>8339</v>
      </c>
      <c r="P2290" t="s">
        <v>8340</v>
      </c>
      <c r="Q2290" s="10">
        <f t="shared" si="70"/>
        <v>41067.827418981484</v>
      </c>
      <c r="R2290" s="11">
        <f t="shared" si="71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 t="s">
        <v>8339</v>
      </c>
      <c r="P2291" t="s">
        <v>8340</v>
      </c>
      <c r="Q2291" s="10">
        <f t="shared" si="70"/>
        <v>41571.998379629629</v>
      </c>
      <c r="R2291" s="11">
        <f t="shared" si="71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 t="s">
        <v>8339</v>
      </c>
      <c r="P2292" t="s">
        <v>8340</v>
      </c>
      <c r="Q2292" s="10">
        <f t="shared" si="70"/>
        <v>40070.253819444442</v>
      </c>
      <c r="R2292" s="11">
        <f t="shared" si="71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 t="s">
        <v>8339</v>
      </c>
      <c r="P2293" t="s">
        <v>8340</v>
      </c>
      <c r="Q2293" s="10">
        <f t="shared" si="70"/>
        <v>40987.977060185185</v>
      </c>
      <c r="R2293" s="11">
        <f t="shared" si="71"/>
        <v>2012</v>
      </c>
    </row>
    <row r="2294" spans="1:18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 t="s">
        <v>8339</v>
      </c>
      <c r="P2294" t="s">
        <v>8340</v>
      </c>
      <c r="Q2294" s="10">
        <f t="shared" si="70"/>
        <v>40987.697638888887</v>
      </c>
      <c r="R2294" s="11">
        <f t="shared" si="71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 t="s">
        <v>8339</v>
      </c>
      <c r="P2295" t="s">
        <v>8340</v>
      </c>
      <c r="Q2295" s="10">
        <f t="shared" si="70"/>
        <v>41151.708321759259</v>
      </c>
      <c r="R2295" s="11">
        <f t="shared" si="71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 t="s">
        <v>8339</v>
      </c>
      <c r="P2296" t="s">
        <v>8340</v>
      </c>
      <c r="Q2296" s="10">
        <f t="shared" si="70"/>
        <v>41264.72314814815</v>
      </c>
      <c r="R2296" s="11">
        <f t="shared" si="71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 t="s">
        <v>8339</v>
      </c>
      <c r="P2297" t="s">
        <v>8340</v>
      </c>
      <c r="Q2297" s="10">
        <f t="shared" si="70"/>
        <v>41270.954351851848</v>
      </c>
      <c r="R2297" s="11">
        <f t="shared" si="71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 t="s">
        <v>8339</v>
      </c>
      <c r="P2298" t="s">
        <v>8340</v>
      </c>
      <c r="Q2298" s="10">
        <f t="shared" si="70"/>
        <v>40927.731782407405</v>
      </c>
      <c r="R2298" s="11">
        <f t="shared" si="71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 t="s">
        <v>8339</v>
      </c>
      <c r="P2299" t="s">
        <v>8340</v>
      </c>
      <c r="Q2299" s="10">
        <f t="shared" si="70"/>
        <v>40948.042233796295</v>
      </c>
      <c r="R2299" s="11">
        <f t="shared" si="71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 t="s">
        <v>8339</v>
      </c>
      <c r="P2300" t="s">
        <v>8340</v>
      </c>
      <c r="Q2300" s="10">
        <f t="shared" si="70"/>
        <v>41694.84065972222</v>
      </c>
      <c r="R2300" s="11">
        <f t="shared" si="71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 t="s">
        <v>8339</v>
      </c>
      <c r="P2301" t="s">
        <v>8340</v>
      </c>
      <c r="Q2301" s="10">
        <f t="shared" si="70"/>
        <v>40565.032511574071</v>
      </c>
      <c r="R2301" s="11">
        <f t="shared" si="71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 t="s">
        <v>8339</v>
      </c>
      <c r="P2302" t="s">
        <v>8340</v>
      </c>
      <c r="Q2302" s="10">
        <f t="shared" si="70"/>
        <v>41074.727037037039</v>
      </c>
      <c r="R2302" s="11">
        <f t="shared" si="71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 t="s">
        <v>8339</v>
      </c>
      <c r="P2303" t="s">
        <v>8343</v>
      </c>
      <c r="Q2303" s="10">
        <f t="shared" si="70"/>
        <v>41416.146944444445</v>
      </c>
      <c r="R2303" s="11">
        <f t="shared" si="71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 t="s">
        <v>8339</v>
      </c>
      <c r="P2304" t="s">
        <v>8343</v>
      </c>
      <c r="Q2304" s="10">
        <f t="shared" si="70"/>
        <v>41605.868449074071</v>
      </c>
      <c r="R2304" s="11">
        <f t="shared" si="71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 t="s">
        <v>8339</v>
      </c>
      <c r="P2305" t="s">
        <v>8343</v>
      </c>
      <c r="Q2305" s="10">
        <f t="shared" si="70"/>
        <v>40850.111064814817</v>
      </c>
      <c r="R2305" s="11">
        <f t="shared" si="71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 t="s">
        <v>8339</v>
      </c>
      <c r="P2306" t="s">
        <v>8343</v>
      </c>
      <c r="Q2306" s="10">
        <f t="shared" ref="Q2306:Q2369" si="72">(((J2306/60)/60)/24)+DATE(1970,1,1)</f>
        <v>40502.815868055557</v>
      </c>
      <c r="R2306" s="11">
        <f t="shared" si="71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 t="s">
        <v>8339</v>
      </c>
      <c r="P2307" t="s">
        <v>8343</v>
      </c>
      <c r="Q2307" s="10">
        <f t="shared" si="72"/>
        <v>41834.695277777777</v>
      </c>
      <c r="R2307" s="11">
        <f t="shared" ref="R2307:R2370" si="73">YEAR(Q2307)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 t="s">
        <v>8339</v>
      </c>
      <c r="P2308" t="s">
        <v>8343</v>
      </c>
      <c r="Q2308" s="10">
        <f t="shared" si="72"/>
        <v>40948.16815972222</v>
      </c>
      <c r="R2308" s="11">
        <f t="shared" si="73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 t="s">
        <v>8339</v>
      </c>
      <c r="P2309" t="s">
        <v>8343</v>
      </c>
      <c r="Q2309" s="10">
        <f t="shared" si="72"/>
        <v>41004.802465277775</v>
      </c>
      <c r="R2309" s="11">
        <f t="shared" si="73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 t="s">
        <v>8339</v>
      </c>
      <c r="P2310" t="s">
        <v>8343</v>
      </c>
      <c r="Q2310" s="10">
        <f t="shared" si="72"/>
        <v>41851.962916666671</v>
      </c>
      <c r="R2310" s="11">
        <f t="shared" si="73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 t="s">
        <v>8339</v>
      </c>
      <c r="P2311" t="s">
        <v>8343</v>
      </c>
      <c r="Q2311" s="10">
        <f t="shared" si="72"/>
        <v>41307.987696759257</v>
      </c>
      <c r="R2311" s="11">
        <f t="shared" si="73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 t="s">
        <v>8339</v>
      </c>
      <c r="P2312" t="s">
        <v>8343</v>
      </c>
      <c r="Q2312" s="10">
        <f t="shared" si="72"/>
        <v>41324.79415509259</v>
      </c>
      <c r="R2312" s="11">
        <f t="shared" si="73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 t="s">
        <v>8339</v>
      </c>
      <c r="P2313" t="s">
        <v>8343</v>
      </c>
      <c r="Q2313" s="10">
        <f t="shared" si="72"/>
        <v>41736.004502314812</v>
      </c>
      <c r="R2313" s="11">
        <f t="shared" si="73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 t="s">
        <v>8339</v>
      </c>
      <c r="P2314" t="s">
        <v>8343</v>
      </c>
      <c r="Q2314" s="10">
        <f t="shared" si="72"/>
        <v>41716.632847222223</v>
      </c>
      <c r="R2314" s="11">
        <f t="shared" si="73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 t="s">
        <v>8339</v>
      </c>
      <c r="P2315" t="s">
        <v>8343</v>
      </c>
      <c r="Q2315" s="10">
        <f t="shared" si="72"/>
        <v>41002.958634259259</v>
      </c>
      <c r="R2315" s="11">
        <f t="shared" si="73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 t="s">
        <v>8339</v>
      </c>
      <c r="P2316" t="s">
        <v>8343</v>
      </c>
      <c r="Q2316" s="10">
        <f t="shared" si="72"/>
        <v>41037.551585648151</v>
      </c>
      <c r="R2316" s="11">
        <f t="shared" si="73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 t="s">
        <v>8339</v>
      </c>
      <c r="P2317" t="s">
        <v>8343</v>
      </c>
      <c r="Q2317" s="10">
        <f t="shared" si="72"/>
        <v>41004.72619212963</v>
      </c>
      <c r="R2317" s="11">
        <f t="shared" si="73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 t="s">
        <v>8339</v>
      </c>
      <c r="P2318" t="s">
        <v>8343</v>
      </c>
      <c r="Q2318" s="10">
        <f t="shared" si="72"/>
        <v>40079.725115740745</v>
      </c>
      <c r="R2318" s="11">
        <f t="shared" si="73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 t="s">
        <v>8339</v>
      </c>
      <c r="P2319" t="s">
        <v>8343</v>
      </c>
      <c r="Q2319" s="10">
        <f t="shared" si="72"/>
        <v>40192.542233796295</v>
      </c>
      <c r="R2319" s="11">
        <f t="shared" si="73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 t="s">
        <v>8339</v>
      </c>
      <c r="P2320" t="s">
        <v>8343</v>
      </c>
      <c r="Q2320" s="10">
        <f t="shared" si="72"/>
        <v>40050.643680555557</v>
      </c>
      <c r="R2320" s="11">
        <f t="shared" si="73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 t="s">
        <v>8339</v>
      </c>
      <c r="P2321" t="s">
        <v>8343</v>
      </c>
      <c r="Q2321" s="10">
        <f t="shared" si="72"/>
        <v>41593.082002314812</v>
      </c>
      <c r="R2321" s="11">
        <f t="shared" si="73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 t="s">
        <v>8339</v>
      </c>
      <c r="P2322" t="s">
        <v>8343</v>
      </c>
      <c r="Q2322" s="10">
        <f t="shared" si="72"/>
        <v>41696.817129629628</v>
      </c>
      <c r="R2322" s="11">
        <f t="shared" si="73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 t="s">
        <v>8350</v>
      </c>
      <c r="P2323" t="s">
        <v>8366</v>
      </c>
      <c r="Q2323" s="10">
        <f t="shared" si="72"/>
        <v>42799.260428240741</v>
      </c>
      <c r="R2323" s="11">
        <f t="shared" si="73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 t="s">
        <v>8350</v>
      </c>
      <c r="P2324" t="s">
        <v>8366</v>
      </c>
      <c r="Q2324" s="10">
        <f t="shared" si="72"/>
        <v>42804.895474537043</v>
      </c>
      <c r="R2324" s="11">
        <f t="shared" si="73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 t="s">
        <v>8350</v>
      </c>
      <c r="P2325" t="s">
        <v>8366</v>
      </c>
      <c r="Q2325" s="10">
        <f t="shared" si="72"/>
        <v>42807.755173611105</v>
      </c>
      <c r="R2325" s="11">
        <f t="shared" si="73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 t="s">
        <v>8350</v>
      </c>
      <c r="P2326" t="s">
        <v>8366</v>
      </c>
      <c r="Q2326" s="10">
        <f t="shared" si="72"/>
        <v>42790.885243055556</v>
      </c>
      <c r="R2326" s="11">
        <f t="shared" si="73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 t="s">
        <v>8350</v>
      </c>
      <c r="P2327" t="s">
        <v>8366</v>
      </c>
      <c r="Q2327" s="10">
        <f t="shared" si="72"/>
        <v>42794.022349537037</v>
      </c>
      <c r="R2327" s="11">
        <f t="shared" si="73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 t="s">
        <v>8350</v>
      </c>
      <c r="P2328" t="s">
        <v>8366</v>
      </c>
      <c r="Q2328" s="10">
        <f t="shared" si="72"/>
        <v>42804.034120370372</v>
      </c>
      <c r="R2328" s="11">
        <f t="shared" si="73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 t="s">
        <v>8350</v>
      </c>
      <c r="P2329" t="s">
        <v>8366</v>
      </c>
      <c r="Q2329" s="10">
        <f t="shared" si="72"/>
        <v>41842.917129629634</v>
      </c>
      <c r="R2329" s="11">
        <f t="shared" si="73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 t="s">
        <v>8350</v>
      </c>
      <c r="P2330" t="s">
        <v>8366</v>
      </c>
      <c r="Q2330" s="10">
        <f t="shared" si="72"/>
        <v>42139.781678240746</v>
      </c>
      <c r="R2330" s="11">
        <f t="shared" si="73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 t="s">
        <v>8350</v>
      </c>
      <c r="P2331" t="s">
        <v>8366</v>
      </c>
      <c r="Q2331" s="10">
        <f t="shared" si="72"/>
        <v>41807.624374999999</v>
      </c>
      <c r="R2331" s="11">
        <f t="shared" si="73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 t="s">
        <v>8350</v>
      </c>
      <c r="P2332" t="s">
        <v>8366</v>
      </c>
      <c r="Q2332" s="10">
        <f t="shared" si="72"/>
        <v>42332.89980324074</v>
      </c>
      <c r="R2332" s="11">
        <f t="shared" si="73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 t="s">
        <v>8350</v>
      </c>
      <c r="P2333" t="s">
        <v>8366</v>
      </c>
      <c r="Q2333" s="10">
        <f t="shared" si="72"/>
        <v>41839.005671296298</v>
      </c>
      <c r="R2333" s="11">
        <f t="shared" si="73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 t="s">
        <v>8350</v>
      </c>
      <c r="P2334" t="s">
        <v>8366</v>
      </c>
      <c r="Q2334" s="10">
        <f t="shared" si="72"/>
        <v>42011.628136574072</v>
      </c>
      <c r="R2334" s="11">
        <f t="shared" si="73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 t="s">
        <v>8350</v>
      </c>
      <c r="P2335" t="s">
        <v>8366</v>
      </c>
      <c r="Q2335" s="10">
        <f t="shared" si="72"/>
        <v>41767.650347222225</v>
      </c>
      <c r="R2335" s="11">
        <f t="shared" si="73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 t="s">
        <v>8350</v>
      </c>
      <c r="P2336" t="s">
        <v>8366</v>
      </c>
      <c r="Q2336" s="10">
        <f t="shared" si="72"/>
        <v>41918.670115740737</v>
      </c>
      <c r="R2336" s="11">
        <f t="shared" si="73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 t="s">
        <v>8350</v>
      </c>
      <c r="P2337" t="s">
        <v>8366</v>
      </c>
      <c r="Q2337" s="10">
        <f t="shared" si="72"/>
        <v>41771.572256944448</v>
      </c>
      <c r="R2337" s="11">
        <f t="shared" si="73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 t="s">
        <v>8350</v>
      </c>
      <c r="P2338" t="s">
        <v>8366</v>
      </c>
      <c r="Q2338" s="10">
        <f t="shared" si="72"/>
        <v>41666.924710648149</v>
      </c>
      <c r="R2338" s="11">
        <f t="shared" si="73"/>
        <v>2014</v>
      </c>
    </row>
    <row r="2339" spans="1:18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 t="s">
        <v>8350</v>
      </c>
      <c r="P2339" t="s">
        <v>8366</v>
      </c>
      <c r="Q2339" s="10">
        <f t="shared" si="72"/>
        <v>41786.640543981484</v>
      </c>
      <c r="R2339" s="11">
        <f t="shared" si="73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 t="s">
        <v>8350</v>
      </c>
      <c r="P2340" t="s">
        <v>8366</v>
      </c>
      <c r="Q2340" s="10">
        <f t="shared" si="72"/>
        <v>41789.896805555552</v>
      </c>
      <c r="R2340" s="11">
        <f t="shared" si="73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 t="s">
        <v>8350</v>
      </c>
      <c r="P2341" t="s">
        <v>8366</v>
      </c>
      <c r="Q2341" s="10">
        <f t="shared" si="72"/>
        <v>42692.79987268518</v>
      </c>
      <c r="R2341" s="11">
        <f t="shared" si="73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 t="s">
        <v>8350</v>
      </c>
      <c r="P2342" t="s">
        <v>8366</v>
      </c>
      <c r="Q2342" s="10">
        <f t="shared" si="72"/>
        <v>42643.642800925925</v>
      </c>
      <c r="R2342" s="11">
        <f t="shared" si="73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 t="s">
        <v>8333</v>
      </c>
      <c r="P2343" t="s">
        <v>8334</v>
      </c>
      <c r="Q2343" s="10">
        <f t="shared" si="72"/>
        <v>42167.813703703709</v>
      </c>
      <c r="R2343" s="11">
        <f t="shared" si="73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 t="s">
        <v>8333</v>
      </c>
      <c r="P2344" t="s">
        <v>8334</v>
      </c>
      <c r="Q2344" s="10">
        <f t="shared" si="72"/>
        <v>41897.702199074076</v>
      </c>
      <c r="R2344" s="11">
        <f t="shared" si="73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 t="s">
        <v>8333</v>
      </c>
      <c r="P2345" t="s">
        <v>8334</v>
      </c>
      <c r="Q2345" s="10">
        <f t="shared" si="72"/>
        <v>42327.825289351851</v>
      </c>
      <c r="R2345" s="11">
        <f t="shared" si="73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 t="s">
        <v>8333</v>
      </c>
      <c r="P2346" t="s">
        <v>8334</v>
      </c>
      <c r="Q2346" s="10">
        <f t="shared" si="72"/>
        <v>42515.727650462963</v>
      </c>
      <c r="R2346" s="11">
        <f t="shared" si="73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 t="s">
        <v>8333</v>
      </c>
      <c r="P2347" t="s">
        <v>8334</v>
      </c>
      <c r="Q2347" s="10">
        <f t="shared" si="72"/>
        <v>42060.001805555556</v>
      </c>
      <c r="R2347" s="11">
        <f t="shared" si="73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 t="s">
        <v>8333</v>
      </c>
      <c r="P2348" t="s">
        <v>8334</v>
      </c>
      <c r="Q2348" s="10">
        <f t="shared" si="72"/>
        <v>42615.79896990741</v>
      </c>
      <c r="R2348" s="11">
        <f t="shared" si="73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 t="s">
        <v>8333</v>
      </c>
      <c r="P2349" t="s">
        <v>8334</v>
      </c>
      <c r="Q2349" s="10">
        <f t="shared" si="72"/>
        <v>42577.607361111113</v>
      </c>
      <c r="R2349" s="11">
        <f t="shared" si="73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 t="s">
        <v>8333</v>
      </c>
      <c r="P2350" t="s">
        <v>8334</v>
      </c>
      <c r="Q2350" s="10">
        <f t="shared" si="72"/>
        <v>42360.932152777779</v>
      </c>
      <c r="R2350" s="11">
        <f t="shared" si="73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 t="s">
        <v>8333</v>
      </c>
      <c r="P2351" t="s">
        <v>8334</v>
      </c>
      <c r="Q2351" s="10">
        <f t="shared" si="72"/>
        <v>42198.775787037041</v>
      </c>
      <c r="R2351" s="11">
        <f t="shared" si="73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 t="s">
        <v>8333</v>
      </c>
      <c r="P2352" t="s">
        <v>8334</v>
      </c>
      <c r="Q2352" s="10">
        <f t="shared" si="72"/>
        <v>42708.842245370368</v>
      </c>
      <c r="R2352" s="11">
        <f t="shared" si="73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 t="s">
        <v>8333</v>
      </c>
      <c r="P2353" t="s">
        <v>8334</v>
      </c>
      <c r="Q2353" s="10">
        <f t="shared" si="72"/>
        <v>42094.101145833338</v>
      </c>
      <c r="R2353" s="11">
        <f t="shared" si="73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 t="s">
        <v>8333</v>
      </c>
      <c r="P2354" t="s">
        <v>8334</v>
      </c>
      <c r="Q2354" s="10">
        <f t="shared" si="72"/>
        <v>42101.633703703701</v>
      </c>
      <c r="R2354" s="11">
        <f t="shared" si="73"/>
        <v>2015</v>
      </c>
    </row>
    <row r="2355" spans="1:18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 t="s">
        <v>8333</v>
      </c>
      <c r="P2355" t="s">
        <v>8334</v>
      </c>
      <c r="Q2355" s="10">
        <f t="shared" si="72"/>
        <v>42103.676180555558</v>
      </c>
      <c r="R2355" s="11">
        <f t="shared" si="73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 t="s">
        <v>8333</v>
      </c>
      <c r="P2356" t="s">
        <v>8334</v>
      </c>
      <c r="Q2356" s="10">
        <f t="shared" si="72"/>
        <v>41954.722916666666</v>
      </c>
      <c r="R2356" s="11">
        <f t="shared" si="73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 t="s">
        <v>8333</v>
      </c>
      <c r="P2357" t="s">
        <v>8334</v>
      </c>
      <c r="Q2357" s="10">
        <f t="shared" si="72"/>
        <v>42096.918240740735</v>
      </c>
      <c r="R2357" s="11">
        <f t="shared" si="73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 t="s">
        <v>8333</v>
      </c>
      <c r="P2358" t="s">
        <v>8334</v>
      </c>
      <c r="Q2358" s="10">
        <f t="shared" si="72"/>
        <v>42130.78361111111</v>
      </c>
      <c r="R2358" s="11">
        <f t="shared" si="73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 t="s">
        <v>8333</v>
      </c>
      <c r="P2359" t="s">
        <v>8334</v>
      </c>
      <c r="Q2359" s="10">
        <f t="shared" si="72"/>
        <v>42264.620115740734</v>
      </c>
      <c r="R2359" s="11">
        <f t="shared" si="73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 t="s">
        <v>8333</v>
      </c>
      <c r="P2360" t="s">
        <v>8334</v>
      </c>
      <c r="Q2360" s="10">
        <f t="shared" si="72"/>
        <v>41978.930972222224</v>
      </c>
      <c r="R2360" s="11">
        <f t="shared" si="73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 t="s">
        <v>8333</v>
      </c>
      <c r="P2361" t="s">
        <v>8334</v>
      </c>
      <c r="Q2361" s="10">
        <f t="shared" si="72"/>
        <v>42159.649583333332</v>
      </c>
      <c r="R2361" s="11">
        <f t="shared" si="73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 t="s">
        <v>8333</v>
      </c>
      <c r="P2362" t="s">
        <v>8334</v>
      </c>
      <c r="Q2362" s="10">
        <f t="shared" si="72"/>
        <v>42377.70694444445</v>
      </c>
      <c r="R2362" s="11">
        <f t="shared" si="73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 t="s">
        <v>8333</v>
      </c>
      <c r="P2363" t="s">
        <v>8334</v>
      </c>
      <c r="Q2363" s="10">
        <f t="shared" si="72"/>
        <v>42466.858888888892</v>
      </c>
      <c r="R2363" s="11">
        <f t="shared" si="73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 t="s">
        <v>8333</v>
      </c>
      <c r="P2364" t="s">
        <v>8334</v>
      </c>
      <c r="Q2364" s="10">
        <f t="shared" si="72"/>
        <v>41954.688310185185</v>
      </c>
      <c r="R2364" s="11">
        <f t="shared" si="73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 t="s">
        <v>8333</v>
      </c>
      <c r="P2365" t="s">
        <v>8334</v>
      </c>
      <c r="Q2365" s="10">
        <f t="shared" si="72"/>
        <v>42322.011574074073</v>
      </c>
      <c r="R2365" s="11">
        <f t="shared" si="73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 t="s">
        <v>8333</v>
      </c>
      <c r="P2366" t="s">
        <v>8334</v>
      </c>
      <c r="Q2366" s="10">
        <f t="shared" si="72"/>
        <v>42248.934675925921</v>
      </c>
      <c r="R2366" s="11">
        <f t="shared" si="73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 t="s">
        <v>8333</v>
      </c>
      <c r="P2367" t="s">
        <v>8334</v>
      </c>
      <c r="Q2367" s="10">
        <f t="shared" si="72"/>
        <v>42346.736400462964</v>
      </c>
      <c r="R2367" s="11">
        <f t="shared" si="73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 t="s">
        <v>8333</v>
      </c>
      <c r="P2368" t="s">
        <v>8334</v>
      </c>
      <c r="Q2368" s="10">
        <f t="shared" si="72"/>
        <v>42268.531631944439</v>
      </c>
      <c r="R2368" s="11">
        <f t="shared" si="73"/>
        <v>2015</v>
      </c>
    </row>
    <row r="2369" spans="1:18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 t="s">
        <v>8333</v>
      </c>
      <c r="P2369" t="s">
        <v>8334</v>
      </c>
      <c r="Q2369" s="10">
        <f t="shared" si="72"/>
        <v>42425.970092592594</v>
      </c>
      <c r="R2369" s="11">
        <f t="shared" si="73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 t="s">
        <v>8333</v>
      </c>
      <c r="P2370" t="s">
        <v>8334</v>
      </c>
      <c r="Q2370" s="10">
        <f t="shared" ref="Q2370:Q2433" si="74">(((J2370/60)/60)/24)+DATE(1970,1,1)</f>
        <v>42063.721817129626</v>
      </c>
      <c r="R2370" s="11">
        <f t="shared" si="73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 t="s">
        <v>8333</v>
      </c>
      <c r="P2371" t="s">
        <v>8334</v>
      </c>
      <c r="Q2371" s="10">
        <f t="shared" si="74"/>
        <v>42380.812627314815</v>
      </c>
      <c r="R2371" s="11">
        <f t="shared" ref="R2371:R2434" si="75">YEAR(Q2371)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 t="s">
        <v>8333</v>
      </c>
      <c r="P2372" t="s">
        <v>8334</v>
      </c>
      <c r="Q2372" s="10">
        <f t="shared" si="74"/>
        <v>41961.18913194444</v>
      </c>
      <c r="R2372" s="11">
        <f t="shared" si="75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 t="s">
        <v>8333</v>
      </c>
      <c r="P2373" t="s">
        <v>8334</v>
      </c>
      <c r="Q2373" s="10">
        <f t="shared" si="74"/>
        <v>42150.777731481481</v>
      </c>
      <c r="R2373" s="11">
        <f t="shared" si="75"/>
        <v>2015</v>
      </c>
    </row>
    <row r="2374" spans="1:18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 t="s">
        <v>8333</v>
      </c>
      <c r="P2374" t="s">
        <v>8334</v>
      </c>
      <c r="Q2374" s="10">
        <f t="shared" si="74"/>
        <v>42088.069108796291</v>
      </c>
      <c r="R2374" s="11">
        <f t="shared" si="75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 t="s">
        <v>8333</v>
      </c>
      <c r="P2375" t="s">
        <v>8334</v>
      </c>
      <c r="Q2375" s="10">
        <f t="shared" si="74"/>
        <v>42215.662314814821</v>
      </c>
      <c r="R2375" s="11">
        <f t="shared" si="75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 t="s">
        <v>8333</v>
      </c>
      <c r="P2376" t="s">
        <v>8334</v>
      </c>
      <c r="Q2376" s="10">
        <f t="shared" si="74"/>
        <v>42017.843287037031</v>
      </c>
      <c r="R2376" s="11">
        <f t="shared" si="75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 t="s">
        <v>8333</v>
      </c>
      <c r="P2377" t="s">
        <v>8334</v>
      </c>
      <c r="Q2377" s="10">
        <f t="shared" si="74"/>
        <v>42592.836076388892</v>
      </c>
      <c r="R2377" s="11">
        <f t="shared" si="75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 t="s">
        <v>8333</v>
      </c>
      <c r="P2378" t="s">
        <v>8334</v>
      </c>
      <c r="Q2378" s="10">
        <f t="shared" si="74"/>
        <v>42318.925532407404</v>
      </c>
      <c r="R2378" s="11">
        <f t="shared" si="75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 t="s">
        <v>8333</v>
      </c>
      <c r="P2379" t="s">
        <v>8334</v>
      </c>
      <c r="Q2379" s="10">
        <f t="shared" si="74"/>
        <v>42669.870173611111</v>
      </c>
      <c r="R2379" s="11">
        <f t="shared" si="75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 t="s">
        <v>8333</v>
      </c>
      <c r="P2380" t="s">
        <v>8334</v>
      </c>
      <c r="Q2380" s="10">
        <f t="shared" si="74"/>
        <v>42213.013078703705</v>
      </c>
      <c r="R2380" s="11">
        <f t="shared" si="75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 t="s">
        <v>8333</v>
      </c>
      <c r="P2381" t="s">
        <v>8334</v>
      </c>
      <c r="Q2381" s="10">
        <f t="shared" si="74"/>
        <v>42237.016388888893</v>
      </c>
      <c r="R2381" s="11">
        <f t="shared" si="75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 t="s">
        <v>8333</v>
      </c>
      <c r="P2382" t="s">
        <v>8334</v>
      </c>
      <c r="Q2382" s="10">
        <f t="shared" si="74"/>
        <v>42248.793310185181</v>
      </c>
      <c r="R2382" s="11">
        <f t="shared" si="75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 t="s">
        <v>8333</v>
      </c>
      <c r="P2383" t="s">
        <v>8334</v>
      </c>
      <c r="Q2383" s="10">
        <f t="shared" si="74"/>
        <v>42074.935740740737</v>
      </c>
      <c r="R2383" s="11">
        <f t="shared" si="75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 t="s">
        <v>8333</v>
      </c>
      <c r="P2384" t="s">
        <v>8334</v>
      </c>
      <c r="Q2384" s="10">
        <f t="shared" si="74"/>
        <v>42195.187534722223</v>
      </c>
      <c r="R2384" s="11">
        <f t="shared" si="75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 t="s">
        <v>8333</v>
      </c>
      <c r="P2385" t="s">
        <v>8334</v>
      </c>
      <c r="Q2385" s="10">
        <f t="shared" si="74"/>
        <v>42027.056793981479</v>
      </c>
      <c r="R2385" s="11">
        <f t="shared" si="75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 t="s">
        <v>8333</v>
      </c>
      <c r="P2386" t="s">
        <v>8334</v>
      </c>
      <c r="Q2386" s="10">
        <f t="shared" si="74"/>
        <v>41927.067627314813</v>
      </c>
      <c r="R2386" s="11">
        <f t="shared" si="75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 t="s">
        <v>8333</v>
      </c>
      <c r="P2387" t="s">
        <v>8334</v>
      </c>
      <c r="Q2387" s="10">
        <f t="shared" si="74"/>
        <v>42191.70175925926</v>
      </c>
      <c r="R2387" s="11">
        <f t="shared" si="75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 t="s">
        <v>8333</v>
      </c>
      <c r="P2388" t="s">
        <v>8334</v>
      </c>
      <c r="Q2388" s="10">
        <f t="shared" si="74"/>
        <v>41954.838240740741</v>
      </c>
      <c r="R2388" s="11">
        <f t="shared" si="75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 t="s">
        <v>8333</v>
      </c>
      <c r="P2389" t="s">
        <v>8334</v>
      </c>
      <c r="Q2389" s="10">
        <f t="shared" si="74"/>
        <v>42528.626620370371</v>
      </c>
      <c r="R2389" s="11">
        <f t="shared" si="75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 t="s">
        <v>8333</v>
      </c>
      <c r="P2390" t="s">
        <v>8334</v>
      </c>
      <c r="Q2390" s="10">
        <f t="shared" si="74"/>
        <v>41989.853692129633</v>
      </c>
      <c r="R2390" s="11">
        <f t="shared" si="75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 t="s">
        <v>8333</v>
      </c>
      <c r="P2391" t="s">
        <v>8334</v>
      </c>
      <c r="Q2391" s="10">
        <f t="shared" si="74"/>
        <v>42179.653379629628</v>
      </c>
      <c r="R2391" s="11">
        <f t="shared" si="75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 t="s">
        <v>8333</v>
      </c>
      <c r="P2392" t="s">
        <v>8334</v>
      </c>
      <c r="Q2392" s="10">
        <f t="shared" si="74"/>
        <v>41968.262314814812</v>
      </c>
      <c r="R2392" s="11">
        <f t="shared" si="75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 t="s">
        <v>8333</v>
      </c>
      <c r="P2393" t="s">
        <v>8334</v>
      </c>
      <c r="Q2393" s="10">
        <f t="shared" si="74"/>
        <v>42064.794490740736</v>
      </c>
      <c r="R2393" s="11">
        <f t="shared" si="75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 t="s">
        <v>8333</v>
      </c>
      <c r="P2394" t="s">
        <v>8334</v>
      </c>
      <c r="Q2394" s="10">
        <f t="shared" si="74"/>
        <v>42276.120636574073</v>
      </c>
      <c r="R2394" s="11">
        <f t="shared" si="75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 t="s">
        <v>8333</v>
      </c>
      <c r="P2395" t="s">
        <v>8334</v>
      </c>
      <c r="Q2395" s="10">
        <f t="shared" si="74"/>
        <v>42194.648344907408</v>
      </c>
      <c r="R2395" s="11">
        <f t="shared" si="75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 t="s">
        <v>8333</v>
      </c>
      <c r="P2396" t="s">
        <v>8334</v>
      </c>
      <c r="Q2396" s="10">
        <f t="shared" si="74"/>
        <v>42031.362187499995</v>
      </c>
      <c r="R2396" s="11">
        <f t="shared" si="75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 t="s">
        <v>8333</v>
      </c>
      <c r="P2397" t="s">
        <v>8334</v>
      </c>
      <c r="Q2397" s="10">
        <f t="shared" si="74"/>
        <v>42717.121377314819</v>
      </c>
      <c r="R2397" s="11">
        <f t="shared" si="75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 t="s">
        <v>8333</v>
      </c>
      <c r="P2398" t="s">
        <v>8334</v>
      </c>
      <c r="Q2398" s="10">
        <f t="shared" si="74"/>
        <v>42262.849050925928</v>
      </c>
      <c r="R2398" s="11">
        <f t="shared" si="75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 t="s">
        <v>8333</v>
      </c>
      <c r="P2399" t="s">
        <v>8334</v>
      </c>
      <c r="Q2399" s="10">
        <f t="shared" si="74"/>
        <v>41976.88490740741</v>
      </c>
      <c r="R2399" s="11">
        <f t="shared" si="75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 t="s">
        <v>8333</v>
      </c>
      <c r="P2400" t="s">
        <v>8334</v>
      </c>
      <c r="Q2400" s="10">
        <f t="shared" si="74"/>
        <v>42157.916481481487</v>
      </c>
      <c r="R2400" s="11">
        <f t="shared" si="75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 t="s">
        <v>8333</v>
      </c>
      <c r="P2401" t="s">
        <v>8334</v>
      </c>
      <c r="Q2401" s="10">
        <f t="shared" si="74"/>
        <v>41956.853078703702</v>
      </c>
      <c r="R2401" s="11">
        <f t="shared" si="75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 t="s">
        <v>8333</v>
      </c>
      <c r="P2402" t="s">
        <v>8334</v>
      </c>
      <c r="Q2402" s="10">
        <f t="shared" si="74"/>
        <v>42444.268101851849</v>
      </c>
      <c r="R2402" s="11">
        <f t="shared" si="75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 t="s">
        <v>8350</v>
      </c>
      <c r="P2403" t="s">
        <v>8351</v>
      </c>
      <c r="Q2403" s="10">
        <f t="shared" si="74"/>
        <v>42374.822870370372</v>
      </c>
      <c r="R2403" s="11">
        <f t="shared" si="75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 t="s">
        <v>8350</v>
      </c>
      <c r="P2404" t="s">
        <v>8351</v>
      </c>
      <c r="Q2404" s="10">
        <f t="shared" si="74"/>
        <v>42107.679756944446</v>
      </c>
      <c r="R2404" s="11">
        <f t="shared" si="75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 t="s">
        <v>8350</v>
      </c>
      <c r="P2405" t="s">
        <v>8351</v>
      </c>
      <c r="Q2405" s="10">
        <f t="shared" si="74"/>
        <v>42399.882615740738</v>
      </c>
      <c r="R2405" s="11">
        <f t="shared" si="75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 t="s">
        <v>8350</v>
      </c>
      <c r="P2406" t="s">
        <v>8351</v>
      </c>
      <c r="Q2406" s="10">
        <f t="shared" si="74"/>
        <v>42342.03943287037</v>
      </c>
      <c r="R2406" s="11">
        <f t="shared" si="75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 t="s">
        <v>8350</v>
      </c>
      <c r="P2407" t="s">
        <v>8351</v>
      </c>
      <c r="Q2407" s="10">
        <f t="shared" si="74"/>
        <v>42595.585358796292</v>
      </c>
      <c r="R2407" s="11">
        <f t="shared" si="75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 t="s">
        <v>8350</v>
      </c>
      <c r="P2408" t="s">
        <v>8351</v>
      </c>
      <c r="Q2408" s="10">
        <f t="shared" si="74"/>
        <v>41983.110995370371</v>
      </c>
      <c r="R2408" s="11">
        <f t="shared" si="75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 t="s">
        <v>8350</v>
      </c>
      <c r="P2409" t="s">
        <v>8351</v>
      </c>
      <c r="Q2409" s="10">
        <f t="shared" si="74"/>
        <v>42082.575555555552</v>
      </c>
      <c r="R2409" s="11">
        <f t="shared" si="75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 t="s">
        <v>8350</v>
      </c>
      <c r="P2410" t="s">
        <v>8351</v>
      </c>
      <c r="Q2410" s="10">
        <f t="shared" si="74"/>
        <v>41919.140706018516</v>
      </c>
      <c r="R2410" s="11">
        <f t="shared" si="75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 t="s">
        <v>8350</v>
      </c>
      <c r="P2411" t="s">
        <v>8351</v>
      </c>
      <c r="Q2411" s="10">
        <f t="shared" si="74"/>
        <v>42204.875868055555</v>
      </c>
      <c r="R2411" s="11">
        <f t="shared" si="75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 t="s">
        <v>8350</v>
      </c>
      <c r="P2412" t="s">
        <v>8351</v>
      </c>
      <c r="Q2412" s="10">
        <f t="shared" si="74"/>
        <v>42224.408275462964</v>
      </c>
      <c r="R2412" s="11">
        <f t="shared" si="75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 t="s">
        <v>8350</v>
      </c>
      <c r="P2413" t="s">
        <v>8351</v>
      </c>
      <c r="Q2413" s="10">
        <f t="shared" si="74"/>
        <v>42211.732430555552</v>
      </c>
      <c r="R2413" s="11">
        <f t="shared" si="75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 t="s">
        <v>8350</v>
      </c>
      <c r="P2414" t="s">
        <v>8351</v>
      </c>
      <c r="Q2414" s="10">
        <f t="shared" si="74"/>
        <v>42655.736956018518</v>
      </c>
      <c r="R2414" s="11">
        <f t="shared" si="75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 t="s">
        <v>8350</v>
      </c>
      <c r="P2415" t="s">
        <v>8351</v>
      </c>
      <c r="Q2415" s="10">
        <f t="shared" si="74"/>
        <v>41760.10974537037</v>
      </c>
      <c r="R2415" s="11">
        <f t="shared" si="75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 t="s">
        <v>8350</v>
      </c>
      <c r="P2416" t="s">
        <v>8351</v>
      </c>
      <c r="Q2416" s="10">
        <f t="shared" si="74"/>
        <v>42198.695138888885</v>
      </c>
      <c r="R2416" s="11">
        <f t="shared" si="75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 t="s">
        <v>8350</v>
      </c>
      <c r="P2417" t="s">
        <v>8351</v>
      </c>
      <c r="Q2417" s="10">
        <f t="shared" si="74"/>
        <v>42536.862800925926</v>
      </c>
      <c r="R2417" s="11">
        <f t="shared" si="75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 t="s">
        <v>8350</v>
      </c>
      <c r="P2418" t="s">
        <v>8351</v>
      </c>
      <c r="Q2418" s="10">
        <f t="shared" si="74"/>
        <v>42019.737766203703</v>
      </c>
      <c r="R2418" s="11">
        <f t="shared" si="75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 t="s">
        <v>8350</v>
      </c>
      <c r="P2419" t="s">
        <v>8351</v>
      </c>
      <c r="Q2419" s="10">
        <f t="shared" si="74"/>
        <v>41831.884108796294</v>
      </c>
      <c r="R2419" s="11">
        <f t="shared" si="75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 t="s">
        <v>8350</v>
      </c>
      <c r="P2420" t="s">
        <v>8351</v>
      </c>
      <c r="Q2420" s="10">
        <f t="shared" si="74"/>
        <v>42027.856990740736</v>
      </c>
      <c r="R2420" s="11">
        <f t="shared" si="75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 t="s">
        <v>8350</v>
      </c>
      <c r="P2421" t="s">
        <v>8351</v>
      </c>
      <c r="Q2421" s="10">
        <f t="shared" si="74"/>
        <v>41993.738298611104</v>
      </c>
      <c r="R2421" s="11">
        <f t="shared" si="75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 t="s">
        <v>8350</v>
      </c>
      <c r="P2422" t="s">
        <v>8351</v>
      </c>
      <c r="Q2422" s="10">
        <f t="shared" si="74"/>
        <v>41893.028877314813</v>
      </c>
      <c r="R2422" s="11">
        <f t="shared" si="75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 t="s">
        <v>8350</v>
      </c>
      <c r="P2423" t="s">
        <v>8351</v>
      </c>
      <c r="Q2423" s="10">
        <f t="shared" si="74"/>
        <v>42026.687453703707</v>
      </c>
      <c r="R2423" s="11">
        <f t="shared" si="75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 t="s">
        <v>8350</v>
      </c>
      <c r="P2424" t="s">
        <v>8351</v>
      </c>
      <c r="Q2424" s="10">
        <f t="shared" si="74"/>
        <v>42044.724953703699</v>
      </c>
      <c r="R2424" s="11">
        <f t="shared" si="75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 t="s">
        <v>8350</v>
      </c>
      <c r="P2425" t="s">
        <v>8351</v>
      </c>
      <c r="Q2425" s="10">
        <f t="shared" si="74"/>
        <v>41974.704745370371</v>
      </c>
      <c r="R2425" s="11">
        <f t="shared" si="75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 t="s">
        <v>8350</v>
      </c>
      <c r="P2426" t="s">
        <v>8351</v>
      </c>
      <c r="Q2426" s="10">
        <f t="shared" si="74"/>
        <v>41909.892453703702</v>
      </c>
      <c r="R2426" s="11">
        <f t="shared" si="75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 t="s">
        <v>8350</v>
      </c>
      <c r="P2427" t="s">
        <v>8351</v>
      </c>
      <c r="Q2427" s="10">
        <f t="shared" si="74"/>
        <v>42502.913761574076</v>
      </c>
      <c r="R2427" s="11">
        <f t="shared" si="75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 t="s">
        <v>8350</v>
      </c>
      <c r="P2428" t="s">
        <v>8351</v>
      </c>
      <c r="Q2428" s="10">
        <f t="shared" si="74"/>
        <v>42164.170046296291</v>
      </c>
      <c r="R2428" s="11">
        <f t="shared" si="75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 t="s">
        <v>8350</v>
      </c>
      <c r="P2429" t="s">
        <v>8351</v>
      </c>
      <c r="Q2429" s="10">
        <f t="shared" si="74"/>
        <v>42412.318668981476</v>
      </c>
      <c r="R2429" s="11">
        <f t="shared" si="75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 t="s">
        <v>8350</v>
      </c>
      <c r="P2430" t="s">
        <v>8351</v>
      </c>
      <c r="Q2430" s="10">
        <f t="shared" si="74"/>
        <v>42045.784155092595</v>
      </c>
      <c r="R2430" s="11">
        <f t="shared" si="75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 t="s">
        <v>8350</v>
      </c>
      <c r="P2431" t="s">
        <v>8351</v>
      </c>
      <c r="Q2431" s="10">
        <f t="shared" si="74"/>
        <v>42734.879236111112</v>
      </c>
      <c r="R2431" s="11">
        <f t="shared" si="75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 t="s">
        <v>8350</v>
      </c>
      <c r="P2432" t="s">
        <v>8351</v>
      </c>
      <c r="Q2432" s="10">
        <f t="shared" si="74"/>
        <v>42382.130833333329</v>
      </c>
      <c r="R2432" s="11">
        <f t="shared" si="75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 t="s">
        <v>8350</v>
      </c>
      <c r="P2433" t="s">
        <v>8351</v>
      </c>
      <c r="Q2433" s="10">
        <f t="shared" si="74"/>
        <v>42489.099687499998</v>
      </c>
      <c r="R2433" s="11">
        <f t="shared" si="75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 t="s">
        <v>8350</v>
      </c>
      <c r="P2434" t="s">
        <v>8351</v>
      </c>
      <c r="Q2434" s="10">
        <f t="shared" ref="Q2434:Q2497" si="76">(((J2434/60)/60)/24)+DATE(1970,1,1)</f>
        <v>42041.218715277777</v>
      </c>
      <c r="R2434" s="11">
        <f t="shared" si="75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 t="s">
        <v>8350</v>
      </c>
      <c r="P2435" t="s">
        <v>8351</v>
      </c>
      <c r="Q2435" s="10">
        <f t="shared" si="76"/>
        <v>42397.89980324074</v>
      </c>
      <c r="R2435" s="11">
        <f t="shared" ref="R2435:R2498" si="77">YEAR(Q2435)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 t="s">
        <v>8350</v>
      </c>
      <c r="P2436" t="s">
        <v>8351</v>
      </c>
      <c r="Q2436" s="10">
        <f t="shared" si="76"/>
        <v>42180.18604166666</v>
      </c>
      <c r="R2436" s="11">
        <f t="shared" si="77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 t="s">
        <v>8350</v>
      </c>
      <c r="P2437" t="s">
        <v>8351</v>
      </c>
      <c r="Q2437" s="10">
        <f t="shared" si="76"/>
        <v>42252.277615740735</v>
      </c>
      <c r="R2437" s="11">
        <f t="shared" si="77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 t="s">
        <v>8350</v>
      </c>
      <c r="P2438" t="s">
        <v>8351</v>
      </c>
      <c r="Q2438" s="10">
        <f t="shared" si="76"/>
        <v>42338.615393518514</v>
      </c>
      <c r="R2438" s="11">
        <f t="shared" si="77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 t="s">
        <v>8350</v>
      </c>
      <c r="P2439" t="s">
        <v>8351</v>
      </c>
      <c r="Q2439" s="10">
        <f t="shared" si="76"/>
        <v>42031.965138888889</v>
      </c>
      <c r="R2439" s="11">
        <f t="shared" si="77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 t="s">
        <v>8350</v>
      </c>
      <c r="P2440" t="s">
        <v>8351</v>
      </c>
      <c r="Q2440" s="10">
        <f t="shared" si="76"/>
        <v>42285.91506944444</v>
      </c>
      <c r="R2440" s="11">
        <f t="shared" si="77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 t="s">
        <v>8350</v>
      </c>
      <c r="P2441" t="s">
        <v>8351</v>
      </c>
      <c r="Q2441" s="10">
        <f t="shared" si="76"/>
        <v>42265.818622685183</v>
      </c>
      <c r="R2441" s="11">
        <f t="shared" si="77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 t="s">
        <v>8350</v>
      </c>
      <c r="P2442" t="s">
        <v>8351</v>
      </c>
      <c r="Q2442" s="10">
        <f t="shared" si="76"/>
        <v>42383.899456018517</v>
      </c>
      <c r="R2442" s="11">
        <f t="shared" si="77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 t="s">
        <v>8350</v>
      </c>
      <c r="P2443" t="s">
        <v>8366</v>
      </c>
      <c r="Q2443" s="10">
        <f t="shared" si="76"/>
        <v>42187.125625000001</v>
      </c>
      <c r="R2443" s="11">
        <f t="shared" si="77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 t="s">
        <v>8350</v>
      </c>
      <c r="P2444" t="s">
        <v>8366</v>
      </c>
      <c r="Q2444" s="10">
        <f t="shared" si="76"/>
        <v>42052.666990740734</v>
      </c>
      <c r="R2444" s="11">
        <f t="shared" si="77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 t="s">
        <v>8350</v>
      </c>
      <c r="P2445" t="s">
        <v>8366</v>
      </c>
      <c r="Q2445" s="10">
        <f t="shared" si="76"/>
        <v>41836.625254629631</v>
      </c>
      <c r="R2445" s="11">
        <f t="shared" si="77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 t="s">
        <v>8350</v>
      </c>
      <c r="P2446" t="s">
        <v>8366</v>
      </c>
      <c r="Q2446" s="10">
        <f t="shared" si="76"/>
        <v>42485.754525462966</v>
      </c>
      <c r="R2446" s="11">
        <f t="shared" si="77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 t="s">
        <v>8350</v>
      </c>
      <c r="P2447" t="s">
        <v>8366</v>
      </c>
      <c r="Q2447" s="10">
        <f t="shared" si="76"/>
        <v>42243.190057870372</v>
      </c>
      <c r="R2447" s="11">
        <f t="shared" si="77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 t="s">
        <v>8350</v>
      </c>
      <c r="P2448" t="s">
        <v>8366</v>
      </c>
      <c r="Q2448" s="10">
        <f t="shared" si="76"/>
        <v>42670.602673611109</v>
      </c>
      <c r="R2448" s="11">
        <f t="shared" si="77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 t="s">
        <v>8350</v>
      </c>
      <c r="P2449" t="s">
        <v>8366</v>
      </c>
      <c r="Q2449" s="10">
        <f t="shared" si="76"/>
        <v>42654.469826388886</v>
      </c>
      <c r="R2449" s="11">
        <f t="shared" si="77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 t="s">
        <v>8350</v>
      </c>
      <c r="P2450" t="s">
        <v>8366</v>
      </c>
      <c r="Q2450" s="10">
        <f t="shared" si="76"/>
        <v>42607.316122685181</v>
      </c>
      <c r="R2450" s="11">
        <f t="shared" si="77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 t="s">
        <v>8350</v>
      </c>
      <c r="P2451" t="s">
        <v>8366</v>
      </c>
      <c r="Q2451" s="10">
        <f t="shared" si="76"/>
        <v>41943.142534722225</v>
      </c>
      <c r="R2451" s="11">
        <f t="shared" si="77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 t="s">
        <v>8350</v>
      </c>
      <c r="P2452" t="s">
        <v>8366</v>
      </c>
      <c r="Q2452" s="10">
        <f t="shared" si="76"/>
        <v>41902.07240740741</v>
      </c>
      <c r="R2452" s="11">
        <f t="shared" si="77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 t="s">
        <v>8350</v>
      </c>
      <c r="P2453" t="s">
        <v>8366</v>
      </c>
      <c r="Q2453" s="10">
        <f t="shared" si="76"/>
        <v>42779.908449074079</v>
      </c>
      <c r="R2453" s="11">
        <f t="shared" si="77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 t="s">
        <v>8350</v>
      </c>
      <c r="P2454" t="s">
        <v>8366</v>
      </c>
      <c r="Q2454" s="10">
        <f t="shared" si="76"/>
        <v>42338.84375</v>
      </c>
      <c r="R2454" s="11">
        <f t="shared" si="77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 t="s">
        <v>8350</v>
      </c>
      <c r="P2455" t="s">
        <v>8366</v>
      </c>
      <c r="Q2455" s="10">
        <f t="shared" si="76"/>
        <v>42738.692233796297</v>
      </c>
      <c r="R2455" s="11">
        <f t="shared" si="77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 t="s">
        <v>8350</v>
      </c>
      <c r="P2456" t="s">
        <v>8366</v>
      </c>
      <c r="Q2456" s="10">
        <f t="shared" si="76"/>
        <v>42770.201481481476</v>
      </c>
      <c r="R2456" s="11">
        <f t="shared" si="77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 t="s">
        <v>8350</v>
      </c>
      <c r="P2457" t="s">
        <v>8366</v>
      </c>
      <c r="Q2457" s="10">
        <f t="shared" si="76"/>
        <v>42452.781828703708</v>
      </c>
      <c r="R2457" s="11">
        <f t="shared" si="77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 t="s">
        <v>8350</v>
      </c>
      <c r="P2458" t="s">
        <v>8366</v>
      </c>
      <c r="Q2458" s="10">
        <f t="shared" si="76"/>
        <v>42761.961099537039</v>
      </c>
      <c r="R2458" s="11">
        <f t="shared" si="77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 t="s">
        <v>8350</v>
      </c>
      <c r="P2459" t="s">
        <v>8366</v>
      </c>
      <c r="Q2459" s="10">
        <f t="shared" si="76"/>
        <v>42423.602500000001</v>
      </c>
      <c r="R2459" s="11">
        <f t="shared" si="77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 t="s">
        <v>8350</v>
      </c>
      <c r="P2460" t="s">
        <v>8366</v>
      </c>
      <c r="Q2460" s="10">
        <f t="shared" si="76"/>
        <v>42495.871736111112</v>
      </c>
      <c r="R2460" s="11">
        <f t="shared" si="77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 t="s">
        <v>8350</v>
      </c>
      <c r="P2461" t="s">
        <v>8366</v>
      </c>
      <c r="Q2461" s="10">
        <f t="shared" si="76"/>
        <v>42407.637557870374</v>
      </c>
      <c r="R2461" s="11">
        <f t="shared" si="77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 t="s">
        <v>8350</v>
      </c>
      <c r="P2462" t="s">
        <v>8366</v>
      </c>
      <c r="Q2462" s="10">
        <f t="shared" si="76"/>
        <v>42704.187118055561</v>
      </c>
      <c r="R2462" s="11">
        <f t="shared" si="77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 t="s">
        <v>8339</v>
      </c>
      <c r="P2463" t="s">
        <v>8343</v>
      </c>
      <c r="Q2463" s="10">
        <f t="shared" si="76"/>
        <v>40784.012696759259</v>
      </c>
      <c r="R2463" s="11">
        <f t="shared" si="77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 t="s">
        <v>8339</v>
      </c>
      <c r="P2464" t="s">
        <v>8343</v>
      </c>
      <c r="Q2464" s="10">
        <f t="shared" si="76"/>
        <v>41089.186296296299</v>
      </c>
      <c r="R2464" s="11">
        <f t="shared" si="77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 t="s">
        <v>8339</v>
      </c>
      <c r="P2465" t="s">
        <v>8343</v>
      </c>
      <c r="Q2465" s="10">
        <f t="shared" si="76"/>
        <v>41341.111400462964</v>
      </c>
      <c r="R2465" s="11">
        <f t="shared" si="77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 t="s">
        <v>8339</v>
      </c>
      <c r="P2466" t="s">
        <v>8343</v>
      </c>
      <c r="Q2466" s="10">
        <f t="shared" si="76"/>
        <v>42248.90042824074</v>
      </c>
      <c r="R2466" s="11">
        <f t="shared" si="77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 t="s">
        <v>8339</v>
      </c>
      <c r="P2467" t="s">
        <v>8343</v>
      </c>
      <c r="Q2467" s="10">
        <f t="shared" si="76"/>
        <v>41145.719305555554</v>
      </c>
      <c r="R2467" s="11">
        <f t="shared" si="77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 t="s">
        <v>8339</v>
      </c>
      <c r="P2468" t="s">
        <v>8343</v>
      </c>
      <c r="Q2468" s="10">
        <f t="shared" si="76"/>
        <v>41373.102465277778</v>
      </c>
      <c r="R2468" s="11">
        <f t="shared" si="77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 t="s">
        <v>8339</v>
      </c>
      <c r="P2469" t="s">
        <v>8343</v>
      </c>
      <c r="Q2469" s="10">
        <f t="shared" si="76"/>
        <v>41025.874201388891</v>
      </c>
      <c r="R2469" s="11">
        <f t="shared" si="77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 t="s">
        <v>8339</v>
      </c>
      <c r="P2470" t="s">
        <v>8343</v>
      </c>
      <c r="Q2470" s="10">
        <f t="shared" si="76"/>
        <v>41174.154178240737</v>
      </c>
      <c r="R2470" s="11">
        <f t="shared" si="77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 t="s">
        <v>8339</v>
      </c>
      <c r="P2471" t="s">
        <v>8343</v>
      </c>
      <c r="Q2471" s="10">
        <f t="shared" si="76"/>
        <v>40557.429733796293</v>
      </c>
      <c r="R2471" s="11">
        <f t="shared" si="77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 t="s">
        <v>8339</v>
      </c>
      <c r="P2472" t="s">
        <v>8343</v>
      </c>
      <c r="Q2472" s="10">
        <f t="shared" si="76"/>
        <v>41023.07471064815</v>
      </c>
      <c r="R2472" s="11">
        <f t="shared" si="77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 t="s">
        <v>8339</v>
      </c>
      <c r="P2473" t="s">
        <v>8343</v>
      </c>
      <c r="Q2473" s="10">
        <f t="shared" si="76"/>
        <v>40893.992962962962</v>
      </c>
      <c r="R2473" s="11">
        <f t="shared" si="77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 t="s">
        <v>8339</v>
      </c>
      <c r="P2474" t="s">
        <v>8343</v>
      </c>
      <c r="Q2474" s="10">
        <f t="shared" si="76"/>
        <v>40354.11550925926</v>
      </c>
      <c r="R2474" s="11">
        <f t="shared" si="77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 t="s">
        <v>8339</v>
      </c>
      <c r="P2475" t="s">
        <v>8343</v>
      </c>
      <c r="Q2475" s="10">
        <f t="shared" si="76"/>
        <v>41193.748483796298</v>
      </c>
      <c r="R2475" s="11">
        <f t="shared" si="77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 t="s">
        <v>8339</v>
      </c>
      <c r="P2476" t="s">
        <v>8343</v>
      </c>
      <c r="Q2476" s="10">
        <f t="shared" si="76"/>
        <v>40417.011296296296</v>
      </c>
      <c r="R2476" s="11">
        <f t="shared" si="77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 t="s">
        <v>8339</v>
      </c>
      <c r="P2477" t="s">
        <v>8343</v>
      </c>
      <c r="Q2477" s="10">
        <f t="shared" si="76"/>
        <v>40310.287673611114</v>
      </c>
      <c r="R2477" s="11">
        <f t="shared" si="77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 t="s">
        <v>8339</v>
      </c>
      <c r="P2478" t="s">
        <v>8343</v>
      </c>
      <c r="Q2478" s="10">
        <f t="shared" si="76"/>
        <v>41913.328356481477</v>
      </c>
      <c r="R2478" s="11">
        <f t="shared" si="77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 t="s">
        <v>8339</v>
      </c>
      <c r="P2479" t="s">
        <v>8343</v>
      </c>
      <c r="Q2479" s="10">
        <f t="shared" si="76"/>
        <v>41088.691493055558</v>
      </c>
      <c r="R2479" s="11">
        <f t="shared" si="77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 t="s">
        <v>8339</v>
      </c>
      <c r="P2480" t="s">
        <v>8343</v>
      </c>
      <c r="Q2480" s="10">
        <f t="shared" si="76"/>
        <v>41257.950381944444</v>
      </c>
      <c r="R2480" s="11">
        <f t="shared" si="77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 t="s">
        <v>8339</v>
      </c>
      <c r="P2481" t="s">
        <v>8343</v>
      </c>
      <c r="Q2481" s="10">
        <f t="shared" si="76"/>
        <v>41107.726782407408</v>
      </c>
      <c r="R2481" s="11">
        <f t="shared" si="77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 t="s">
        <v>8339</v>
      </c>
      <c r="P2482" t="s">
        <v>8343</v>
      </c>
      <c r="Q2482" s="10">
        <f t="shared" si="76"/>
        <v>42227.936157407406</v>
      </c>
      <c r="R2482" s="11">
        <f t="shared" si="77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 t="s">
        <v>8339</v>
      </c>
      <c r="P2483" t="s">
        <v>8343</v>
      </c>
      <c r="Q2483" s="10">
        <f t="shared" si="76"/>
        <v>40999.645925925928</v>
      </c>
      <c r="R2483" s="11">
        <f t="shared" si="77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 t="s">
        <v>8339</v>
      </c>
      <c r="P2484" t="s">
        <v>8343</v>
      </c>
      <c r="Q2484" s="10">
        <f t="shared" si="76"/>
        <v>40711.782210648147</v>
      </c>
      <c r="R2484" s="11">
        <f t="shared" si="77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 t="s">
        <v>8339</v>
      </c>
      <c r="P2485" t="s">
        <v>8343</v>
      </c>
      <c r="Q2485" s="10">
        <f t="shared" si="76"/>
        <v>40970.750034722223</v>
      </c>
      <c r="R2485" s="11">
        <f t="shared" si="77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 t="s">
        <v>8339</v>
      </c>
      <c r="P2486" t="s">
        <v>8343</v>
      </c>
      <c r="Q2486" s="10">
        <f t="shared" si="76"/>
        <v>40771.916701388887</v>
      </c>
      <c r="R2486" s="11">
        <f t="shared" si="77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 t="s">
        <v>8339</v>
      </c>
      <c r="P2487" t="s">
        <v>8343</v>
      </c>
      <c r="Q2487" s="10">
        <f t="shared" si="76"/>
        <v>40793.998599537037</v>
      </c>
      <c r="R2487" s="11">
        <f t="shared" si="77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 t="s">
        <v>8339</v>
      </c>
      <c r="P2488" t="s">
        <v>8343</v>
      </c>
      <c r="Q2488" s="10">
        <f t="shared" si="76"/>
        <v>40991.708055555559</v>
      </c>
      <c r="R2488" s="11">
        <f t="shared" si="77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 t="s">
        <v>8339</v>
      </c>
      <c r="P2489" t="s">
        <v>8343</v>
      </c>
      <c r="Q2489" s="10">
        <f t="shared" si="76"/>
        <v>41026.083298611113</v>
      </c>
      <c r="R2489" s="11">
        <f t="shared" si="77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 t="s">
        <v>8339</v>
      </c>
      <c r="P2490" t="s">
        <v>8343</v>
      </c>
      <c r="Q2490" s="10">
        <f t="shared" si="76"/>
        <v>40833.633194444446</v>
      </c>
      <c r="R2490" s="11">
        <f t="shared" si="77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 t="s">
        <v>8339</v>
      </c>
      <c r="P2491" t="s">
        <v>8343</v>
      </c>
      <c r="Q2491" s="10">
        <f t="shared" si="76"/>
        <v>41373.690266203703</v>
      </c>
      <c r="R2491" s="11">
        <f t="shared" si="77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 t="s">
        <v>8339</v>
      </c>
      <c r="P2492" t="s">
        <v>8343</v>
      </c>
      <c r="Q2492" s="10">
        <f t="shared" si="76"/>
        <v>41023.227731481478</v>
      </c>
      <c r="R2492" s="11">
        <f t="shared" si="77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 t="s">
        <v>8339</v>
      </c>
      <c r="P2493" t="s">
        <v>8343</v>
      </c>
      <c r="Q2493" s="10">
        <f t="shared" si="76"/>
        <v>40542.839282407411</v>
      </c>
      <c r="R2493" s="11">
        <f t="shared" si="77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 t="s">
        <v>8339</v>
      </c>
      <c r="P2494" t="s">
        <v>8343</v>
      </c>
      <c r="Q2494" s="10">
        <f t="shared" si="76"/>
        <v>41024.985972222225</v>
      </c>
      <c r="R2494" s="11">
        <f t="shared" si="77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 t="s">
        <v>8339</v>
      </c>
      <c r="P2495" t="s">
        <v>8343</v>
      </c>
      <c r="Q2495" s="10">
        <f t="shared" si="76"/>
        <v>41348.168287037035</v>
      </c>
      <c r="R2495" s="11">
        <f t="shared" si="77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 t="s">
        <v>8339</v>
      </c>
      <c r="P2496" t="s">
        <v>8343</v>
      </c>
      <c r="Q2496" s="10">
        <f t="shared" si="76"/>
        <v>41022.645185185182</v>
      </c>
      <c r="R2496" s="11">
        <f t="shared" si="77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 t="s">
        <v>8339</v>
      </c>
      <c r="P2497" t="s">
        <v>8343</v>
      </c>
      <c r="Q2497" s="10">
        <f t="shared" si="76"/>
        <v>41036.946469907409</v>
      </c>
      <c r="R2497" s="11">
        <f t="shared" si="77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 t="s">
        <v>8339</v>
      </c>
      <c r="P2498" t="s">
        <v>8343</v>
      </c>
      <c r="Q2498" s="10">
        <f t="shared" ref="Q2498:Q2561" si="78">(((J2498/60)/60)/24)+DATE(1970,1,1)</f>
        <v>41327.996435185189</v>
      </c>
      <c r="R2498" s="11">
        <f t="shared" si="77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 t="s">
        <v>8339</v>
      </c>
      <c r="P2499" t="s">
        <v>8343</v>
      </c>
      <c r="Q2499" s="10">
        <f t="shared" si="78"/>
        <v>40730.878912037035</v>
      </c>
      <c r="R2499" s="11">
        <f t="shared" ref="R2499:R2562" si="79">YEAR(Q2499)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 t="s">
        <v>8339</v>
      </c>
      <c r="P2500" t="s">
        <v>8343</v>
      </c>
      <c r="Q2500" s="10">
        <f t="shared" si="78"/>
        <v>42017.967442129629</v>
      </c>
      <c r="R2500" s="11">
        <f t="shared" si="7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 t="s">
        <v>8339</v>
      </c>
      <c r="P2501" t="s">
        <v>8343</v>
      </c>
      <c r="Q2501" s="10">
        <f t="shared" si="78"/>
        <v>41226.648576388885</v>
      </c>
      <c r="R2501" s="11">
        <f t="shared" si="7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 t="s">
        <v>8339</v>
      </c>
      <c r="P2502" t="s">
        <v>8343</v>
      </c>
      <c r="Q2502" s="10">
        <f t="shared" si="78"/>
        <v>41053.772858796299</v>
      </c>
      <c r="R2502" s="11">
        <f t="shared" si="7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 t="s">
        <v>8350</v>
      </c>
      <c r="P2503" t="s">
        <v>8367</v>
      </c>
      <c r="Q2503" s="10">
        <f t="shared" si="78"/>
        <v>42244.776666666665</v>
      </c>
      <c r="R2503" s="11">
        <f t="shared" si="7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 t="s">
        <v>8350</v>
      </c>
      <c r="P2504" t="s">
        <v>8367</v>
      </c>
      <c r="Q2504" s="10">
        <f t="shared" si="78"/>
        <v>41858.825439814813</v>
      </c>
      <c r="R2504" s="11">
        <f t="shared" si="7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 t="s">
        <v>8350</v>
      </c>
      <c r="P2505" t="s">
        <v>8367</v>
      </c>
      <c r="Q2505" s="10">
        <f t="shared" si="78"/>
        <v>42498.899398148147</v>
      </c>
      <c r="R2505" s="11">
        <f t="shared" si="7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 t="s">
        <v>8350</v>
      </c>
      <c r="P2506" t="s">
        <v>8367</v>
      </c>
      <c r="Q2506" s="10">
        <f t="shared" si="78"/>
        <v>41928.015439814815</v>
      </c>
      <c r="R2506" s="11">
        <f t="shared" si="7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 t="s">
        <v>8350</v>
      </c>
      <c r="P2507" t="s">
        <v>8367</v>
      </c>
      <c r="Q2507" s="10">
        <f t="shared" si="78"/>
        <v>42047.05574074074</v>
      </c>
      <c r="R2507" s="11">
        <f t="shared" si="7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 t="s">
        <v>8350</v>
      </c>
      <c r="P2508" t="s">
        <v>8367</v>
      </c>
      <c r="Q2508" s="10">
        <f t="shared" si="78"/>
        <v>42258.297094907408</v>
      </c>
      <c r="R2508" s="11">
        <f t="shared" si="7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 t="s">
        <v>8350</v>
      </c>
      <c r="P2509" t="s">
        <v>8367</v>
      </c>
      <c r="Q2509" s="10">
        <f t="shared" si="78"/>
        <v>42105.072962962964</v>
      </c>
      <c r="R2509" s="11">
        <f t="shared" si="7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 t="s">
        <v>8350</v>
      </c>
      <c r="P2510" t="s">
        <v>8367</v>
      </c>
      <c r="Q2510" s="10">
        <f t="shared" si="78"/>
        <v>41835.951782407406</v>
      </c>
      <c r="R2510" s="11">
        <f t="shared" si="7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 t="s">
        <v>8350</v>
      </c>
      <c r="P2511" t="s">
        <v>8367</v>
      </c>
      <c r="Q2511" s="10">
        <f t="shared" si="78"/>
        <v>42058.809594907405</v>
      </c>
      <c r="R2511" s="11">
        <f t="shared" si="7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 t="s">
        <v>8350</v>
      </c>
      <c r="P2512" t="s">
        <v>8367</v>
      </c>
      <c r="Q2512" s="10">
        <f t="shared" si="78"/>
        <v>42078.997361111105</v>
      </c>
      <c r="R2512" s="11">
        <f t="shared" si="7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 t="s">
        <v>8350</v>
      </c>
      <c r="P2513" t="s">
        <v>8367</v>
      </c>
      <c r="Q2513" s="10">
        <f t="shared" si="78"/>
        <v>42371.446909722217</v>
      </c>
      <c r="R2513" s="11">
        <f t="shared" si="7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 t="s">
        <v>8350</v>
      </c>
      <c r="P2514" t="s">
        <v>8367</v>
      </c>
      <c r="Q2514" s="10">
        <f t="shared" si="78"/>
        <v>41971.876863425925</v>
      </c>
      <c r="R2514" s="11">
        <f t="shared" si="7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 t="s">
        <v>8350</v>
      </c>
      <c r="P2515" t="s">
        <v>8367</v>
      </c>
      <c r="Q2515" s="10">
        <f t="shared" si="78"/>
        <v>42732.00681712963</v>
      </c>
      <c r="R2515" s="11">
        <f t="shared" si="7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 t="s">
        <v>8350</v>
      </c>
      <c r="P2516" t="s">
        <v>8367</v>
      </c>
      <c r="Q2516" s="10">
        <f t="shared" si="78"/>
        <v>41854.389780092592</v>
      </c>
      <c r="R2516" s="11">
        <f t="shared" si="7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 t="s">
        <v>8350</v>
      </c>
      <c r="P2517" t="s">
        <v>8367</v>
      </c>
      <c r="Q2517" s="10">
        <f t="shared" si="78"/>
        <v>42027.839733796296</v>
      </c>
      <c r="R2517" s="11">
        <f t="shared" si="79"/>
        <v>2015</v>
      </c>
    </row>
    <row r="2518" spans="1:18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 t="s">
        <v>8350</v>
      </c>
      <c r="P2518" t="s">
        <v>8367</v>
      </c>
      <c r="Q2518" s="10">
        <f t="shared" si="78"/>
        <v>41942.653379629628</v>
      </c>
      <c r="R2518" s="11">
        <f t="shared" si="7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 t="s">
        <v>8350</v>
      </c>
      <c r="P2519" t="s">
        <v>8367</v>
      </c>
      <c r="Q2519" s="10">
        <f t="shared" si="78"/>
        <v>42052.802430555559</v>
      </c>
      <c r="R2519" s="11">
        <f t="shared" si="7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 t="s">
        <v>8350</v>
      </c>
      <c r="P2520" t="s">
        <v>8367</v>
      </c>
      <c r="Q2520" s="10">
        <f t="shared" si="78"/>
        <v>41926.680879629632</v>
      </c>
      <c r="R2520" s="11">
        <f t="shared" si="7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 t="s">
        <v>8350</v>
      </c>
      <c r="P2521" t="s">
        <v>8367</v>
      </c>
      <c r="Q2521" s="10">
        <f t="shared" si="78"/>
        <v>41809.155138888891</v>
      </c>
      <c r="R2521" s="11">
        <f t="shared" si="7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 t="s">
        <v>8350</v>
      </c>
      <c r="P2522" t="s">
        <v>8367</v>
      </c>
      <c r="Q2522" s="10">
        <f t="shared" si="78"/>
        <v>42612.600520833337</v>
      </c>
      <c r="R2522" s="11">
        <f t="shared" si="7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 t="s">
        <v>8339</v>
      </c>
      <c r="P2523" t="s">
        <v>8368</v>
      </c>
      <c r="Q2523" s="10">
        <f t="shared" si="78"/>
        <v>42269.967835648145</v>
      </c>
      <c r="R2523" s="11">
        <f t="shared" si="7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 t="s">
        <v>8339</v>
      </c>
      <c r="P2524" t="s">
        <v>8368</v>
      </c>
      <c r="Q2524" s="10">
        <f t="shared" si="78"/>
        <v>42460.573611111111</v>
      </c>
      <c r="R2524" s="11">
        <f t="shared" si="7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 t="s">
        <v>8339</v>
      </c>
      <c r="P2525" t="s">
        <v>8368</v>
      </c>
      <c r="Q2525" s="10">
        <f t="shared" si="78"/>
        <v>41930.975601851853</v>
      </c>
      <c r="R2525" s="11">
        <f t="shared" si="7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 t="s">
        <v>8339</v>
      </c>
      <c r="P2526" t="s">
        <v>8368</v>
      </c>
      <c r="Q2526" s="10">
        <f t="shared" si="78"/>
        <v>41961.807372685187</v>
      </c>
      <c r="R2526" s="11">
        <f t="shared" si="7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 t="s">
        <v>8339</v>
      </c>
      <c r="P2527" t="s">
        <v>8368</v>
      </c>
      <c r="Q2527" s="10">
        <f t="shared" si="78"/>
        <v>41058.844571759262</v>
      </c>
      <c r="R2527" s="11">
        <f t="shared" si="7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 t="s">
        <v>8339</v>
      </c>
      <c r="P2528" t="s">
        <v>8368</v>
      </c>
      <c r="Q2528" s="10">
        <f t="shared" si="78"/>
        <v>41953.091134259259</v>
      </c>
      <c r="R2528" s="11">
        <f t="shared" si="7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 t="s">
        <v>8339</v>
      </c>
      <c r="P2529" t="s">
        <v>8368</v>
      </c>
      <c r="Q2529" s="10">
        <f t="shared" si="78"/>
        <v>41546.75105324074</v>
      </c>
      <c r="R2529" s="11">
        <f t="shared" si="7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 t="s">
        <v>8339</v>
      </c>
      <c r="P2530" t="s">
        <v>8368</v>
      </c>
      <c r="Q2530" s="10">
        <f t="shared" si="78"/>
        <v>42217.834525462968</v>
      </c>
      <c r="R2530" s="11">
        <f t="shared" si="7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 t="s">
        <v>8339</v>
      </c>
      <c r="P2531" t="s">
        <v>8368</v>
      </c>
      <c r="Q2531" s="10">
        <f t="shared" si="78"/>
        <v>40948.080729166664</v>
      </c>
      <c r="R2531" s="11">
        <f t="shared" si="7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 t="s">
        <v>8339</v>
      </c>
      <c r="P2532" t="s">
        <v>8368</v>
      </c>
      <c r="Q2532" s="10">
        <f t="shared" si="78"/>
        <v>42081.864641203705</v>
      </c>
      <c r="R2532" s="11">
        <f t="shared" si="7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 t="s">
        <v>8339</v>
      </c>
      <c r="P2533" t="s">
        <v>8368</v>
      </c>
      <c r="Q2533" s="10">
        <f t="shared" si="78"/>
        <v>42208.680023148147</v>
      </c>
      <c r="R2533" s="11">
        <f t="shared" si="79"/>
        <v>2015</v>
      </c>
    </row>
    <row r="2534" spans="1:18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 t="s">
        <v>8339</v>
      </c>
      <c r="P2534" t="s">
        <v>8368</v>
      </c>
      <c r="Q2534" s="10">
        <f t="shared" si="78"/>
        <v>41107.849143518521</v>
      </c>
      <c r="R2534" s="11">
        <f t="shared" si="79"/>
        <v>2012</v>
      </c>
    </row>
    <row r="2535" spans="1:18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 t="s">
        <v>8339</v>
      </c>
      <c r="P2535" t="s">
        <v>8368</v>
      </c>
      <c r="Q2535" s="10">
        <f t="shared" si="78"/>
        <v>41304.751284722224</v>
      </c>
      <c r="R2535" s="11">
        <f t="shared" si="7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 t="s">
        <v>8339</v>
      </c>
      <c r="P2536" t="s">
        <v>8368</v>
      </c>
      <c r="Q2536" s="10">
        <f t="shared" si="78"/>
        <v>40127.700370370374</v>
      </c>
      <c r="R2536" s="11">
        <f t="shared" si="7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 t="s">
        <v>8339</v>
      </c>
      <c r="P2537" t="s">
        <v>8368</v>
      </c>
      <c r="Q2537" s="10">
        <f t="shared" si="78"/>
        <v>41943.791030092594</v>
      </c>
      <c r="R2537" s="11">
        <f t="shared" si="7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 t="s">
        <v>8339</v>
      </c>
      <c r="P2538" t="s">
        <v>8368</v>
      </c>
      <c r="Q2538" s="10">
        <f t="shared" si="78"/>
        <v>41464.106087962966</v>
      </c>
      <c r="R2538" s="11">
        <f t="shared" si="7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 t="s">
        <v>8339</v>
      </c>
      <c r="P2539" t="s">
        <v>8368</v>
      </c>
      <c r="Q2539" s="10">
        <f t="shared" si="78"/>
        <v>40696.648784722223</v>
      </c>
      <c r="R2539" s="11">
        <f t="shared" si="7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 t="s">
        <v>8339</v>
      </c>
      <c r="P2540" t="s">
        <v>8368</v>
      </c>
      <c r="Q2540" s="10">
        <f t="shared" si="78"/>
        <v>41298.509965277779</v>
      </c>
      <c r="R2540" s="11">
        <f t="shared" si="7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 t="s">
        <v>8339</v>
      </c>
      <c r="P2541" t="s">
        <v>8368</v>
      </c>
      <c r="Q2541" s="10">
        <f t="shared" si="78"/>
        <v>41977.902222222227</v>
      </c>
      <c r="R2541" s="11">
        <f t="shared" si="7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 t="s">
        <v>8339</v>
      </c>
      <c r="P2542" t="s">
        <v>8368</v>
      </c>
      <c r="Q2542" s="10">
        <f t="shared" si="78"/>
        <v>40785.675011574072</v>
      </c>
      <c r="R2542" s="11">
        <f t="shared" si="7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 t="s">
        <v>8339</v>
      </c>
      <c r="P2543" t="s">
        <v>8368</v>
      </c>
      <c r="Q2543" s="10">
        <f t="shared" si="78"/>
        <v>41483.449282407404</v>
      </c>
      <c r="R2543" s="11">
        <f t="shared" si="7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 t="s">
        <v>8339</v>
      </c>
      <c r="P2544" t="s">
        <v>8368</v>
      </c>
      <c r="Q2544" s="10">
        <f t="shared" si="78"/>
        <v>41509.426585648151</v>
      </c>
      <c r="R2544" s="11">
        <f t="shared" si="7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 t="s">
        <v>8339</v>
      </c>
      <c r="P2545" t="s">
        <v>8368</v>
      </c>
      <c r="Q2545" s="10">
        <f t="shared" si="78"/>
        <v>40514.107615740737</v>
      </c>
      <c r="R2545" s="11">
        <f t="shared" si="7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 t="s">
        <v>8339</v>
      </c>
      <c r="P2546" t="s">
        <v>8368</v>
      </c>
      <c r="Q2546" s="10">
        <f t="shared" si="78"/>
        <v>41068.520474537036</v>
      </c>
      <c r="R2546" s="11">
        <f t="shared" si="7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 t="s">
        <v>8339</v>
      </c>
      <c r="P2547" t="s">
        <v>8368</v>
      </c>
      <c r="Q2547" s="10">
        <f t="shared" si="78"/>
        <v>42027.13817129629</v>
      </c>
      <c r="R2547" s="11">
        <f t="shared" si="7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 t="s">
        <v>8339</v>
      </c>
      <c r="P2548" t="s">
        <v>8368</v>
      </c>
      <c r="Q2548" s="10">
        <f t="shared" si="78"/>
        <v>41524.858553240738</v>
      </c>
      <c r="R2548" s="11">
        <f t="shared" si="7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 t="s">
        <v>8339</v>
      </c>
      <c r="P2549" t="s">
        <v>8368</v>
      </c>
      <c r="Q2549" s="10">
        <f t="shared" si="78"/>
        <v>40973.773182870369</v>
      </c>
      <c r="R2549" s="11">
        <f t="shared" si="7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 t="s">
        <v>8339</v>
      </c>
      <c r="P2550" t="s">
        <v>8368</v>
      </c>
      <c r="Q2550" s="10">
        <f t="shared" si="78"/>
        <v>42618.625428240746</v>
      </c>
      <c r="R2550" s="11">
        <f t="shared" si="7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 t="s">
        <v>8339</v>
      </c>
      <c r="P2551" t="s">
        <v>8368</v>
      </c>
      <c r="Q2551" s="10">
        <f t="shared" si="78"/>
        <v>41390.757754629631</v>
      </c>
      <c r="R2551" s="11">
        <f t="shared" si="7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 t="s">
        <v>8339</v>
      </c>
      <c r="P2552" t="s">
        <v>8368</v>
      </c>
      <c r="Q2552" s="10">
        <f t="shared" si="78"/>
        <v>42228.634328703702</v>
      </c>
      <c r="R2552" s="11">
        <f t="shared" si="7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 t="s">
        <v>8339</v>
      </c>
      <c r="P2553" t="s">
        <v>8368</v>
      </c>
      <c r="Q2553" s="10">
        <f t="shared" si="78"/>
        <v>40961.252141203702</v>
      </c>
      <c r="R2553" s="11">
        <f t="shared" si="79"/>
        <v>2012</v>
      </c>
    </row>
    <row r="2554" spans="1:18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 t="s">
        <v>8339</v>
      </c>
      <c r="P2554" t="s">
        <v>8368</v>
      </c>
      <c r="Q2554" s="10">
        <f t="shared" si="78"/>
        <v>42769.809965277775</v>
      </c>
      <c r="R2554" s="11">
        <f t="shared" si="7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 t="s">
        <v>8339</v>
      </c>
      <c r="P2555" t="s">
        <v>8368</v>
      </c>
      <c r="Q2555" s="10">
        <f t="shared" si="78"/>
        <v>41113.199155092596</v>
      </c>
      <c r="R2555" s="11">
        <f t="shared" si="7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 t="s">
        <v>8339</v>
      </c>
      <c r="P2556" t="s">
        <v>8368</v>
      </c>
      <c r="Q2556" s="10">
        <f t="shared" si="78"/>
        <v>42125.078275462962</v>
      </c>
      <c r="R2556" s="11">
        <f t="shared" si="7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 t="s">
        <v>8339</v>
      </c>
      <c r="P2557" t="s">
        <v>8368</v>
      </c>
      <c r="Q2557" s="10">
        <f t="shared" si="78"/>
        <v>41026.655011574076</v>
      </c>
      <c r="R2557" s="11">
        <f t="shared" si="79"/>
        <v>2012</v>
      </c>
    </row>
    <row r="2558" spans="1:18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 t="s">
        <v>8339</v>
      </c>
      <c r="P2558" t="s">
        <v>8368</v>
      </c>
      <c r="Q2558" s="10">
        <f t="shared" si="78"/>
        <v>41222.991400462961</v>
      </c>
      <c r="R2558" s="11">
        <f t="shared" si="7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 t="s">
        <v>8339</v>
      </c>
      <c r="P2559" t="s">
        <v>8368</v>
      </c>
      <c r="Q2559" s="10">
        <f t="shared" si="78"/>
        <v>41744.745208333334</v>
      </c>
      <c r="R2559" s="11">
        <f t="shared" si="7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 t="s">
        <v>8339</v>
      </c>
      <c r="P2560" t="s">
        <v>8368</v>
      </c>
      <c r="Q2560" s="10">
        <f t="shared" si="78"/>
        <v>42093.860023148154</v>
      </c>
      <c r="R2560" s="11">
        <f t="shared" si="7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 t="s">
        <v>8339</v>
      </c>
      <c r="P2561" t="s">
        <v>8368</v>
      </c>
      <c r="Q2561" s="10">
        <f t="shared" si="78"/>
        <v>40829.873657407406</v>
      </c>
      <c r="R2561" s="11">
        <f t="shared" si="7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 t="s">
        <v>8339</v>
      </c>
      <c r="P2562" t="s">
        <v>8368</v>
      </c>
      <c r="Q2562" s="10">
        <f t="shared" ref="Q2562:Q2625" si="80">(((J2562/60)/60)/24)+DATE(1970,1,1)</f>
        <v>42039.951087962967</v>
      </c>
      <c r="R2562" s="11">
        <f t="shared" si="7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 t="s">
        <v>8350</v>
      </c>
      <c r="P2563" t="s">
        <v>8351</v>
      </c>
      <c r="Q2563" s="10">
        <f t="shared" si="80"/>
        <v>42260.528807870374</v>
      </c>
      <c r="R2563" s="11">
        <f t="shared" ref="R2563:R2626" si="81">YEAR(Q2563)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 t="s">
        <v>8350</v>
      </c>
      <c r="P2564" t="s">
        <v>8351</v>
      </c>
      <c r="Q2564" s="10">
        <f t="shared" si="80"/>
        <v>42594.524756944447</v>
      </c>
      <c r="R2564" s="11">
        <f t="shared" si="81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 t="s">
        <v>8350</v>
      </c>
      <c r="P2565" t="s">
        <v>8351</v>
      </c>
      <c r="Q2565" s="10">
        <f t="shared" si="80"/>
        <v>42155.139479166668</v>
      </c>
      <c r="R2565" s="11">
        <f t="shared" si="81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 t="s">
        <v>8350</v>
      </c>
      <c r="P2566" t="s">
        <v>8351</v>
      </c>
      <c r="Q2566" s="10">
        <f t="shared" si="80"/>
        <v>41822.040497685186</v>
      </c>
      <c r="R2566" s="11">
        <f t="shared" si="81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 t="s">
        <v>8350</v>
      </c>
      <c r="P2567" t="s">
        <v>8351</v>
      </c>
      <c r="Q2567" s="10">
        <f t="shared" si="80"/>
        <v>42440.650335648148</v>
      </c>
      <c r="R2567" s="11">
        <f t="shared" si="81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 t="s">
        <v>8350</v>
      </c>
      <c r="P2568" t="s">
        <v>8351</v>
      </c>
      <c r="Q2568" s="10">
        <f t="shared" si="80"/>
        <v>41842.980879629627</v>
      </c>
      <c r="R2568" s="11">
        <f t="shared" si="81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 t="s">
        <v>8350</v>
      </c>
      <c r="P2569" t="s">
        <v>8351</v>
      </c>
      <c r="Q2569" s="10">
        <f t="shared" si="80"/>
        <v>42087.878912037035</v>
      </c>
      <c r="R2569" s="11">
        <f t="shared" si="81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 t="s">
        <v>8350</v>
      </c>
      <c r="P2570" t="s">
        <v>8351</v>
      </c>
      <c r="Q2570" s="10">
        <f t="shared" si="80"/>
        <v>42584.666597222225</v>
      </c>
      <c r="R2570" s="11">
        <f t="shared" si="81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 t="s">
        <v>8350</v>
      </c>
      <c r="P2571" t="s">
        <v>8351</v>
      </c>
      <c r="Q2571" s="10">
        <f t="shared" si="80"/>
        <v>42234.105462962965</v>
      </c>
      <c r="R2571" s="11">
        <f t="shared" si="81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 t="s">
        <v>8350</v>
      </c>
      <c r="P2572" t="s">
        <v>8351</v>
      </c>
      <c r="Q2572" s="10">
        <f t="shared" si="80"/>
        <v>42744.903182870374</v>
      </c>
      <c r="R2572" s="11">
        <f t="shared" si="81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 t="s">
        <v>8350</v>
      </c>
      <c r="P2573" t="s">
        <v>8351</v>
      </c>
      <c r="Q2573" s="10">
        <f t="shared" si="80"/>
        <v>42449.341678240744</v>
      </c>
      <c r="R2573" s="11">
        <f t="shared" si="81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 t="s">
        <v>8350</v>
      </c>
      <c r="P2574" t="s">
        <v>8351</v>
      </c>
      <c r="Q2574" s="10">
        <f t="shared" si="80"/>
        <v>42077.119409722218</v>
      </c>
      <c r="R2574" s="11">
        <f t="shared" si="81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 t="s">
        <v>8350</v>
      </c>
      <c r="P2575" t="s">
        <v>8351</v>
      </c>
      <c r="Q2575" s="10">
        <f t="shared" si="80"/>
        <v>41829.592002314814</v>
      </c>
      <c r="R2575" s="11">
        <f t="shared" si="81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 t="s">
        <v>8350</v>
      </c>
      <c r="P2576" t="s">
        <v>8351</v>
      </c>
      <c r="Q2576" s="10">
        <f t="shared" si="80"/>
        <v>42487.825752314813</v>
      </c>
      <c r="R2576" s="11">
        <f t="shared" si="81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 t="s">
        <v>8350</v>
      </c>
      <c r="P2577" t="s">
        <v>8351</v>
      </c>
      <c r="Q2577" s="10">
        <f t="shared" si="80"/>
        <v>41986.108726851846</v>
      </c>
      <c r="R2577" s="11">
        <f t="shared" si="81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 t="s">
        <v>8350</v>
      </c>
      <c r="P2578" t="s">
        <v>8351</v>
      </c>
      <c r="Q2578" s="10">
        <f t="shared" si="80"/>
        <v>42060.00980324074</v>
      </c>
      <c r="R2578" s="11">
        <f t="shared" si="81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 t="s">
        <v>8350</v>
      </c>
      <c r="P2579" t="s">
        <v>8351</v>
      </c>
      <c r="Q2579" s="10">
        <f t="shared" si="80"/>
        <v>41830.820567129631</v>
      </c>
      <c r="R2579" s="11">
        <f t="shared" si="81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 t="s">
        <v>8350</v>
      </c>
      <c r="P2580" t="s">
        <v>8351</v>
      </c>
      <c r="Q2580" s="10">
        <f t="shared" si="80"/>
        <v>42238.022905092599</v>
      </c>
      <c r="R2580" s="11">
        <f t="shared" si="81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 t="s">
        <v>8350</v>
      </c>
      <c r="P2581" t="s">
        <v>8351</v>
      </c>
      <c r="Q2581" s="10">
        <f t="shared" si="80"/>
        <v>41837.829895833333</v>
      </c>
      <c r="R2581" s="11">
        <f t="shared" si="81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 t="s">
        <v>8350</v>
      </c>
      <c r="P2582" t="s">
        <v>8351</v>
      </c>
      <c r="Q2582" s="10">
        <f t="shared" si="80"/>
        <v>42110.326423611114</v>
      </c>
      <c r="R2582" s="11">
        <f t="shared" si="81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 t="s">
        <v>8350</v>
      </c>
      <c r="P2583" t="s">
        <v>8351</v>
      </c>
      <c r="Q2583" s="10">
        <f t="shared" si="80"/>
        <v>42294.628449074073</v>
      </c>
      <c r="R2583" s="11">
        <f t="shared" si="81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 t="s">
        <v>8350</v>
      </c>
      <c r="P2584" t="s">
        <v>8351</v>
      </c>
      <c r="Q2584" s="10">
        <f t="shared" si="80"/>
        <v>42642.988819444443</v>
      </c>
      <c r="R2584" s="11">
        <f t="shared" si="81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 t="s">
        <v>8350</v>
      </c>
      <c r="P2585" t="s">
        <v>8351</v>
      </c>
      <c r="Q2585" s="10">
        <f t="shared" si="80"/>
        <v>42019.76944444445</v>
      </c>
      <c r="R2585" s="11">
        <f t="shared" si="81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 t="s">
        <v>8350</v>
      </c>
      <c r="P2586" t="s">
        <v>8351</v>
      </c>
      <c r="Q2586" s="10">
        <f t="shared" si="80"/>
        <v>42140.173252314817</v>
      </c>
      <c r="R2586" s="11">
        <f t="shared" si="81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 t="s">
        <v>8350</v>
      </c>
      <c r="P2587" t="s">
        <v>8351</v>
      </c>
      <c r="Q2587" s="10">
        <f t="shared" si="80"/>
        <v>41795.963333333333</v>
      </c>
      <c r="R2587" s="11">
        <f t="shared" si="81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 t="s">
        <v>8350</v>
      </c>
      <c r="P2588" t="s">
        <v>8351</v>
      </c>
      <c r="Q2588" s="10">
        <f t="shared" si="80"/>
        <v>42333.330277777779</v>
      </c>
      <c r="R2588" s="11">
        <f t="shared" si="81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 t="s">
        <v>8350</v>
      </c>
      <c r="P2589" t="s">
        <v>8351</v>
      </c>
      <c r="Q2589" s="10">
        <f t="shared" si="80"/>
        <v>42338.675381944442</v>
      </c>
      <c r="R2589" s="11">
        <f t="shared" si="81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 t="s">
        <v>8350</v>
      </c>
      <c r="P2590" t="s">
        <v>8351</v>
      </c>
      <c r="Q2590" s="10">
        <f t="shared" si="80"/>
        <v>42042.676226851851</v>
      </c>
      <c r="R2590" s="11">
        <f t="shared" si="81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 t="s">
        <v>8350</v>
      </c>
      <c r="P2591" t="s">
        <v>8351</v>
      </c>
      <c r="Q2591" s="10">
        <f t="shared" si="80"/>
        <v>42422.536192129628</v>
      </c>
      <c r="R2591" s="11">
        <f t="shared" si="81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 t="s">
        <v>8350</v>
      </c>
      <c r="P2592" t="s">
        <v>8351</v>
      </c>
      <c r="Q2592" s="10">
        <f t="shared" si="80"/>
        <v>42388.589085648149</v>
      </c>
      <c r="R2592" s="11">
        <f t="shared" si="81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 t="s">
        <v>8350</v>
      </c>
      <c r="P2593" t="s">
        <v>8351</v>
      </c>
      <c r="Q2593" s="10">
        <f t="shared" si="80"/>
        <v>42382.906527777777</v>
      </c>
      <c r="R2593" s="11">
        <f t="shared" si="81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 t="s">
        <v>8350</v>
      </c>
      <c r="P2594" t="s">
        <v>8351</v>
      </c>
      <c r="Q2594" s="10">
        <f t="shared" si="80"/>
        <v>41887.801168981481</v>
      </c>
      <c r="R2594" s="11">
        <f t="shared" si="81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 t="s">
        <v>8350</v>
      </c>
      <c r="P2595" t="s">
        <v>8351</v>
      </c>
      <c r="Q2595" s="10">
        <f t="shared" si="80"/>
        <v>42089.84520833334</v>
      </c>
      <c r="R2595" s="11">
        <f t="shared" si="81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 t="s">
        <v>8350</v>
      </c>
      <c r="P2596" t="s">
        <v>8351</v>
      </c>
      <c r="Q2596" s="10">
        <f t="shared" si="80"/>
        <v>41828.967916666668</v>
      </c>
      <c r="R2596" s="11">
        <f t="shared" si="81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 t="s">
        <v>8350</v>
      </c>
      <c r="P2597" t="s">
        <v>8351</v>
      </c>
      <c r="Q2597" s="10">
        <f t="shared" si="80"/>
        <v>42760.244212962964</v>
      </c>
      <c r="R2597" s="11">
        <f t="shared" si="81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 t="s">
        <v>8350</v>
      </c>
      <c r="P2598" t="s">
        <v>8351</v>
      </c>
      <c r="Q2598" s="10">
        <f t="shared" si="80"/>
        <v>41828.664456018516</v>
      </c>
      <c r="R2598" s="11">
        <f t="shared" si="81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 t="s">
        <v>8350</v>
      </c>
      <c r="P2599" t="s">
        <v>8351</v>
      </c>
      <c r="Q2599" s="10">
        <f t="shared" si="80"/>
        <v>42510.341631944444</v>
      </c>
      <c r="R2599" s="11">
        <f t="shared" si="81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 t="s">
        <v>8350</v>
      </c>
      <c r="P2600" t="s">
        <v>8351</v>
      </c>
      <c r="Q2600" s="10">
        <f t="shared" si="80"/>
        <v>42240.840289351851</v>
      </c>
      <c r="R2600" s="11">
        <f t="shared" si="81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 t="s">
        <v>8350</v>
      </c>
      <c r="P2601" t="s">
        <v>8351</v>
      </c>
      <c r="Q2601" s="10">
        <f t="shared" si="80"/>
        <v>41809.754016203704</v>
      </c>
      <c r="R2601" s="11">
        <f t="shared" si="81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 t="s">
        <v>8350</v>
      </c>
      <c r="P2602" t="s">
        <v>8351</v>
      </c>
      <c r="Q2602" s="10">
        <f t="shared" si="80"/>
        <v>42394.900462962964</v>
      </c>
      <c r="R2602" s="11">
        <f t="shared" si="81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 t="s">
        <v>8333</v>
      </c>
      <c r="P2603" t="s">
        <v>8369</v>
      </c>
      <c r="Q2603" s="10">
        <f t="shared" si="80"/>
        <v>41150.902187499996</v>
      </c>
      <c r="R2603" s="11">
        <f t="shared" si="81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 t="s">
        <v>8333</v>
      </c>
      <c r="P2604" t="s">
        <v>8369</v>
      </c>
      <c r="Q2604" s="10">
        <f t="shared" si="80"/>
        <v>41915.747314814813</v>
      </c>
      <c r="R2604" s="11">
        <f t="shared" si="81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 t="s">
        <v>8333</v>
      </c>
      <c r="P2605" t="s">
        <v>8369</v>
      </c>
      <c r="Q2605" s="10">
        <f t="shared" si="80"/>
        <v>41617.912662037037</v>
      </c>
      <c r="R2605" s="11">
        <f t="shared" si="81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 t="s">
        <v>8333</v>
      </c>
      <c r="P2606" t="s">
        <v>8369</v>
      </c>
      <c r="Q2606" s="10">
        <f t="shared" si="80"/>
        <v>40998.051192129627</v>
      </c>
      <c r="R2606" s="11">
        <f t="shared" si="81"/>
        <v>2012</v>
      </c>
    </row>
    <row r="2607" spans="1:18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 t="s">
        <v>8333</v>
      </c>
      <c r="P2607" t="s">
        <v>8369</v>
      </c>
      <c r="Q2607" s="10">
        <f t="shared" si="80"/>
        <v>42508.541550925926</v>
      </c>
      <c r="R2607" s="11">
        <f t="shared" si="81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 t="s">
        <v>8333</v>
      </c>
      <c r="P2608" t="s">
        <v>8369</v>
      </c>
      <c r="Q2608" s="10">
        <f t="shared" si="80"/>
        <v>41726.712754629632</v>
      </c>
      <c r="R2608" s="11">
        <f t="shared" si="81"/>
        <v>2014</v>
      </c>
    </row>
    <row r="2609" spans="1:18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 t="s">
        <v>8333</v>
      </c>
      <c r="P2609" t="s">
        <v>8369</v>
      </c>
      <c r="Q2609" s="10">
        <f t="shared" si="80"/>
        <v>42184.874675925923</v>
      </c>
      <c r="R2609" s="11">
        <f t="shared" si="81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 t="s">
        <v>8333</v>
      </c>
      <c r="P2610" t="s">
        <v>8369</v>
      </c>
      <c r="Q2610" s="10">
        <f t="shared" si="80"/>
        <v>42767.801712962959</v>
      </c>
      <c r="R2610" s="11">
        <f t="shared" si="81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 t="s">
        <v>8333</v>
      </c>
      <c r="P2611" t="s">
        <v>8369</v>
      </c>
      <c r="Q2611" s="10">
        <f t="shared" si="80"/>
        <v>41075.237858796296</v>
      </c>
      <c r="R2611" s="11">
        <f t="shared" si="81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 t="s">
        <v>8333</v>
      </c>
      <c r="P2612" t="s">
        <v>8369</v>
      </c>
      <c r="Q2612" s="10">
        <f t="shared" si="80"/>
        <v>42564.881076388891</v>
      </c>
      <c r="R2612" s="11">
        <f t="shared" si="81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 t="s">
        <v>8333</v>
      </c>
      <c r="P2613" t="s">
        <v>8369</v>
      </c>
      <c r="Q2613" s="10">
        <f t="shared" si="80"/>
        <v>42704.335810185185</v>
      </c>
      <c r="R2613" s="11">
        <f t="shared" si="81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 t="s">
        <v>8333</v>
      </c>
      <c r="P2614" t="s">
        <v>8369</v>
      </c>
      <c r="Q2614" s="10">
        <f t="shared" si="80"/>
        <v>41982.143171296295</v>
      </c>
      <c r="R2614" s="11">
        <f t="shared" si="81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 t="s">
        <v>8333</v>
      </c>
      <c r="P2615" t="s">
        <v>8369</v>
      </c>
      <c r="Q2615" s="10">
        <f t="shared" si="80"/>
        <v>41143.81821759259</v>
      </c>
      <c r="R2615" s="11">
        <f t="shared" si="81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 t="s">
        <v>8333</v>
      </c>
      <c r="P2616" t="s">
        <v>8369</v>
      </c>
      <c r="Q2616" s="10">
        <f t="shared" si="80"/>
        <v>41730.708472222221</v>
      </c>
      <c r="R2616" s="11">
        <f t="shared" si="81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 t="s">
        <v>8333</v>
      </c>
      <c r="P2617" t="s">
        <v>8369</v>
      </c>
      <c r="Q2617" s="10">
        <f t="shared" si="80"/>
        <v>42453.49726851852</v>
      </c>
      <c r="R2617" s="11">
        <f t="shared" si="81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 t="s">
        <v>8333</v>
      </c>
      <c r="P2618" t="s">
        <v>8369</v>
      </c>
      <c r="Q2618" s="10">
        <f t="shared" si="80"/>
        <v>42211.99454861111</v>
      </c>
      <c r="R2618" s="11">
        <f t="shared" si="81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 t="s">
        <v>8333</v>
      </c>
      <c r="P2619" t="s">
        <v>8369</v>
      </c>
      <c r="Q2619" s="10">
        <f t="shared" si="80"/>
        <v>41902.874432870369</v>
      </c>
      <c r="R2619" s="11">
        <f t="shared" si="81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 t="s">
        <v>8333</v>
      </c>
      <c r="P2620" t="s">
        <v>8369</v>
      </c>
      <c r="Q2620" s="10">
        <f t="shared" si="80"/>
        <v>42279.792372685188</v>
      </c>
      <c r="R2620" s="11">
        <f t="shared" si="81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 t="s">
        <v>8333</v>
      </c>
      <c r="P2621" t="s">
        <v>8369</v>
      </c>
      <c r="Q2621" s="10">
        <f t="shared" si="80"/>
        <v>42273.884305555555</v>
      </c>
      <c r="R2621" s="11">
        <f t="shared" si="81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 t="s">
        <v>8333</v>
      </c>
      <c r="P2622" t="s">
        <v>8369</v>
      </c>
      <c r="Q2622" s="10">
        <f t="shared" si="80"/>
        <v>42251.16715277778</v>
      </c>
      <c r="R2622" s="11">
        <f t="shared" si="81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 t="s">
        <v>8333</v>
      </c>
      <c r="P2623" t="s">
        <v>8369</v>
      </c>
      <c r="Q2623" s="10">
        <f t="shared" si="80"/>
        <v>42115.74754629629</v>
      </c>
      <c r="R2623" s="11">
        <f t="shared" si="81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 t="s">
        <v>8333</v>
      </c>
      <c r="P2624" t="s">
        <v>8369</v>
      </c>
      <c r="Q2624" s="10">
        <f t="shared" si="80"/>
        <v>42689.74324074074</v>
      </c>
      <c r="R2624" s="11">
        <f t="shared" si="81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 t="s">
        <v>8333</v>
      </c>
      <c r="P2625" t="s">
        <v>8369</v>
      </c>
      <c r="Q2625" s="10">
        <f t="shared" si="80"/>
        <v>42692.256550925929</v>
      </c>
      <c r="R2625" s="11">
        <f t="shared" si="81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 t="s">
        <v>8333</v>
      </c>
      <c r="P2626" t="s">
        <v>8369</v>
      </c>
      <c r="Q2626" s="10">
        <f t="shared" ref="Q2626:Q2689" si="82">(((J2626/60)/60)/24)+DATE(1970,1,1)</f>
        <v>41144.42155092593</v>
      </c>
      <c r="R2626" s="11">
        <f t="shared" si="81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 t="s">
        <v>8333</v>
      </c>
      <c r="P2627" t="s">
        <v>8369</v>
      </c>
      <c r="Q2627" s="10">
        <f t="shared" si="82"/>
        <v>42658.810277777782</v>
      </c>
      <c r="R2627" s="11">
        <f t="shared" ref="R2627:R2690" si="83">YEAR(Q2627)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 t="s">
        <v>8333</v>
      </c>
      <c r="P2628" t="s">
        <v>8369</v>
      </c>
      <c r="Q2628" s="10">
        <f t="shared" si="82"/>
        <v>42128.628113425926</v>
      </c>
      <c r="R2628" s="11">
        <f t="shared" si="83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 t="s">
        <v>8333</v>
      </c>
      <c r="P2629" t="s">
        <v>8369</v>
      </c>
      <c r="Q2629" s="10">
        <f t="shared" si="82"/>
        <v>42304.829409722224</v>
      </c>
      <c r="R2629" s="11">
        <f t="shared" si="83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 t="s">
        <v>8333</v>
      </c>
      <c r="P2630" t="s">
        <v>8369</v>
      </c>
      <c r="Q2630" s="10">
        <f t="shared" si="82"/>
        <v>41953.966053240743</v>
      </c>
      <c r="R2630" s="11">
        <f t="shared" si="83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 t="s">
        <v>8333</v>
      </c>
      <c r="P2631" t="s">
        <v>8369</v>
      </c>
      <c r="Q2631" s="10">
        <f t="shared" si="82"/>
        <v>42108.538449074069</v>
      </c>
      <c r="R2631" s="11">
        <f t="shared" si="83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 t="s">
        <v>8333</v>
      </c>
      <c r="P2632" t="s">
        <v>8369</v>
      </c>
      <c r="Q2632" s="10">
        <f t="shared" si="82"/>
        <v>42524.105462962965</v>
      </c>
      <c r="R2632" s="11">
        <f t="shared" si="83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 t="s">
        <v>8333</v>
      </c>
      <c r="P2633" t="s">
        <v>8369</v>
      </c>
      <c r="Q2633" s="10">
        <f t="shared" si="82"/>
        <v>42218.169293981482</v>
      </c>
      <c r="R2633" s="11">
        <f t="shared" si="83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 t="s">
        <v>8333</v>
      </c>
      <c r="P2634" t="s">
        <v>8369</v>
      </c>
      <c r="Q2634" s="10">
        <f t="shared" si="82"/>
        <v>42494.061793981484</v>
      </c>
      <c r="R2634" s="11">
        <f t="shared" si="83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 t="s">
        <v>8333</v>
      </c>
      <c r="P2635" t="s">
        <v>8369</v>
      </c>
      <c r="Q2635" s="10">
        <f t="shared" si="82"/>
        <v>41667.823287037041</v>
      </c>
      <c r="R2635" s="11">
        <f t="shared" si="83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 t="s">
        <v>8333</v>
      </c>
      <c r="P2636" t="s">
        <v>8369</v>
      </c>
      <c r="Q2636" s="10">
        <f t="shared" si="82"/>
        <v>42612.656493055561</v>
      </c>
      <c r="R2636" s="11">
        <f t="shared" si="83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 t="s">
        <v>8333</v>
      </c>
      <c r="P2637" t="s">
        <v>8369</v>
      </c>
      <c r="Q2637" s="10">
        <f t="shared" si="82"/>
        <v>42037.950937500005</v>
      </c>
      <c r="R2637" s="11">
        <f t="shared" si="83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 t="s">
        <v>8333</v>
      </c>
      <c r="P2638" t="s">
        <v>8369</v>
      </c>
      <c r="Q2638" s="10">
        <f t="shared" si="82"/>
        <v>42636.614745370374</v>
      </c>
      <c r="R2638" s="11">
        <f t="shared" si="83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 t="s">
        <v>8333</v>
      </c>
      <c r="P2639" t="s">
        <v>8369</v>
      </c>
      <c r="Q2639" s="10">
        <f t="shared" si="82"/>
        <v>42639.549479166672</v>
      </c>
      <c r="R2639" s="11">
        <f t="shared" si="83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 t="s">
        <v>8333</v>
      </c>
      <c r="P2640" t="s">
        <v>8369</v>
      </c>
      <c r="Q2640" s="10">
        <f t="shared" si="82"/>
        <v>41989.913136574076</v>
      </c>
      <c r="R2640" s="11">
        <f t="shared" si="83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 t="s">
        <v>8333</v>
      </c>
      <c r="P2641" t="s">
        <v>8369</v>
      </c>
      <c r="Q2641" s="10">
        <f t="shared" si="82"/>
        <v>42024.86513888889</v>
      </c>
      <c r="R2641" s="11">
        <f t="shared" si="83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 t="s">
        <v>8333</v>
      </c>
      <c r="P2642" t="s">
        <v>8369</v>
      </c>
      <c r="Q2642" s="10">
        <f t="shared" si="82"/>
        <v>42103.160578703704</v>
      </c>
      <c r="R2642" s="11">
        <f t="shared" si="83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 t="s">
        <v>8333</v>
      </c>
      <c r="P2643" t="s">
        <v>8369</v>
      </c>
      <c r="Q2643" s="10">
        <f t="shared" si="82"/>
        <v>41880.827118055553</v>
      </c>
      <c r="R2643" s="11">
        <f t="shared" si="83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 t="s">
        <v>8333</v>
      </c>
      <c r="P2644" t="s">
        <v>8369</v>
      </c>
      <c r="Q2644" s="10">
        <f t="shared" si="82"/>
        <v>42536.246620370366</v>
      </c>
      <c r="R2644" s="11">
        <f t="shared" si="83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 t="s">
        <v>8333</v>
      </c>
      <c r="P2645" t="s">
        <v>8369</v>
      </c>
      <c r="Q2645" s="10">
        <f t="shared" si="82"/>
        <v>42689.582349537035</v>
      </c>
      <c r="R2645" s="11">
        <f t="shared" si="83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 t="s">
        <v>8333</v>
      </c>
      <c r="P2646" t="s">
        <v>8369</v>
      </c>
      <c r="Q2646" s="10">
        <f t="shared" si="82"/>
        <v>42774.792071759264</v>
      </c>
      <c r="R2646" s="11">
        <f t="shared" si="83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 t="s">
        <v>8333</v>
      </c>
      <c r="P2647" t="s">
        <v>8369</v>
      </c>
      <c r="Q2647" s="10">
        <f t="shared" si="82"/>
        <v>41921.842627314814</v>
      </c>
      <c r="R2647" s="11">
        <f t="shared" si="83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 t="s">
        <v>8333</v>
      </c>
      <c r="P2648" t="s">
        <v>8369</v>
      </c>
      <c r="Q2648" s="10">
        <f t="shared" si="82"/>
        <v>42226.313298611116</v>
      </c>
      <c r="R2648" s="11">
        <f t="shared" si="83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 t="s">
        <v>8333</v>
      </c>
      <c r="P2649" t="s">
        <v>8369</v>
      </c>
      <c r="Q2649" s="10">
        <f t="shared" si="82"/>
        <v>42200.261793981481</v>
      </c>
      <c r="R2649" s="11">
        <f t="shared" si="83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 t="s">
        <v>8333</v>
      </c>
      <c r="P2650" t="s">
        <v>8369</v>
      </c>
      <c r="Q2650" s="10">
        <f t="shared" si="82"/>
        <v>42408.714814814812</v>
      </c>
      <c r="R2650" s="11">
        <f t="shared" si="83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 t="s">
        <v>8333</v>
      </c>
      <c r="P2651" t="s">
        <v>8369</v>
      </c>
      <c r="Q2651" s="10">
        <f t="shared" si="82"/>
        <v>42341.99700231482</v>
      </c>
      <c r="R2651" s="11">
        <f t="shared" si="83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 t="s">
        <v>8333</v>
      </c>
      <c r="P2652" t="s">
        <v>8369</v>
      </c>
      <c r="Q2652" s="10">
        <f t="shared" si="82"/>
        <v>42695.624340277776</v>
      </c>
      <c r="R2652" s="11">
        <f t="shared" si="83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 t="s">
        <v>8333</v>
      </c>
      <c r="P2653" t="s">
        <v>8369</v>
      </c>
      <c r="Q2653" s="10">
        <f t="shared" si="82"/>
        <v>42327.805659722217</v>
      </c>
      <c r="R2653" s="11">
        <f t="shared" si="83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 t="s">
        <v>8333</v>
      </c>
      <c r="P2654" t="s">
        <v>8369</v>
      </c>
      <c r="Q2654" s="10">
        <f t="shared" si="82"/>
        <v>41953.158854166672</v>
      </c>
      <c r="R2654" s="11">
        <f t="shared" si="83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 t="s">
        <v>8333</v>
      </c>
      <c r="P2655" t="s">
        <v>8369</v>
      </c>
      <c r="Q2655" s="10">
        <f t="shared" si="82"/>
        <v>41771.651932870373</v>
      </c>
      <c r="R2655" s="11">
        <f t="shared" si="83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 t="s">
        <v>8333</v>
      </c>
      <c r="P2656" t="s">
        <v>8369</v>
      </c>
      <c r="Q2656" s="10">
        <f t="shared" si="82"/>
        <v>42055.600995370376</v>
      </c>
      <c r="R2656" s="11">
        <f t="shared" si="83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 t="s">
        <v>8333</v>
      </c>
      <c r="P2657" t="s">
        <v>8369</v>
      </c>
      <c r="Q2657" s="10">
        <f t="shared" si="82"/>
        <v>42381.866284722222</v>
      </c>
      <c r="R2657" s="11">
        <f t="shared" si="83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 t="s">
        <v>8333</v>
      </c>
      <c r="P2658" t="s">
        <v>8369</v>
      </c>
      <c r="Q2658" s="10">
        <f t="shared" si="82"/>
        <v>42767.688518518517</v>
      </c>
      <c r="R2658" s="11">
        <f t="shared" si="83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 t="s">
        <v>8333</v>
      </c>
      <c r="P2659" t="s">
        <v>8369</v>
      </c>
      <c r="Q2659" s="10">
        <f t="shared" si="82"/>
        <v>42551.928854166668</v>
      </c>
      <c r="R2659" s="11">
        <f t="shared" si="83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 t="s">
        <v>8333</v>
      </c>
      <c r="P2660" t="s">
        <v>8369</v>
      </c>
      <c r="Q2660" s="10">
        <f t="shared" si="82"/>
        <v>42551.884189814817</v>
      </c>
      <c r="R2660" s="11">
        <f t="shared" si="83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 t="s">
        <v>8333</v>
      </c>
      <c r="P2661" t="s">
        <v>8369</v>
      </c>
      <c r="Q2661" s="10">
        <f t="shared" si="82"/>
        <v>42082.069560185191</v>
      </c>
      <c r="R2661" s="11">
        <f t="shared" si="83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 t="s">
        <v>8333</v>
      </c>
      <c r="P2662" t="s">
        <v>8369</v>
      </c>
      <c r="Q2662" s="10">
        <f t="shared" si="82"/>
        <v>42272.713171296295</v>
      </c>
      <c r="R2662" s="11">
        <f t="shared" si="83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 t="s">
        <v>8333</v>
      </c>
      <c r="P2663" t="s">
        <v>8370</v>
      </c>
      <c r="Q2663" s="10">
        <f t="shared" si="82"/>
        <v>41542.958449074074</v>
      </c>
      <c r="R2663" s="11">
        <f t="shared" si="83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 t="s">
        <v>8333</v>
      </c>
      <c r="P2664" t="s">
        <v>8370</v>
      </c>
      <c r="Q2664" s="10">
        <f t="shared" si="82"/>
        <v>42207.746678240743</v>
      </c>
      <c r="R2664" s="11">
        <f t="shared" si="83"/>
        <v>2015</v>
      </c>
    </row>
    <row r="2665" spans="1:18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 t="s">
        <v>8333</v>
      </c>
      <c r="P2665" t="s">
        <v>8370</v>
      </c>
      <c r="Q2665" s="10">
        <f t="shared" si="82"/>
        <v>42222.622766203705</v>
      </c>
      <c r="R2665" s="11">
        <f t="shared" si="83"/>
        <v>2015</v>
      </c>
    </row>
    <row r="2666" spans="1:18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 t="s">
        <v>8333</v>
      </c>
      <c r="P2666" t="s">
        <v>8370</v>
      </c>
      <c r="Q2666" s="10">
        <f t="shared" si="82"/>
        <v>42313.02542824074</v>
      </c>
      <c r="R2666" s="11">
        <f t="shared" si="83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 t="s">
        <v>8333</v>
      </c>
      <c r="P2667" t="s">
        <v>8370</v>
      </c>
      <c r="Q2667" s="10">
        <f t="shared" si="82"/>
        <v>42083.895532407405</v>
      </c>
      <c r="R2667" s="11">
        <f t="shared" si="83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 t="s">
        <v>8333</v>
      </c>
      <c r="P2668" t="s">
        <v>8370</v>
      </c>
      <c r="Q2668" s="10">
        <f t="shared" si="82"/>
        <v>42235.764340277776</v>
      </c>
      <c r="R2668" s="11">
        <f t="shared" si="83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 t="s">
        <v>8333</v>
      </c>
      <c r="P2669" t="s">
        <v>8370</v>
      </c>
      <c r="Q2669" s="10">
        <f t="shared" si="82"/>
        <v>42380.926111111112</v>
      </c>
      <c r="R2669" s="11">
        <f t="shared" si="83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 t="s">
        <v>8333</v>
      </c>
      <c r="P2670" t="s">
        <v>8370</v>
      </c>
      <c r="Q2670" s="10">
        <f t="shared" si="82"/>
        <v>42275.588715277772</v>
      </c>
      <c r="R2670" s="11">
        <f t="shared" si="83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 t="s">
        <v>8333</v>
      </c>
      <c r="P2671" t="s">
        <v>8370</v>
      </c>
      <c r="Q2671" s="10">
        <f t="shared" si="82"/>
        <v>42319.035833333335</v>
      </c>
      <c r="R2671" s="11">
        <f t="shared" si="83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 t="s">
        <v>8333</v>
      </c>
      <c r="P2672" t="s">
        <v>8370</v>
      </c>
      <c r="Q2672" s="10">
        <f t="shared" si="82"/>
        <v>41821.020601851851</v>
      </c>
      <c r="R2672" s="11">
        <f t="shared" si="83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 t="s">
        <v>8333</v>
      </c>
      <c r="P2673" t="s">
        <v>8370</v>
      </c>
      <c r="Q2673" s="10">
        <f t="shared" si="82"/>
        <v>41962.749027777783</v>
      </c>
      <c r="R2673" s="11">
        <f t="shared" si="83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 t="s">
        <v>8333</v>
      </c>
      <c r="P2674" t="s">
        <v>8370</v>
      </c>
      <c r="Q2674" s="10">
        <f t="shared" si="82"/>
        <v>42344.884143518517</v>
      </c>
      <c r="R2674" s="11">
        <f t="shared" si="83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 t="s">
        <v>8333</v>
      </c>
      <c r="P2675" t="s">
        <v>8370</v>
      </c>
      <c r="Q2675" s="10">
        <f t="shared" si="82"/>
        <v>41912.541655092595</v>
      </c>
      <c r="R2675" s="11">
        <f t="shared" si="83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 t="s">
        <v>8333</v>
      </c>
      <c r="P2676" t="s">
        <v>8370</v>
      </c>
      <c r="Q2676" s="10">
        <f t="shared" si="82"/>
        <v>42529.632754629631</v>
      </c>
      <c r="R2676" s="11">
        <f t="shared" si="83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 t="s">
        <v>8333</v>
      </c>
      <c r="P2677" t="s">
        <v>8370</v>
      </c>
      <c r="Q2677" s="10">
        <f t="shared" si="82"/>
        <v>41923.857511574075</v>
      </c>
      <c r="R2677" s="11">
        <f t="shared" si="83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 t="s">
        <v>8333</v>
      </c>
      <c r="P2678" t="s">
        <v>8370</v>
      </c>
      <c r="Q2678" s="10">
        <f t="shared" si="82"/>
        <v>42482.624699074076</v>
      </c>
      <c r="R2678" s="11">
        <f t="shared" si="83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 t="s">
        <v>8333</v>
      </c>
      <c r="P2679" t="s">
        <v>8370</v>
      </c>
      <c r="Q2679" s="10">
        <f t="shared" si="82"/>
        <v>41793.029432870368</v>
      </c>
      <c r="R2679" s="11">
        <f t="shared" si="83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 t="s">
        <v>8333</v>
      </c>
      <c r="P2680" t="s">
        <v>8370</v>
      </c>
      <c r="Q2680" s="10">
        <f t="shared" si="82"/>
        <v>42241.798206018517</v>
      </c>
      <c r="R2680" s="11">
        <f t="shared" si="83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 t="s">
        <v>8333</v>
      </c>
      <c r="P2681" t="s">
        <v>8370</v>
      </c>
      <c r="Q2681" s="10">
        <f t="shared" si="82"/>
        <v>42033.001087962963</v>
      </c>
      <c r="R2681" s="11">
        <f t="shared" si="83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 t="s">
        <v>8333</v>
      </c>
      <c r="P2682" t="s">
        <v>8370</v>
      </c>
      <c r="Q2682" s="10">
        <f t="shared" si="82"/>
        <v>42436.211701388893</v>
      </c>
      <c r="R2682" s="11">
        <f t="shared" si="83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 t="s">
        <v>8350</v>
      </c>
      <c r="P2683" t="s">
        <v>8351</v>
      </c>
      <c r="Q2683" s="10">
        <f t="shared" si="82"/>
        <v>41805.895254629628</v>
      </c>
      <c r="R2683" s="11">
        <f t="shared" si="83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 t="s">
        <v>8350</v>
      </c>
      <c r="P2684" t="s">
        <v>8351</v>
      </c>
      <c r="Q2684" s="10">
        <f t="shared" si="82"/>
        <v>41932.871990740743</v>
      </c>
      <c r="R2684" s="11">
        <f t="shared" si="83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 t="s">
        <v>8350</v>
      </c>
      <c r="P2685" t="s">
        <v>8351</v>
      </c>
      <c r="Q2685" s="10">
        <f t="shared" si="82"/>
        <v>42034.75509259259</v>
      </c>
      <c r="R2685" s="11">
        <f t="shared" si="83"/>
        <v>2015</v>
      </c>
    </row>
    <row r="2686" spans="1:18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 t="s">
        <v>8350</v>
      </c>
      <c r="P2686" t="s">
        <v>8351</v>
      </c>
      <c r="Q2686" s="10">
        <f t="shared" si="82"/>
        <v>41820.914641203701</v>
      </c>
      <c r="R2686" s="11">
        <f t="shared" si="83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 t="s">
        <v>8350</v>
      </c>
      <c r="P2687" t="s">
        <v>8351</v>
      </c>
      <c r="Q2687" s="10">
        <f t="shared" si="82"/>
        <v>42061.69594907407</v>
      </c>
      <c r="R2687" s="11">
        <f t="shared" si="83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 t="s">
        <v>8350</v>
      </c>
      <c r="P2688" t="s">
        <v>8351</v>
      </c>
      <c r="Q2688" s="10">
        <f t="shared" si="82"/>
        <v>41892.974803240737</v>
      </c>
      <c r="R2688" s="11">
        <f t="shared" si="83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 t="s">
        <v>8350</v>
      </c>
      <c r="P2689" t="s">
        <v>8351</v>
      </c>
      <c r="Q2689" s="10">
        <f t="shared" si="82"/>
        <v>42154.64025462963</v>
      </c>
      <c r="R2689" s="11">
        <f t="shared" si="83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 t="s">
        <v>8350</v>
      </c>
      <c r="P2690" t="s">
        <v>8351</v>
      </c>
      <c r="Q2690" s="10">
        <f t="shared" ref="Q2690:Q2753" si="84">(((J2690/60)/60)/24)+DATE(1970,1,1)</f>
        <v>42028.118865740747</v>
      </c>
      <c r="R2690" s="11">
        <f t="shared" si="83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 t="s">
        <v>8350</v>
      </c>
      <c r="P2691" t="s">
        <v>8351</v>
      </c>
      <c r="Q2691" s="10">
        <f t="shared" si="84"/>
        <v>42551.961689814809</v>
      </c>
      <c r="R2691" s="11">
        <f t="shared" ref="R2691:R2754" si="85">YEAR(Q2691)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 t="s">
        <v>8350</v>
      </c>
      <c r="P2692" t="s">
        <v>8351</v>
      </c>
      <c r="Q2692" s="10">
        <f t="shared" si="84"/>
        <v>42113.105046296296</v>
      </c>
      <c r="R2692" s="11">
        <f t="shared" si="85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 t="s">
        <v>8350</v>
      </c>
      <c r="P2693" t="s">
        <v>8351</v>
      </c>
      <c r="Q2693" s="10">
        <f t="shared" si="84"/>
        <v>42089.724039351851</v>
      </c>
      <c r="R2693" s="11">
        <f t="shared" si="85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 t="s">
        <v>8350</v>
      </c>
      <c r="P2694" t="s">
        <v>8351</v>
      </c>
      <c r="Q2694" s="10">
        <f t="shared" si="84"/>
        <v>42058.334027777775</v>
      </c>
      <c r="R2694" s="11">
        <f t="shared" si="85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 t="s">
        <v>8350</v>
      </c>
      <c r="P2695" t="s">
        <v>8351</v>
      </c>
      <c r="Q2695" s="10">
        <f t="shared" si="84"/>
        <v>41834.138495370367</v>
      </c>
      <c r="R2695" s="11">
        <f t="shared" si="85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 t="s">
        <v>8350</v>
      </c>
      <c r="P2696" t="s">
        <v>8351</v>
      </c>
      <c r="Q2696" s="10">
        <f t="shared" si="84"/>
        <v>41878.140497685185</v>
      </c>
      <c r="R2696" s="11">
        <f t="shared" si="85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 t="s">
        <v>8350</v>
      </c>
      <c r="P2697" t="s">
        <v>8351</v>
      </c>
      <c r="Q2697" s="10">
        <f t="shared" si="84"/>
        <v>42048.181921296295</v>
      </c>
      <c r="R2697" s="11">
        <f t="shared" si="85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 t="s">
        <v>8350</v>
      </c>
      <c r="P2698" t="s">
        <v>8351</v>
      </c>
      <c r="Q2698" s="10">
        <f t="shared" si="84"/>
        <v>41964.844444444447</v>
      </c>
      <c r="R2698" s="11">
        <f t="shared" si="85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 t="s">
        <v>8350</v>
      </c>
      <c r="P2699" t="s">
        <v>8351</v>
      </c>
      <c r="Q2699" s="10">
        <f t="shared" si="84"/>
        <v>42187.940081018518</v>
      </c>
      <c r="R2699" s="11">
        <f t="shared" si="85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 t="s">
        <v>8350</v>
      </c>
      <c r="P2700" t="s">
        <v>8351</v>
      </c>
      <c r="Q2700" s="10">
        <f t="shared" si="84"/>
        <v>41787.898240740738</v>
      </c>
      <c r="R2700" s="11">
        <f t="shared" si="85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 t="s">
        <v>8350</v>
      </c>
      <c r="P2701" t="s">
        <v>8351</v>
      </c>
      <c r="Q2701" s="10">
        <f t="shared" si="84"/>
        <v>41829.896562499998</v>
      </c>
      <c r="R2701" s="11">
        <f t="shared" si="85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 t="s">
        <v>8350</v>
      </c>
      <c r="P2702" t="s">
        <v>8351</v>
      </c>
      <c r="Q2702" s="10">
        <f t="shared" si="84"/>
        <v>41870.87467592593</v>
      </c>
      <c r="R2702" s="11">
        <f t="shared" si="85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 t="s">
        <v>8331</v>
      </c>
      <c r="P2703" t="s">
        <v>8371</v>
      </c>
      <c r="Q2703" s="10">
        <f t="shared" si="84"/>
        <v>42801.774699074071</v>
      </c>
      <c r="R2703" s="11">
        <f t="shared" si="85"/>
        <v>2017</v>
      </c>
    </row>
    <row r="2704" spans="1:18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 t="s">
        <v>8331</v>
      </c>
      <c r="P2704" t="s">
        <v>8371</v>
      </c>
      <c r="Q2704" s="10">
        <f t="shared" si="84"/>
        <v>42800.801817129628</v>
      </c>
      <c r="R2704" s="11">
        <f t="shared" si="85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 t="s">
        <v>8331</v>
      </c>
      <c r="P2705" t="s">
        <v>8371</v>
      </c>
      <c r="Q2705" s="10">
        <f t="shared" si="84"/>
        <v>42756.690162037034</v>
      </c>
      <c r="R2705" s="11">
        <f t="shared" si="85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 t="s">
        <v>8331</v>
      </c>
      <c r="P2706" t="s">
        <v>8371</v>
      </c>
      <c r="Q2706" s="10">
        <f t="shared" si="84"/>
        <v>42787.862430555557</v>
      </c>
      <c r="R2706" s="11">
        <f t="shared" si="85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 t="s">
        <v>8331</v>
      </c>
      <c r="P2707" t="s">
        <v>8371</v>
      </c>
      <c r="Q2707" s="10">
        <f t="shared" si="84"/>
        <v>42773.916180555556</v>
      </c>
      <c r="R2707" s="11">
        <f t="shared" si="85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 t="s">
        <v>8331</v>
      </c>
      <c r="P2708" t="s">
        <v>8371</v>
      </c>
      <c r="Q2708" s="10">
        <f t="shared" si="84"/>
        <v>41899.294942129629</v>
      </c>
      <c r="R2708" s="11">
        <f t="shared" si="85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 t="s">
        <v>8331</v>
      </c>
      <c r="P2709" t="s">
        <v>8371</v>
      </c>
      <c r="Q2709" s="10">
        <f t="shared" si="84"/>
        <v>41391.782905092594</v>
      </c>
      <c r="R2709" s="11">
        <f t="shared" si="85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 t="s">
        <v>8331</v>
      </c>
      <c r="P2710" t="s">
        <v>8371</v>
      </c>
      <c r="Q2710" s="10">
        <f t="shared" si="84"/>
        <v>42512.698217592595</v>
      </c>
      <c r="R2710" s="11">
        <f t="shared" si="85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 t="s">
        <v>8331</v>
      </c>
      <c r="P2711" t="s">
        <v>8371</v>
      </c>
      <c r="Q2711" s="10">
        <f t="shared" si="84"/>
        <v>42612.149780092594</v>
      </c>
      <c r="R2711" s="11">
        <f t="shared" si="85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 t="s">
        <v>8331</v>
      </c>
      <c r="P2712" t="s">
        <v>8371</v>
      </c>
      <c r="Q2712" s="10">
        <f t="shared" si="84"/>
        <v>41828.229490740741</v>
      </c>
      <c r="R2712" s="11">
        <f t="shared" si="85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 t="s">
        <v>8331</v>
      </c>
      <c r="P2713" t="s">
        <v>8371</v>
      </c>
      <c r="Q2713" s="10">
        <f t="shared" si="84"/>
        <v>41780.745254629634</v>
      </c>
      <c r="R2713" s="11">
        <f t="shared" si="85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 t="s">
        <v>8331</v>
      </c>
      <c r="P2714" t="s">
        <v>8371</v>
      </c>
      <c r="Q2714" s="10">
        <f t="shared" si="84"/>
        <v>41432.062037037038</v>
      </c>
      <c r="R2714" s="11">
        <f t="shared" si="85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 t="s">
        <v>8331</v>
      </c>
      <c r="P2715" t="s">
        <v>8371</v>
      </c>
      <c r="Q2715" s="10">
        <f t="shared" si="84"/>
        <v>42322.653749999998</v>
      </c>
      <c r="R2715" s="11">
        <f t="shared" si="85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 t="s">
        <v>8331</v>
      </c>
      <c r="P2716" t="s">
        <v>8371</v>
      </c>
      <c r="Q2716" s="10">
        <f t="shared" si="84"/>
        <v>42629.655046296291</v>
      </c>
      <c r="R2716" s="11">
        <f t="shared" si="85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 t="s">
        <v>8331</v>
      </c>
      <c r="P2717" t="s">
        <v>8371</v>
      </c>
      <c r="Q2717" s="10">
        <f t="shared" si="84"/>
        <v>42387.398472222223</v>
      </c>
      <c r="R2717" s="11">
        <f t="shared" si="85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 t="s">
        <v>8331</v>
      </c>
      <c r="P2718" t="s">
        <v>8371</v>
      </c>
      <c r="Q2718" s="10">
        <f t="shared" si="84"/>
        <v>42255.333252314813</v>
      </c>
      <c r="R2718" s="11">
        <f t="shared" si="85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 t="s">
        <v>8331</v>
      </c>
      <c r="P2719" t="s">
        <v>8371</v>
      </c>
      <c r="Q2719" s="10">
        <f t="shared" si="84"/>
        <v>41934.914918981485</v>
      </c>
      <c r="R2719" s="11">
        <f t="shared" si="85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 t="s">
        <v>8331</v>
      </c>
      <c r="P2720" t="s">
        <v>8371</v>
      </c>
      <c r="Q2720" s="10">
        <f t="shared" si="84"/>
        <v>42465.596585648149</v>
      </c>
      <c r="R2720" s="11">
        <f t="shared" si="85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 t="s">
        <v>8331</v>
      </c>
      <c r="P2721" t="s">
        <v>8371</v>
      </c>
      <c r="Q2721" s="10">
        <f t="shared" si="84"/>
        <v>42418.031180555554</v>
      </c>
      <c r="R2721" s="11">
        <f t="shared" si="85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 t="s">
        <v>8331</v>
      </c>
      <c r="P2722" t="s">
        <v>8371</v>
      </c>
      <c r="Q2722" s="10">
        <f t="shared" si="84"/>
        <v>42655.465891203698</v>
      </c>
      <c r="R2722" s="11">
        <f t="shared" si="85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 t="s">
        <v>8333</v>
      </c>
      <c r="P2723" t="s">
        <v>8363</v>
      </c>
      <c r="Q2723" s="10">
        <f t="shared" si="84"/>
        <v>41493.543958333335</v>
      </c>
      <c r="R2723" s="11">
        <f t="shared" si="85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 t="s">
        <v>8333</v>
      </c>
      <c r="P2724" t="s">
        <v>8363</v>
      </c>
      <c r="Q2724" s="10">
        <f t="shared" si="84"/>
        <v>42704.857094907406</v>
      </c>
      <c r="R2724" s="11">
        <f t="shared" si="85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 t="s">
        <v>8333</v>
      </c>
      <c r="P2725" t="s">
        <v>8363</v>
      </c>
      <c r="Q2725" s="10">
        <f t="shared" si="84"/>
        <v>41944.83898148148</v>
      </c>
      <c r="R2725" s="11">
        <f t="shared" si="85"/>
        <v>2014</v>
      </c>
    </row>
    <row r="2726" spans="1:18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 t="s">
        <v>8333</v>
      </c>
      <c r="P2726" t="s">
        <v>8363</v>
      </c>
      <c r="Q2726" s="10">
        <f t="shared" si="84"/>
        <v>42199.32707175926</v>
      </c>
      <c r="R2726" s="11">
        <f t="shared" si="85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 t="s">
        <v>8333</v>
      </c>
      <c r="P2727" t="s">
        <v>8363</v>
      </c>
      <c r="Q2727" s="10">
        <f t="shared" si="84"/>
        <v>42745.744618055556</v>
      </c>
      <c r="R2727" s="11">
        <f t="shared" si="85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 t="s">
        <v>8333</v>
      </c>
      <c r="P2728" t="s">
        <v>8363</v>
      </c>
      <c r="Q2728" s="10">
        <f t="shared" si="84"/>
        <v>42452.579988425925</v>
      </c>
      <c r="R2728" s="11">
        <f t="shared" si="85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 t="s">
        <v>8333</v>
      </c>
      <c r="P2729" t="s">
        <v>8363</v>
      </c>
      <c r="Q2729" s="10">
        <f t="shared" si="84"/>
        <v>42198.676655092597</v>
      </c>
      <c r="R2729" s="11">
        <f t="shared" si="85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 t="s">
        <v>8333</v>
      </c>
      <c r="P2730" t="s">
        <v>8363</v>
      </c>
      <c r="Q2730" s="10">
        <f t="shared" si="84"/>
        <v>42333.59993055556</v>
      </c>
      <c r="R2730" s="11">
        <f t="shared" si="85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 t="s">
        <v>8333</v>
      </c>
      <c r="P2731" t="s">
        <v>8363</v>
      </c>
      <c r="Q2731" s="10">
        <f t="shared" si="84"/>
        <v>42095.240706018521</v>
      </c>
      <c r="R2731" s="11">
        <f t="shared" si="85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 t="s">
        <v>8333</v>
      </c>
      <c r="P2732" t="s">
        <v>8363</v>
      </c>
      <c r="Q2732" s="10">
        <f t="shared" si="84"/>
        <v>41351.541377314818</v>
      </c>
      <c r="R2732" s="11">
        <f t="shared" si="85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 t="s">
        <v>8333</v>
      </c>
      <c r="P2733" t="s">
        <v>8363</v>
      </c>
      <c r="Q2733" s="10">
        <f t="shared" si="84"/>
        <v>41872.525717592594</v>
      </c>
      <c r="R2733" s="11">
        <f t="shared" si="85"/>
        <v>2014</v>
      </c>
    </row>
    <row r="2734" spans="1:18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 t="s">
        <v>8333</v>
      </c>
      <c r="P2734" t="s">
        <v>8363</v>
      </c>
      <c r="Q2734" s="10">
        <f t="shared" si="84"/>
        <v>41389.808194444442</v>
      </c>
      <c r="R2734" s="11">
        <f t="shared" si="85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 t="s">
        <v>8333</v>
      </c>
      <c r="P2735" t="s">
        <v>8363</v>
      </c>
      <c r="Q2735" s="10">
        <f t="shared" si="84"/>
        <v>42044.272847222222</v>
      </c>
      <c r="R2735" s="11">
        <f t="shared" si="85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 t="s">
        <v>8333</v>
      </c>
      <c r="P2736" t="s">
        <v>8363</v>
      </c>
      <c r="Q2736" s="10">
        <f t="shared" si="84"/>
        <v>42626.668888888889</v>
      </c>
      <c r="R2736" s="11">
        <f t="shared" si="85"/>
        <v>2016</v>
      </c>
    </row>
    <row r="2737" spans="1:18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 t="s">
        <v>8333</v>
      </c>
      <c r="P2737" t="s">
        <v>8363</v>
      </c>
      <c r="Q2737" s="10">
        <f t="shared" si="84"/>
        <v>41316.120949074073</v>
      </c>
      <c r="R2737" s="11">
        <f t="shared" si="85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 t="s">
        <v>8333</v>
      </c>
      <c r="P2738" t="s">
        <v>8363</v>
      </c>
      <c r="Q2738" s="10">
        <f t="shared" si="84"/>
        <v>41722.666354166664</v>
      </c>
      <c r="R2738" s="11">
        <f t="shared" si="85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 t="s">
        <v>8333</v>
      </c>
      <c r="P2739" t="s">
        <v>8363</v>
      </c>
      <c r="Q2739" s="10">
        <f t="shared" si="84"/>
        <v>41611.917673611111</v>
      </c>
      <c r="R2739" s="11">
        <f t="shared" si="85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 t="s">
        <v>8333</v>
      </c>
      <c r="P2740" t="s">
        <v>8363</v>
      </c>
      <c r="Q2740" s="10">
        <f t="shared" si="84"/>
        <v>42620.143564814818</v>
      </c>
      <c r="R2740" s="11">
        <f t="shared" si="85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 t="s">
        <v>8333</v>
      </c>
      <c r="P2741" t="s">
        <v>8363</v>
      </c>
      <c r="Q2741" s="10">
        <f t="shared" si="84"/>
        <v>41719.887928240743</v>
      </c>
      <c r="R2741" s="11">
        <f t="shared" si="85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 t="s">
        <v>8333</v>
      </c>
      <c r="P2742" t="s">
        <v>8363</v>
      </c>
      <c r="Q2742" s="10">
        <f t="shared" si="84"/>
        <v>42045.031851851847</v>
      </c>
      <c r="R2742" s="11">
        <f t="shared" si="85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 t="s">
        <v>8336</v>
      </c>
      <c r="P2743" t="s">
        <v>8372</v>
      </c>
      <c r="Q2743" s="10">
        <f t="shared" si="84"/>
        <v>41911.657430555555</v>
      </c>
      <c r="R2743" s="11">
        <f t="shared" si="85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 t="s">
        <v>8336</v>
      </c>
      <c r="P2744" t="s">
        <v>8372</v>
      </c>
      <c r="Q2744" s="10">
        <f t="shared" si="84"/>
        <v>41030.719756944447</v>
      </c>
      <c r="R2744" s="11">
        <f t="shared" si="85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 t="s">
        <v>8336</v>
      </c>
      <c r="P2745" t="s">
        <v>8372</v>
      </c>
      <c r="Q2745" s="10">
        <f t="shared" si="84"/>
        <v>42632.328784722224</v>
      </c>
      <c r="R2745" s="11">
        <f t="shared" si="85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 t="s">
        <v>8336</v>
      </c>
      <c r="P2746" t="s">
        <v>8372</v>
      </c>
      <c r="Q2746" s="10">
        <f t="shared" si="84"/>
        <v>40938.062476851854</v>
      </c>
      <c r="R2746" s="11">
        <f t="shared" si="85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 t="s">
        <v>8336</v>
      </c>
      <c r="P2747" t="s">
        <v>8372</v>
      </c>
      <c r="Q2747" s="10">
        <f t="shared" si="84"/>
        <v>41044.988055555557</v>
      </c>
      <c r="R2747" s="11">
        <f t="shared" si="85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 t="s">
        <v>8336</v>
      </c>
      <c r="P2748" t="s">
        <v>8372</v>
      </c>
      <c r="Q2748" s="10">
        <f t="shared" si="84"/>
        <v>41850.781377314815</v>
      </c>
      <c r="R2748" s="11">
        <f t="shared" si="85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 t="s">
        <v>8336</v>
      </c>
      <c r="P2749" t="s">
        <v>8372</v>
      </c>
      <c r="Q2749" s="10">
        <f t="shared" si="84"/>
        <v>41044.64811342593</v>
      </c>
      <c r="R2749" s="11">
        <f t="shared" si="85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 t="s">
        <v>8336</v>
      </c>
      <c r="P2750" t="s">
        <v>8372</v>
      </c>
      <c r="Q2750" s="10">
        <f t="shared" si="84"/>
        <v>42585.7106712963</v>
      </c>
      <c r="R2750" s="11">
        <f t="shared" si="85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 t="s">
        <v>8336</v>
      </c>
      <c r="P2751" t="s">
        <v>8372</v>
      </c>
      <c r="Q2751" s="10">
        <f t="shared" si="84"/>
        <v>42068.799039351856</v>
      </c>
      <c r="R2751" s="11">
        <f t="shared" si="85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 t="s">
        <v>8336</v>
      </c>
      <c r="P2752" t="s">
        <v>8372</v>
      </c>
      <c r="Q2752" s="10">
        <f t="shared" si="84"/>
        <v>41078.899826388886</v>
      </c>
      <c r="R2752" s="11">
        <f t="shared" si="85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 t="s">
        <v>8336</v>
      </c>
      <c r="P2753" t="s">
        <v>8372</v>
      </c>
      <c r="Q2753" s="10">
        <f t="shared" si="84"/>
        <v>41747.887060185189</v>
      </c>
      <c r="R2753" s="11">
        <f t="shared" si="85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 t="s">
        <v>8336</v>
      </c>
      <c r="P2754" t="s">
        <v>8372</v>
      </c>
      <c r="Q2754" s="10">
        <f t="shared" ref="Q2754:Q2817" si="86">(((J2754/60)/60)/24)+DATE(1970,1,1)</f>
        <v>40855.765092592592</v>
      </c>
      <c r="R2754" s="11">
        <f t="shared" si="85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 t="s">
        <v>8336</v>
      </c>
      <c r="P2755" t="s">
        <v>8372</v>
      </c>
      <c r="Q2755" s="10">
        <f t="shared" si="86"/>
        <v>41117.900729166664</v>
      </c>
      <c r="R2755" s="11">
        <f t="shared" ref="R2755:R2818" si="87">YEAR(Q2755)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 t="s">
        <v>8336</v>
      </c>
      <c r="P2756" t="s">
        <v>8372</v>
      </c>
      <c r="Q2756" s="10">
        <f t="shared" si="86"/>
        <v>41863.636006944449</v>
      </c>
      <c r="R2756" s="11">
        <f t="shared" si="87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 t="s">
        <v>8336</v>
      </c>
      <c r="P2757" t="s">
        <v>8372</v>
      </c>
      <c r="Q2757" s="10">
        <f t="shared" si="86"/>
        <v>42072.790821759263</v>
      </c>
      <c r="R2757" s="11">
        <f t="shared" si="87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 t="s">
        <v>8336</v>
      </c>
      <c r="P2758" t="s">
        <v>8372</v>
      </c>
      <c r="Q2758" s="10">
        <f t="shared" si="86"/>
        <v>41620.90047453704</v>
      </c>
      <c r="R2758" s="11">
        <f t="shared" si="87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 t="s">
        <v>8336</v>
      </c>
      <c r="P2759" t="s">
        <v>8372</v>
      </c>
      <c r="Q2759" s="10">
        <f t="shared" si="86"/>
        <v>42573.65662037037</v>
      </c>
      <c r="R2759" s="11">
        <f t="shared" si="87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 t="s">
        <v>8336</v>
      </c>
      <c r="P2760" t="s">
        <v>8372</v>
      </c>
      <c r="Q2760" s="10">
        <f t="shared" si="86"/>
        <v>42639.441932870366</v>
      </c>
      <c r="R2760" s="11">
        <f t="shared" si="87"/>
        <v>2016</v>
      </c>
    </row>
    <row r="2761" spans="1:18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 t="s">
        <v>8336</v>
      </c>
      <c r="P2761" t="s">
        <v>8372</v>
      </c>
      <c r="Q2761" s="10">
        <f t="shared" si="86"/>
        <v>42524.36650462963</v>
      </c>
      <c r="R2761" s="11">
        <f t="shared" si="87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 t="s">
        <v>8336</v>
      </c>
      <c r="P2762" t="s">
        <v>8372</v>
      </c>
      <c r="Q2762" s="10">
        <f t="shared" si="86"/>
        <v>41415.461319444446</v>
      </c>
      <c r="R2762" s="11">
        <f t="shared" si="87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 t="s">
        <v>8336</v>
      </c>
      <c r="P2763" t="s">
        <v>8372</v>
      </c>
      <c r="Q2763" s="10">
        <f t="shared" si="86"/>
        <v>41247.063576388886</v>
      </c>
      <c r="R2763" s="11">
        <f t="shared" si="87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 t="s">
        <v>8336</v>
      </c>
      <c r="P2764" t="s">
        <v>8372</v>
      </c>
      <c r="Q2764" s="10">
        <f t="shared" si="86"/>
        <v>40927.036979166667</v>
      </c>
      <c r="R2764" s="11">
        <f t="shared" si="87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 t="s">
        <v>8336</v>
      </c>
      <c r="P2765" t="s">
        <v>8372</v>
      </c>
      <c r="Q2765" s="10">
        <f t="shared" si="86"/>
        <v>41373.579675925925</v>
      </c>
      <c r="R2765" s="11">
        <f t="shared" si="87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 t="s">
        <v>8336</v>
      </c>
      <c r="P2766" t="s">
        <v>8372</v>
      </c>
      <c r="Q2766" s="10">
        <f t="shared" si="86"/>
        <v>41030.292025462964</v>
      </c>
      <c r="R2766" s="11">
        <f t="shared" si="87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 t="s">
        <v>8336</v>
      </c>
      <c r="P2767" t="s">
        <v>8372</v>
      </c>
      <c r="Q2767" s="10">
        <f t="shared" si="86"/>
        <v>41194.579027777778</v>
      </c>
      <c r="R2767" s="11">
        <f t="shared" si="87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 t="s">
        <v>8336</v>
      </c>
      <c r="P2768" t="s">
        <v>8372</v>
      </c>
      <c r="Q2768" s="10">
        <f t="shared" si="86"/>
        <v>40736.668032407404</v>
      </c>
      <c r="R2768" s="11">
        <f t="shared" si="87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 t="s">
        <v>8336</v>
      </c>
      <c r="P2769" t="s">
        <v>8372</v>
      </c>
      <c r="Q2769" s="10">
        <f t="shared" si="86"/>
        <v>42172.958912037036</v>
      </c>
      <c r="R2769" s="11">
        <f t="shared" si="87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 t="s">
        <v>8336</v>
      </c>
      <c r="P2770" t="s">
        <v>8372</v>
      </c>
      <c r="Q2770" s="10">
        <f t="shared" si="86"/>
        <v>40967.614849537036</v>
      </c>
      <c r="R2770" s="11">
        <f t="shared" si="87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 t="s">
        <v>8336</v>
      </c>
      <c r="P2771" t="s">
        <v>8372</v>
      </c>
      <c r="Q2771" s="10">
        <f t="shared" si="86"/>
        <v>41745.826273148145</v>
      </c>
      <c r="R2771" s="11">
        <f t="shared" si="87"/>
        <v>2014</v>
      </c>
    </row>
    <row r="2772" spans="1:18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 t="s">
        <v>8336</v>
      </c>
      <c r="P2772" t="s">
        <v>8372</v>
      </c>
      <c r="Q2772" s="10">
        <f t="shared" si="86"/>
        <v>41686.705208333333</v>
      </c>
      <c r="R2772" s="11">
        <f t="shared" si="87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 t="s">
        <v>8336</v>
      </c>
      <c r="P2773" t="s">
        <v>8372</v>
      </c>
      <c r="Q2773" s="10">
        <f t="shared" si="86"/>
        <v>41257.531712962962</v>
      </c>
      <c r="R2773" s="11">
        <f t="shared" si="87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 t="s">
        <v>8336</v>
      </c>
      <c r="P2774" t="s">
        <v>8372</v>
      </c>
      <c r="Q2774" s="10">
        <f t="shared" si="86"/>
        <v>41537.869143518517</v>
      </c>
      <c r="R2774" s="11">
        <f t="shared" si="87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 t="s">
        <v>8336</v>
      </c>
      <c r="P2775" t="s">
        <v>8372</v>
      </c>
      <c r="Q2775" s="10">
        <f t="shared" si="86"/>
        <v>42474.86482638889</v>
      </c>
      <c r="R2775" s="11">
        <f t="shared" si="87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 t="s">
        <v>8336</v>
      </c>
      <c r="P2776" t="s">
        <v>8372</v>
      </c>
      <c r="Q2776" s="10">
        <f t="shared" si="86"/>
        <v>41311.126481481479</v>
      </c>
      <c r="R2776" s="11">
        <f t="shared" si="87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 t="s">
        <v>8336</v>
      </c>
      <c r="P2777" t="s">
        <v>8372</v>
      </c>
      <c r="Q2777" s="10">
        <f t="shared" si="86"/>
        <v>40863.013356481482</v>
      </c>
      <c r="R2777" s="11">
        <f t="shared" si="87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 t="s">
        <v>8336</v>
      </c>
      <c r="P2778" t="s">
        <v>8372</v>
      </c>
      <c r="Q2778" s="10">
        <f t="shared" si="86"/>
        <v>42136.297175925924</v>
      </c>
      <c r="R2778" s="11">
        <f t="shared" si="87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 t="s">
        <v>8336</v>
      </c>
      <c r="P2779" t="s">
        <v>8372</v>
      </c>
      <c r="Q2779" s="10">
        <f t="shared" si="86"/>
        <v>42172.669027777782</v>
      </c>
      <c r="R2779" s="11">
        <f t="shared" si="87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 t="s">
        <v>8336</v>
      </c>
      <c r="P2780" t="s">
        <v>8372</v>
      </c>
      <c r="Q2780" s="10">
        <f t="shared" si="86"/>
        <v>41846.978078703702</v>
      </c>
      <c r="R2780" s="11">
        <f t="shared" si="87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 t="s">
        <v>8336</v>
      </c>
      <c r="P2781" t="s">
        <v>8372</v>
      </c>
      <c r="Q2781" s="10">
        <f t="shared" si="86"/>
        <v>42300.585891203707</v>
      </c>
      <c r="R2781" s="11">
        <f t="shared" si="87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 t="s">
        <v>8336</v>
      </c>
      <c r="P2782" t="s">
        <v>8372</v>
      </c>
      <c r="Q2782" s="10">
        <f t="shared" si="86"/>
        <v>42774.447777777779</v>
      </c>
      <c r="R2782" s="11">
        <f t="shared" si="87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 t="s">
        <v>8331</v>
      </c>
      <c r="P2783" t="s">
        <v>8332</v>
      </c>
      <c r="Q2783" s="10">
        <f t="shared" si="86"/>
        <v>42018.94159722222</v>
      </c>
      <c r="R2783" s="11">
        <f t="shared" si="87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 t="s">
        <v>8331</v>
      </c>
      <c r="P2784" t="s">
        <v>8332</v>
      </c>
      <c r="Q2784" s="10">
        <f t="shared" si="86"/>
        <v>42026.924976851849</v>
      </c>
      <c r="R2784" s="11">
        <f t="shared" si="87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 t="s">
        <v>8331</v>
      </c>
      <c r="P2785" t="s">
        <v>8332</v>
      </c>
      <c r="Q2785" s="10">
        <f t="shared" si="86"/>
        <v>42103.535254629634</v>
      </c>
      <c r="R2785" s="11">
        <f t="shared" si="87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 t="s">
        <v>8331</v>
      </c>
      <c r="P2786" t="s">
        <v>8332</v>
      </c>
      <c r="Q2786" s="10">
        <f t="shared" si="86"/>
        <v>41920.787534722222</v>
      </c>
      <c r="R2786" s="11">
        <f t="shared" si="87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 t="s">
        <v>8331</v>
      </c>
      <c r="P2787" t="s">
        <v>8332</v>
      </c>
      <c r="Q2787" s="10">
        <f t="shared" si="86"/>
        <v>42558.189432870371</v>
      </c>
      <c r="R2787" s="11">
        <f t="shared" si="87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 t="s">
        <v>8331</v>
      </c>
      <c r="P2788" t="s">
        <v>8332</v>
      </c>
      <c r="Q2788" s="10">
        <f t="shared" si="86"/>
        <v>41815.569212962961</v>
      </c>
      <c r="R2788" s="11">
        <f t="shared" si="87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 t="s">
        <v>8331</v>
      </c>
      <c r="P2789" t="s">
        <v>8332</v>
      </c>
      <c r="Q2789" s="10">
        <f t="shared" si="86"/>
        <v>41808.198518518519</v>
      </c>
      <c r="R2789" s="11">
        <f t="shared" si="87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 t="s">
        <v>8331</v>
      </c>
      <c r="P2790" t="s">
        <v>8332</v>
      </c>
      <c r="Q2790" s="10">
        <f t="shared" si="86"/>
        <v>42550.701886574068</v>
      </c>
      <c r="R2790" s="11">
        <f t="shared" si="87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 t="s">
        <v>8331</v>
      </c>
      <c r="P2791" t="s">
        <v>8332</v>
      </c>
      <c r="Q2791" s="10">
        <f t="shared" si="86"/>
        <v>42056.013124999998</v>
      </c>
      <c r="R2791" s="11">
        <f t="shared" si="87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 t="s">
        <v>8331</v>
      </c>
      <c r="P2792" t="s">
        <v>8332</v>
      </c>
      <c r="Q2792" s="10">
        <f t="shared" si="86"/>
        <v>42016.938692129625</v>
      </c>
      <c r="R2792" s="11">
        <f t="shared" si="87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 t="s">
        <v>8331</v>
      </c>
      <c r="P2793" t="s">
        <v>8332</v>
      </c>
      <c r="Q2793" s="10">
        <f t="shared" si="86"/>
        <v>42591.899988425925</v>
      </c>
      <c r="R2793" s="11">
        <f t="shared" si="87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 t="s">
        <v>8331</v>
      </c>
      <c r="P2794" t="s">
        <v>8332</v>
      </c>
      <c r="Q2794" s="10">
        <f t="shared" si="86"/>
        <v>42183.231006944443</v>
      </c>
      <c r="R2794" s="11">
        <f t="shared" si="87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 t="s">
        <v>8331</v>
      </c>
      <c r="P2795" t="s">
        <v>8332</v>
      </c>
      <c r="Q2795" s="10">
        <f t="shared" si="86"/>
        <v>42176.419039351851</v>
      </c>
      <c r="R2795" s="11">
        <f t="shared" si="87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 t="s">
        <v>8331</v>
      </c>
      <c r="P2796" t="s">
        <v>8332</v>
      </c>
      <c r="Q2796" s="10">
        <f t="shared" si="86"/>
        <v>42416.691655092596</v>
      </c>
      <c r="R2796" s="11">
        <f t="shared" si="87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 t="s">
        <v>8331</v>
      </c>
      <c r="P2797" t="s">
        <v>8332</v>
      </c>
      <c r="Q2797" s="10">
        <f t="shared" si="86"/>
        <v>41780.525937500002</v>
      </c>
      <c r="R2797" s="11">
        <f t="shared" si="87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 t="s">
        <v>8331</v>
      </c>
      <c r="P2798" t="s">
        <v>8332</v>
      </c>
      <c r="Q2798" s="10">
        <f t="shared" si="86"/>
        <v>41795.528101851851</v>
      </c>
      <c r="R2798" s="11">
        <f t="shared" si="87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 t="s">
        <v>8331</v>
      </c>
      <c r="P2799" t="s">
        <v>8332</v>
      </c>
      <c r="Q2799" s="10">
        <f t="shared" si="86"/>
        <v>41798.94027777778</v>
      </c>
      <c r="R2799" s="11">
        <f t="shared" si="87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 t="s">
        <v>8331</v>
      </c>
      <c r="P2800" t="s">
        <v>8332</v>
      </c>
      <c r="Q2800" s="10">
        <f t="shared" si="86"/>
        <v>42201.675011574072</v>
      </c>
      <c r="R2800" s="11">
        <f t="shared" si="87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 t="s">
        <v>8331</v>
      </c>
      <c r="P2801" t="s">
        <v>8332</v>
      </c>
      <c r="Q2801" s="10">
        <f t="shared" si="86"/>
        <v>42507.264699074076</v>
      </c>
      <c r="R2801" s="11">
        <f t="shared" si="87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 t="s">
        <v>8331</v>
      </c>
      <c r="P2802" t="s">
        <v>8332</v>
      </c>
      <c r="Q2802" s="10">
        <f t="shared" si="86"/>
        <v>41948.552847222221</v>
      </c>
      <c r="R2802" s="11">
        <f t="shared" si="87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 t="s">
        <v>8331</v>
      </c>
      <c r="P2803" t="s">
        <v>8332</v>
      </c>
      <c r="Q2803" s="10">
        <f t="shared" si="86"/>
        <v>41900.243159722224</v>
      </c>
      <c r="R2803" s="11">
        <f t="shared" si="87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 t="s">
        <v>8331</v>
      </c>
      <c r="P2804" t="s">
        <v>8332</v>
      </c>
      <c r="Q2804" s="10">
        <f t="shared" si="86"/>
        <v>42192.64707175926</v>
      </c>
      <c r="R2804" s="11">
        <f t="shared" si="87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 t="s">
        <v>8331</v>
      </c>
      <c r="P2805" t="s">
        <v>8332</v>
      </c>
      <c r="Q2805" s="10">
        <f t="shared" si="86"/>
        <v>42158.065694444449</v>
      </c>
      <c r="R2805" s="11">
        <f t="shared" si="87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 t="s">
        <v>8331</v>
      </c>
      <c r="P2806" t="s">
        <v>8332</v>
      </c>
      <c r="Q2806" s="10">
        <f t="shared" si="86"/>
        <v>41881.453587962962</v>
      </c>
      <c r="R2806" s="11">
        <f t="shared" si="87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 t="s">
        <v>8331</v>
      </c>
      <c r="P2807" t="s">
        <v>8332</v>
      </c>
      <c r="Q2807" s="10">
        <f t="shared" si="86"/>
        <v>42213.505474537036</v>
      </c>
      <c r="R2807" s="11">
        <f t="shared" si="87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 t="s">
        <v>8331</v>
      </c>
      <c r="P2808" t="s">
        <v>8332</v>
      </c>
      <c r="Q2808" s="10">
        <f t="shared" si="86"/>
        <v>42185.267245370371</v>
      </c>
      <c r="R2808" s="11">
        <f t="shared" si="87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 t="s">
        <v>8331</v>
      </c>
      <c r="P2809" t="s">
        <v>8332</v>
      </c>
      <c r="Q2809" s="10">
        <f t="shared" si="86"/>
        <v>42154.873124999998</v>
      </c>
      <c r="R2809" s="11">
        <f t="shared" si="87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 t="s">
        <v>8331</v>
      </c>
      <c r="P2810" t="s">
        <v>8332</v>
      </c>
      <c r="Q2810" s="10">
        <f t="shared" si="86"/>
        <v>42208.84646990741</v>
      </c>
      <c r="R2810" s="11">
        <f t="shared" si="87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 t="s">
        <v>8331</v>
      </c>
      <c r="P2811" t="s">
        <v>8332</v>
      </c>
      <c r="Q2811" s="10">
        <f t="shared" si="86"/>
        <v>42451.496817129635</v>
      </c>
      <c r="R2811" s="11">
        <f t="shared" si="87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 t="s">
        <v>8331</v>
      </c>
      <c r="P2812" t="s">
        <v>8332</v>
      </c>
      <c r="Q2812" s="10">
        <f t="shared" si="86"/>
        <v>41759.13962962963</v>
      </c>
      <c r="R2812" s="11">
        <f t="shared" si="87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 t="s">
        <v>8331</v>
      </c>
      <c r="P2813" t="s">
        <v>8332</v>
      </c>
      <c r="Q2813" s="10">
        <f t="shared" si="86"/>
        <v>42028.496562500004</v>
      </c>
      <c r="R2813" s="11">
        <f t="shared" si="87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 t="s">
        <v>8331</v>
      </c>
      <c r="P2814" t="s">
        <v>8332</v>
      </c>
      <c r="Q2814" s="10">
        <f t="shared" si="86"/>
        <v>42054.74418981481</v>
      </c>
      <c r="R2814" s="11">
        <f t="shared" si="87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 t="s">
        <v>8331</v>
      </c>
      <c r="P2815" t="s">
        <v>8332</v>
      </c>
      <c r="Q2815" s="10">
        <f t="shared" si="86"/>
        <v>42693.742604166662</v>
      </c>
      <c r="R2815" s="11">
        <f t="shared" si="87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 t="s">
        <v>8331</v>
      </c>
      <c r="P2816" t="s">
        <v>8332</v>
      </c>
      <c r="Q2816" s="10">
        <f t="shared" si="86"/>
        <v>42103.399479166663</v>
      </c>
      <c r="R2816" s="11">
        <f t="shared" si="87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 t="s">
        <v>8331</v>
      </c>
      <c r="P2817" t="s">
        <v>8332</v>
      </c>
      <c r="Q2817" s="10">
        <f t="shared" si="86"/>
        <v>42559.776724537034</v>
      </c>
      <c r="R2817" s="11">
        <f t="shared" si="87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 t="s">
        <v>8331</v>
      </c>
      <c r="P2818" t="s">
        <v>8332</v>
      </c>
      <c r="Q2818" s="10">
        <f t="shared" ref="Q2818:Q2881" si="88">(((J2818/60)/60)/24)+DATE(1970,1,1)</f>
        <v>42188.467499999999</v>
      </c>
      <c r="R2818" s="11">
        <f t="shared" si="87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 t="s">
        <v>8331</v>
      </c>
      <c r="P2819" t="s">
        <v>8332</v>
      </c>
      <c r="Q2819" s="10">
        <f t="shared" si="88"/>
        <v>42023.634976851856</v>
      </c>
      <c r="R2819" s="11">
        <f t="shared" ref="R2819:R2882" si="89">YEAR(Q2819)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 t="s">
        <v>8331</v>
      </c>
      <c r="P2820" t="s">
        <v>8332</v>
      </c>
      <c r="Q2820" s="10">
        <f t="shared" si="88"/>
        <v>42250.598217592589</v>
      </c>
      <c r="R2820" s="11">
        <f t="shared" si="8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 t="s">
        <v>8331</v>
      </c>
      <c r="P2821" t="s">
        <v>8332</v>
      </c>
      <c r="Q2821" s="10">
        <f t="shared" si="88"/>
        <v>42139.525567129633</v>
      </c>
      <c r="R2821" s="11">
        <f t="shared" si="8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 t="s">
        <v>8331</v>
      </c>
      <c r="P2822" t="s">
        <v>8332</v>
      </c>
      <c r="Q2822" s="10">
        <f t="shared" si="88"/>
        <v>42401.610983796301</v>
      </c>
      <c r="R2822" s="11">
        <f t="shared" si="8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 t="s">
        <v>8331</v>
      </c>
      <c r="P2823" t="s">
        <v>8332</v>
      </c>
      <c r="Q2823" s="10">
        <f t="shared" si="88"/>
        <v>41875.922858796301</v>
      </c>
      <c r="R2823" s="11">
        <f t="shared" si="8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 t="s">
        <v>8331</v>
      </c>
      <c r="P2824" t="s">
        <v>8332</v>
      </c>
      <c r="Q2824" s="10">
        <f t="shared" si="88"/>
        <v>42060.683935185181</v>
      </c>
      <c r="R2824" s="11">
        <f t="shared" si="8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 t="s">
        <v>8331</v>
      </c>
      <c r="P2825" t="s">
        <v>8332</v>
      </c>
      <c r="Q2825" s="10">
        <f t="shared" si="88"/>
        <v>42067.011643518519</v>
      </c>
      <c r="R2825" s="11">
        <f t="shared" si="8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 t="s">
        <v>8331</v>
      </c>
      <c r="P2826" t="s">
        <v>8332</v>
      </c>
      <c r="Q2826" s="10">
        <f t="shared" si="88"/>
        <v>42136.270787037036</v>
      </c>
      <c r="R2826" s="11">
        <f t="shared" si="8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 t="s">
        <v>8331</v>
      </c>
      <c r="P2827" t="s">
        <v>8332</v>
      </c>
      <c r="Q2827" s="10">
        <f t="shared" si="88"/>
        <v>42312.792662037042</v>
      </c>
      <c r="R2827" s="11">
        <f t="shared" si="8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 t="s">
        <v>8331</v>
      </c>
      <c r="P2828" t="s">
        <v>8332</v>
      </c>
      <c r="Q2828" s="10">
        <f t="shared" si="88"/>
        <v>42171.034861111111</v>
      </c>
      <c r="R2828" s="11">
        <f t="shared" si="8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 t="s">
        <v>8331</v>
      </c>
      <c r="P2829" t="s">
        <v>8332</v>
      </c>
      <c r="Q2829" s="10">
        <f t="shared" si="88"/>
        <v>42494.683634259258</v>
      </c>
      <c r="R2829" s="11">
        <f t="shared" si="8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 t="s">
        <v>8331</v>
      </c>
      <c r="P2830" t="s">
        <v>8332</v>
      </c>
      <c r="Q2830" s="10">
        <f t="shared" si="88"/>
        <v>42254.264687499999</v>
      </c>
      <c r="R2830" s="11">
        <f t="shared" si="8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 t="s">
        <v>8331</v>
      </c>
      <c r="P2831" t="s">
        <v>8332</v>
      </c>
      <c r="Q2831" s="10">
        <f t="shared" si="88"/>
        <v>42495.434236111112</v>
      </c>
      <c r="R2831" s="11">
        <f t="shared" si="8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 t="s">
        <v>8331</v>
      </c>
      <c r="P2832" t="s">
        <v>8332</v>
      </c>
      <c r="Q2832" s="10">
        <f t="shared" si="88"/>
        <v>41758.839675925927</v>
      </c>
      <c r="R2832" s="11">
        <f t="shared" si="8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 t="s">
        <v>8331</v>
      </c>
      <c r="P2833" t="s">
        <v>8332</v>
      </c>
      <c r="Q2833" s="10">
        <f t="shared" si="88"/>
        <v>42171.824884259258</v>
      </c>
      <c r="R2833" s="11">
        <f t="shared" si="8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 t="s">
        <v>8331</v>
      </c>
      <c r="P2834" t="s">
        <v>8332</v>
      </c>
      <c r="Q2834" s="10">
        <f t="shared" si="88"/>
        <v>41938.709421296298</v>
      </c>
      <c r="R2834" s="11">
        <f t="shared" si="8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 t="s">
        <v>8331</v>
      </c>
      <c r="P2835" t="s">
        <v>8332</v>
      </c>
      <c r="Q2835" s="10">
        <f t="shared" si="88"/>
        <v>42268.127696759257</v>
      </c>
      <c r="R2835" s="11">
        <f t="shared" si="8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 t="s">
        <v>8331</v>
      </c>
      <c r="P2836" t="s">
        <v>8332</v>
      </c>
      <c r="Q2836" s="10">
        <f t="shared" si="88"/>
        <v>42019.959837962961</v>
      </c>
      <c r="R2836" s="11">
        <f t="shared" si="8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 t="s">
        <v>8331</v>
      </c>
      <c r="P2837" t="s">
        <v>8332</v>
      </c>
      <c r="Q2837" s="10">
        <f t="shared" si="88"/>
        <v>42313.703900462962</v>
      </c>
      <c r="R2837" s="11">
        <f t="shared" si="8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 t="s">
        <v>8331</v>
      </c>
      <c r="P2838" t="s">
        <v>8332</v>
      </c>
      <c r="Q2838" s="10">
        <f t="shared" si="88"/>
        <v>42746.261782407411</v>
      </c>
      <c r="R2838" s="11">
        <f t="shared" si="8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 t="s">
        <v>8331</v>
      </c>
      <c r="P2839" t="s">
        <v>8332</v>
      </c>
      <c r="Q2839" s="10">
        <f t="shared" si="88"/>
        <v>42307.908379629633</v>
      </c>
      <c r="R2839" s="11">
        <f t="shared" si="8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 t="s">
        <v>8331</v>
      </c>
      <c r="P2840" t="s">
        <v>8332</v>
      </c>
      <c r="Q2840" s="10">
        <f t="shared" si="88"/>
        <v>41842.607592592591</v>
      </c>
      <c r="R2840" s="11">
        <f t="shared" si="8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 t="s">
        <v>8331</v>
      </c>
      <c r="P2841" t="s">
        <v>8332</v>
      </c>
      <c r="Q2841" s="10">
        <f t="shared" si="88"/>
        <v>41853.240208333329</v>
      </c>
      <c r="R2841" s="11">
        <f t="shared" si="8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 t="s">
        <v>8331</v>
      </c>
      <c r="P2842" t="s">
        <v>8332</v>
      </c>
      <c r="Q2842" s="10">
        <f t="shared" si="88"/>
        <v>42060.035636574074</v>
      </c>
      <c r="R2842" s="11">
        <f t="shared" si="8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 t="s">
        <v>8331</v>
      </c>
      <c r="P2843" t="s">
        <v>8332</v>
      </c>
      <c r="Q2843" s="10">
        <f t="shared" si="88"/>
        <v>42291.739548611105</v>
      </c>
      <c r="R2843" s="11">
        <f t="shared" si="8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 t="s">
        <v>8331</v>
      </c>
      <c r="P2844" t="s">
        <v>8332</v>
      </c>
      <c r="Q2844" s="10">
        <f t="shared" si="88"/>
        <v>41784.952488425923</v>
      </c>
      <c r="R2844" s="11">
        <f t="shared" si="8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 t="s">
        <v>8331</v>
      </c>
      <c r="P2845" t="s">
        <v>8332</v>
      </c>
      <c r="Q2845" s="10">
        <f t="shared" si="88"/>
        <v>42492.737847222219</v>
      </c>
      <c r="R2845" s="11">
        <f t="shared" si="8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 t="s">
        <v>8331</v>
      </c>
      <c r="P2846" t="s">
        <v>8332</v>
      </c>
      <c r="Q2846" s="10">
        <f t="shared" si="88"/>
        <v>42709.546064814815</v>
      </c>
      <c r="R2846" s="11">
        <f t="shared" si="8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 t="s">
        <v>8331</v>
      </c>
      <c r="P2847" t="s">
        <v>8332</v>
      </c>
      <c r="Q2847" s="10">
        <f t="shared" si="88"/>
        <v>42103.016585648147</v>
      </c>
      <c r="R2847" s="11">
        <f t="shared" si="8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 t="s">
        <v>8331</v>
      </c>
      <c r="P2848" t="s">
        <v>8332</v>
      </c>
      <c r="Q2848" s="10">
        <f t="shared" si="88"/>
        <v>42108.692060185189</v>
      </c>
      <c r="R2848" s="11">
        <f t="shared" si="8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 t="s">
        <v>8331</v>
      </c>
      <c r="P2849" t="s">
        <v>8332</v>
      </c>
      <c r="Q2849" s="10">
        <f t="shared" si="88"/>
        <v>42453.806307870371</v>
      </c>
      <c r="R2849" s="11">
        <f t="shared" si="8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 t="s">
        <v>8331</v>
      </c>
      <c r="P2850" t="s">
        <v>8332</v>
      </c>
      <c r="Q2850" s="10">
        <f t="shared" si="88"/>
        <v>42123.648831018523</v>
      </c>
      <c r="R2850" s="11">
        <f t="shared" si="89"/>
        <v>2015</v>
      </c>
    </row>
    <row r="2851" spans="1:18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 t="s">
        <v>8331</v>
      </c>
      <c r="P2851" t="s">
        <v>8332</v>
      </c>
      <c r="Q2851" s="10">
        <f t="shared" si="88"/>
        <v>42453.428240740745</v>
      </c>
      <c r="R2851" s="11">
        <f t="shared" si="8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 t="s">
        <v>8331</v>
      </c>
      <c r="P2852" t="s">
        <v>8332</v>
      </c>
      <c r="Q2852" s="10">
        <f t="shared" si="88"/>
        <v>41858.007071759261</v>
      </c>
      <c r="R2852" s="11">
        <f t="shared" si="89"/>
        <v>2014</v>
      </c>
    </row>
    <row r="2853" spans="1:18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 t="s">
        <v>8331</v>
      </c>
      <c r="P2853" t="s">
        <v>8332</v>
      </c>
      <c r="Q2853" s="10">
        <f t="shared" si="88"/>
        <v>42390.002650462964</v>
      </c>
      <c r="R2853" s="11">
        <f t="shared" si="8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 t="s">
        <v>8331</v>
      </c>
      <c r="P2854" t="s">
        <v>8332</v>
      </c>
      <c r="Q2854" s="10">
        <f t="shared" si="88"/>
        <v>41781.045173611114</v>
      </c>
      <c r="R2854" s="11">
        <f t="shared" si="8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 t="s">
        <v>8331</v>
      </c>
      <c r="P2855" t="s">
        <v>8332</v>
      </c>
      <c r="Q2855" s="10">
        <f t="shared" si="88"/>
        <v>41836.190937499996</v>
      </c>
      <c r="R2855" s="11">
        <f t="shared" si="8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 t="s">
        <v>8331</v>
      </c>
      <c r="P2856" t="s">
        <v>8332</v>
      </c>
      <c r="Q2856" s="10">
        <f t="shared" si="88"/>
        <v>42111.71665509259</v>
      </c>
      <c r="R2856" s="11">
        <f t="shared" si="8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 t="s">
        <v>8331</v>
      </c>
      <c r="P2857" t="s">
        <v>8332</v>
      </c>
      <c r="Q2857" s="10">
        <f t="shared" si="88"/>
        <v>42370.007766203707</v>
      </c>
      <c r="R2857" s="11">
        <f t="shared" si="8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 t="s">
        <v>8331</v>
      </c>
      <c r="P2858" t="s">
        <v>8332</v>
      </c>
      <c r="Q2858" s="10">
        <f t="shared" si="88"/>
        <v>42165.037581018521</v>
      </c>
      <c r="R2858" s="11">
        <f t="shared" si="8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 t="s">
        <v>8331</v>
      </c>
      <c r="P2859" t="s">
        <v>8332</v>
      </c>
      <c r="Q2859" s="10">
        <f t="shared" si="88"/>
        <v>42726.920081018514</v>
      </c>
      <c r="R2859" s="11">
        <f t="shared" si="8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 t="s">
        <v>8331</v>
      </c>
      <c r="P2860" t="s">
        <v>8332</v>
      </c>
      <c r="Q2860" s="10">
        <f t="shared" si="88"/>
        <v>41954.545081018514</v>
      </c>
      <c r="R2860" s="11">
        <f t="shared" si="8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 t="s">
        <v>8331</v>
      </c>
      <c r="P2861" t="s">
        <v>8332</v>
      </c>
      <c r="Q2861" s="10">
        <f t="shared" si="88"/>
        <v>42233.362314814818</v>
      </c>
      <c r="R2861" s="11">
        <f t="shared" si="8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 t="s">
        <v>8331</v>
      </c>
      <c r="P2862" t="s">
        <v>8332</v>
      </c>
      <c r="Q2862" s="10">
        <f t="shared" si="88"/>
        <v>42480.800648148142</v>
      </c>
      <c r="R2862" s="11">
        <f t="shared" si="8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 t="s">
        <v>8331</v>
      </c>
      <c r="P2863" t="s">
        <v>8332</v>
      </c>
      <c r="Q2863" s="10">
        <f t="shared" si="88"/>
        <v>42257.590833333335</v>
      </c>
      <c r="R2863" s="11">
        <f t="shared" si="8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 t="s">
        <v>8331</v>
      </c>
      <c r="P2864" t="s">
        <v>8332</v>
      </c>
      <c r="Q2864" s="10">
        <f t="shared" si="88"/>
        <v>41784.789687500001</v>
      </c>
      <c r="R2864" s="11">
        <f t="shared" si="8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 t="s">
        <v>8331</v>
      </c>
      <c r="P2865" t="s">
        <v>8332</v>
      </c>
      <c r="Q2865" s="10">
        <f t="shared" si="88"/>
        <v>41831.675034722226</v>
      </c>
      <c r="R2865" s="11">
        <f t="shared" si="8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 t="s">
        <v>8331</v>
      </c>
      <c r="P2866" t="s">
        <v>8332</v>
      </c>
      <c r="Q2866" s="10">
        <f t="shared" si="88"/>
        <v>42172.613506944443</v>
      </c>
      <c r="R2866" s="11">
        <f t="shared" si="8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 t="s">
        <v>8331</v>
      </c>
      <c r="P2867" t="s">
        <v>8332</v>
      </c>
      <c r="Q2867" s="10">
        <f t="shared" si="88"/>
        <v>41950.114108796297</v>
      </c>
      <c r="R2867" s="11">
        <f t="shared" si="8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 t="s">
        <v>8331</v>
      </c>
      <c r="P2868" t="s">
        <v>8332</v>
      </c>
      <c r="Q2868" s="10">
        <f t="shared" si="88"/>
        <v>42627.955104166671</v>
      </c>
      <c r="R2868" s="11">
        <f t="shared" si="8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 t="s">
        <v>8331</v>
      </c>
      <c r="P2869" t="s">
        <v>8332</v>
      </c>
      <c r="Q2869" s="10">
        <f t="shared" si="88"/>
        <v>42531.195277777777</v>
      </c>
      <c r="R2869" s="11">
        <f t="shared" si="8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 t="s">
        <v>8331</v>
      </c>
      <c r="P2870" t="s">
        <v>8332</v>
      </c>
      <c r="Q2870" s="10">
        <f t="shared" si="88"/>
        <v>42618.827013888891</v>
      </c>
      <c r="R2870" s="11">
        <f t="shared" si="8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 t="s">
        <v>8331</v>
      </c>
      <c r="P2871" t="s">
        <v>8332</v>
      </c>
      <c r="Q2871" s="10">
        <f t="shared" si="88"/>
        <v>42540.593530092592</v>
      </c>
      <c r="R2871" s="11">
        <f t="shared" si="8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 t="s">
        <v>8331</v>
      </c>
      <c r="P2872" t="s">
        <v>8332</v>
      </c>
      <c r="Q2872" s="10">
        <f t="shared" si="88"/>
        <v>41746.189409722225</v>
      </c>
      <c r="R2872" s="11">
        <f t="shared" si="8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 t="s">
        <v>8331</v>
      </c>
      <c r="P2873" t="s">
        <v>8332</v>
      </c>
      <c r="Q2873" s="10">
        <f t="shared" si="88"/>
        <v>41974.738576388889</v>
      </c>
      <c r="R2873" s="11">
        <f t="shared" si="8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 t="s">
        <v>8331</v>
      </c>
      <c r="P2874" t="s">
        <v>8332</v>
      </c>
      <c r="Q2874" s="10">
        <f t="shared" si="88"/>
        <v>42115.11618055556</v>
      </c>
      <c r="R2874" s="11">
        <f t="shared" si="8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 t="s">
        <v>8331</v>
      </c>
      <c r="P2875" t="s">
        <v>8332</v>
      </c>
      <c r="Q2875" s="10">
        <f t="shared" si="88"/>
        <v>42002.817488425921</v>
      </c>
      <c r="R2875" s="11">
        <f t="shared" si="8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 t="s">
        <v>8331</v>
      </c>
      <c r="P2876" t="s">
        <v>8332</v>
      </c>
      <c r="Q2876" s="10">
        <f t="shared" si="88"/>
        <v>42722.84474537037</v>
      </c>
      <c r="R2876" s="11">
        <f t="shared" si="8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 t="s">
        <v>8331</v>
      </c>
      <c r="P2877" t="s">
        <v>8332</v>
      </c>
      <c r="Q2877" s="10">
        <f t="shared" si="88"/>
        <v>42465.128391203703</v>
      </c>
      <c r="R2877" s="11">
        <f t="shared" si="8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 t="s">
        <v>8331</v>
      </c>
      <c r="P2878" t="s">
        <v>8332</v>
      </c>
      <c r="Q2878" s="10">
        <f t="shared" si="88"/>
        <v>42171.743969907402</v>
      </c>
      <c r="R2878" s="11">
        <f t="shared" si="8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 t="s">
        <v>8331</v>
      </c>
      <c r="P2879" t="s">
        <v>8332</v>
      </c>
      <c r="Q2879" s="10">
        <f t="shared" si="88"/>
        <v>42672.955138888887</v>
      </c>
      <c r="R2879" s="11">
        <f t="shared" si="8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 t="s">
        <v>8331</v>
      </c>
      <c r="P2880" t="s">
        <v>8332</v>
      </c>
      <c r="Q2880" s="10">
        <f t="shared" si="88"/>
        <v>42128.615682870368</v>
      </c>
      <c r="R2880" s="11">
        <f t="shared" si="8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 t="s">
        <v>8331</v>
      </c>
      <c r="P2881" t="s">
        <v>8332</v>
      </c>
      <c r="Q2881" s="10">
        <f t="shared" si="88"/>
        <v>42359.725243055553</v>
      </c>
      <c r="R2881" s="11">
        <f t="shared" si="8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 t="s">
        <v>8331</v>
      </c>
      <c r="P2882" t="s">
        <v>8332</v>
      </c>
      <c r="Q2882" s="10">
        <f t="shared" ref="Q2882:Q2945" si="90">(((J2882/60)/60)/24)+DATE(1970,1,1)</f>
        <v>42192.905694444446</v>
      </c>
      <c r="R2882" s="11">
        <f t="shared" si="8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 t="s">
        <v>8331</v>
      </c>
      <c r="P2883" t="s">
        <v>8332</v>
      </c>
      <c r="Q2883" s="10">
        <f t="shared" si="90"/>
        <v>41916.597638888888</v>
      </c>
      <c r="R2883" s="11">
        <f t="shared" ref="R2883:R2946" si="91">YEAR(Q2883)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 t="s">
        <v>8331</v>
      </c>
      <c r="P2884" t="s">
        <v>8332</v>
      </c>
      <c r="Q2884" s="10">
        <f t="shared" si="90"/>
        <v>42461.596273148149</v>
      </c>
      <c r="R2884" s="11">
        <f t="shared" si="91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 t="s">
        <v>8331</v>
      </c>
      <c r="P2885" t="s">
        <v>8332</v>
      </c>
      <c r="Q2885" s="10">
        <f t="shared" si="90"/>
        <v>42370.90320601852</v>
      </c>
      <c r="R2885" s="11">
        <f t="shared" si="91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 t="s">
        <v>8331</v>
      </c>
      <c r="P2886" t="s">
        <v>8332</v>
      </c>
      <c r="Q2886" s="10">
        <f t="shared" si="90"/>
        <v>41948.727256944447</v>
      </c>
      <c r="R2886" s="11">
        <f t="shared" si="91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 t="s">
        <v>8331</v>
      </c>
      <c r="P2887" t="s">
        <v>8332</v>
      </c>
      <c r="Q2887" s="10">
        <f t="shared" si="90"/>
        <v>42047.07640046296</v>
      </c>
      <c r="R2887" s="11">
        <f t="shared" si="91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 t="s">
        <v>8331</v>
      </c>
      <c r="P2888" t="s">
        <v>8332</v>
      </c>
      <c r="Q2888" s="10">
        <f t="shared" si="90"/>
        <v>42261.632916666669</v>
      </c>
      <c r="R2888" s="11">
        <f t="shared" si="91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 t="s">
        <v>8331</v>
      </c>
      <c r="P2889" t="s">
        <v>8332</v>
      </c>
      <c r="Q2889" s="10">
        <f t="shared" si="90"/>
        <v>41985.427361111113</v>
      </c>
      <c r="R2889" s="11">
        <f t="shared" si="91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 t="s">
        <v>8331</v>
      </c>
      <c r="P2890" t="s">
        <v>8332</v>
      </c>
      <c r="Q2890" s="10">
        <f t="shared" si="90"/>
        <v>41922.535185185188</v>
      </c>
      <c r="R2890" s="11">
        <f t="shared" si="91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 t="s">
        <v>8331</v>
      </c>
      <c r="P2891" t="s">
        <v>8332</v>
      </c>
      <c r="Q2891" s="10">
        <f t="shared" si="90"/>
        <v>41850.863252314812</v>
      </c>
      <c r="R2891" s="11">
        <f t="shared" si="91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 t="s">
        <v>8331</v>
      </c>
      <c r="P2892" t="s">
        <v>8332</v>
      </c>
      <c r="Q2892" s="10">
        <f t="shared" si="90"/>
        <v>41831.742962962962</v>
      </c>
      <c r="R2892" s="11">
        <f t="shared" si="91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 t="s">
        <v>8331</v>
      </c>
      <c r="P2893" t="s">
        <v>8332</v>
      </c>
      <c r="Q2893" s="10">
        <f t="shared" si="90"/>
        <v>42415.883425925931</v>
      </c>
      <c r="R2893" s="11">
        <f t="shared" si="91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 t="s">
        <v>8331</v>
      </c>
      <c r="P2894" t="s">
        <v>8332</v>
      </c>
      <c r="Q2894" s="10">
        <f t="shared" si="90"/>
        <v>41869.714166666665</v>
      </c>
      <c r="R2894" s="11">
        <f t="shared" si="91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 t="s">
        <v>8331</v>
      </c>
      <c r="P2895" t="s">
        <v>8332</v>
      </c>
      <c r="Q2895" s="10">
        <f t="shared" si="90"/>
        <v>41953.773090277777</v>
      </c>
      <c r="R2895" s="11">
        <f t="shared" si="91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 t="s">
        <v>8331</v>
      </c>
      <c r="P2896" t="s">
        <v>8332</v>
      </c>
      <c r="Q2896" s="10">
        <f t="shared" si="90"/>
        <v>42037.986284722225</v>
      </c>
      <c r="R2896" s="11">
        <f t="shared" si="91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 t="s">
        <v>8331</v>
      </c>
      <c r="P2897" t="s">
        <v>8332</v>
      </c>
      <c r="Q2897" s="10">
        <f t="shared" si="90"/>
        <v>41811.555462962962</v>
      </c>
      <c r="R2897" s="11">
        <f t="shared" si="91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 t="s">
        <v>8331</v>
      </c>
      <c r="P2898" t="s">
        <v>8332</v>
      </c>
      <c r="Q2898" s="10">
        <f t="shared" si="90"/>
        <v>42701.908807870372</v>
      </c>
      <c r="R2898" s="11">
        <f t="shared" si="91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 t="s">
        <v>8331</v>
      </c>
      <c r="P2899" t="s">
        <v>8332</v>
      </c>
      <c r="Q2899" s="10">
        <f t="shared" si="90"/>
        <v>42258.646504629629</v>
      </c>
      <c r="R2899" s="11">
        <f t="shared" si="91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 t="s">
        <v>8331</v>
      </c>
      <c r="P2900" t="s">
        <v>8332</v>
      </c>
      <c r="Q2900" s="10">
        <f t="shared" si="90"/>
        <v>42278.664965277778</v>
      </c>
      <c r="R2900" s="11">
        <f t="shared" si="91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 t="s">
        <v>8331</v>
      </c>
      <c r="P2901" t="s">
        <v>8332</v>
      </c>
      <c r="Q2901" s="10">
        <f t="shared" si="90"/>
        <v>42515.078217592592</v>
      </c>
      <c r="R2901" s="11">
        <f t="shared" si="91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 t="s">
        <v>8331</v>
      </c>
      <c r="P2902" t="s">
        <v>8332</v>
      </c>
      <c r="Q2902" s="10">
        <f t="shared" si="90"/>
        <v>41830.234166666669</v>
      </c>
      <c r="R2902" s="11">
        <f t="shared" si="91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 t="s">
        <v>8331</v>
      </c>
      <c r="P2903" t="s">
        <v>8332</v>
      </c>
      <c r="Q2903" s="10">
        <f t="shared" si="90"/>
        <v>41982.904386574075</v>
      </c>
      <c r="R2903" s="11">
        <f t="shared" si="91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 t="s">
        <v>8331</v>
      </c>
      <c r="P2904" t="s">
        <v>8332</v>
      </c>
      <c r="Q2904" s="10">
        <f t="shared" si="90"/>
        <v>42210.439768518518</v>
      </c>
      <c r="R2904" s="11">
        <f t="shared" si="91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 t="s">
        <v>8331</v>
      </c>
      <c r="P2905" t="s">
        <v>8332</v>
      </c>
      <c r="Q2905" s="10">
        <f t="shared" si="90"/>
        <v>42196.166874999995</v>
      </c>
      <c r="R2905" s="11">
        <f t="shared" si="91"/>
        <v>2015</v>
      </c>
    </row>
    <row r="2906" spans="1:18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 t="s">
        <v>8331</v>
      </c>
      <c r="P2906" t="s">
        <v>8332</v>
      </c>
      <c r="Q2906" s="10">
        <f t="shared" si="90"/>
        <v>41940.967951388891</v>
      </c>
      <c r="R2906" s="11">
        <f t="shared" si="91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 t="s">
        <v>8331</v>
      </c>
      <c r="P2907" t="s">
        <v>8332</v>
      </c>
      <c r="Q2907" s="10">
        <f t="shared" si="90"/>
        <v>42606.056863425925</v>
      </c>
      <c r="R2907" s="11">
        <f t="shared" si="91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 t="s">
        <v>8331</v>
      </c>
      <c r="P2908" t="s">
        <v>8332</v>
      </c>
      <c r="Q2908" s="10">
        <f t="shared" si="90"/>
        <v>42199.648912037039</v>
      </c>
      <c r="R2908" s="11">
        <f t="shared" si="91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 t="s">
        <v>8331</v>
      </c>
      <c r="P2909" t="s">
        <v>8332</v>
      </c>
      <c r="Q2909" s="10">
        <f t="shared" si="90"/>
        <v>42444.877743055549</v>
      </c>
      <c r="R2909" s="11">
        <f t="shared" si="91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 t="s">
        <v>8331</v>
      </c>
      <c r="P2910" t="s">
        <v>8332</v>
      </c>
      <c r="Q2910" s="10">
        <f t="shared" si="90"/>
        <v>42499.731701388882</v>
      </c>
      <c r="R2910" s="11">
        <f t="shared" si="91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 t="s">
        <v>8331</v>
      </c>
      <c r="P2911" t="s">
        <v>8332</v>
      </c>
      <c r="Q2911" s="10">
        <f t="shared" si="90"/>
        <v>41929.266215277778</v>
      </c>
      <c r="R2911" s="11">
        <f t="shared" si="91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 t="s">
        <v>8331</v>
      </c>
      <c r="P2912" t="s">
        <v>8332</v>
      </c>
      <c r="Q2912" s="10">
        <f t="shared" si="90"/>
        <v>42107.841284722221</v>
      </c>
      <c r="R2912" s="11">
        <f t="shared" si="91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 t="s">
        <v>8331</v>
      </c>
      <c r="P2913" t="s">
        <v>8332</v>
      </c>
      <c r="Q2913" s="10">
        <f t="shared" si="90"/>
        <v>42142.768819444449</v>
      </c>
      <c r="R2913" s="11">
        <f t="shared" si="91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 t="s">
        <v>8331</v>
      </c>
      <c r="P2914" t="s">
        <v>8332</v>
      </c>
      <c r="Q2914" s="10">
        <f t="shared" si="90"/>
        <v>42354.131643518514</v>
      </c>
      <c r="R2914" s="11">
        <f t="shared" si="91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 t="s">
        <v>8331</v>
      </c>
      <c r="P2915" t="s">
        <v>8332</v>
      </c>
      <c r="Q2915" s="10">
        <f t="shared" si="90"/>
        <v>41828.922905092593</v>
      </c>
      <c r="R2915" s="11">
        <f t="shared" si="91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 t="s">
        <v>8331</v>
      </c>
      <c r="P2916" t="s">
        <v>8332</v>
      </c>
      <c r="Q2916" s="10">
        <f t="shared" si="90"/>
        <v>42017.907337962963</v>
      </c>
      <c r="R2916" s="11">
        <f t="shared" si="91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 t="s">
        <v>8331</v>
      </c>
      <c r="P2917" t="s">
        <v>8332</v>
      </c>
      <c r="Q2917" s="10">
        <f t="shared" si="90"/>
        <v>42415.398032407407</v>
      </c>
      <c r="R2917" s="11">
        <f t="shared" si="91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 t="s">
        <v>8331</v>
      </c>
      <c r="P2918" t="s">
        <v>8332</v>
      </c>
      <c r="Q2918" s="10">
        <f t="shared" si="90"/>
        <v>41755.476724537039</v>
      </c>
      <c r="R2918" s="11">
        <f t="shared" si="91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 t="s">
        <v>8331</v>
      </c>
      <c r="P2919" t="s">
        <v>8332</v>
      </c>
      <c r="Q2919" s="10">
        <f t="shared" si="90"/>
        <v>42245.234340277777</v>
      </c>
      <c r="R2919" s="11">
        <f t="shared" si="91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 t="s">
        <v>8331</v>
      </c>
      <c r="P2920" t="s">
        <v>8332</v>
      </c>
      <c r="Q2920" s="10">
        <f t="shared" si="90"/>
        <v>42278.629710648151</v>
      </c>
      <c r="R2920" s="11">
        <f t="shared" si="91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 t="s">
        <v>8331</v>
      </c>
      <c r="P2921" t="s">
        <v>8332</v>
      </c>
      <c r="Q2921" s="10">
        <f t="shared" si="90"/>
        <v>41826.61954861111</v>
      </c>
      <c r="R2921" s="11">
        <f t="shared" si="91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 t="s">
        <v>8331</v>
      </c>
      <c r="P2922" t="s">
        <v>8332</v>
      </c>
      <c r="Q2922" s="10">
        <f t="shared" si="90"/>
        <v>42058.792476851857</v>
      </c>
      <c r="R2922" s="11">
        <f t="shared" si="91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 t="s">
        <v>8331</v>
      </c>
      <c r="P2923" t="s">
        <v>8373</v>
      </c>
      <c r="Q2923" s="10">
        <f t="shared" si="90"/>
        <v>41877.886620370373</v>
      </c>
      <c r="R2923" s="11">
        <f t="shared" si="91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 t="s">
        <v>8331</v>
      </c>
      <c r="P2924" t="s">
        <v>8373</v>
      </c>
      <c r="Q2924" s="10">
        <f t="shared" si="90"/>
        <v>42097.874155092592</v>
      </c>
      <c r="R2924" s="11">
        <f t="shared" si="91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 t="s">
        <v>8331</v>
      </c>
      <c r="P2925" t="s">
        <v>8373</v>
      </c>
      <c r="Q2925" s="10">
        <f t="shared" si="90"/>
        <v>42013.15253472222</v>
      </c>
      <c r="R2925" s="11">
        <f t="shared" si="91"/>
        <v>2015</v>
      </c>
    </row>
    <row r="2926" spans="1:18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 t="s">
        <v>8331</v>
      </c>
      <c r="P2926" t="s">
        <v>8373</v>
      </c>
      <c r="Q2926" s="10">
        <f t="shared" si="90"/>
        <v>42103.556828703702</v>
      </c>
      <c r="R2926" s="11">
        <f t="shared" si="91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 t="s">
        <v>8331</v>
      </c>
      <c r="P2927" t="s">
        <v>8373</v>
      </c>
      <c r="Q2927" s="10">
        <f t="shared" si="90"/>
        <v>41863.584120370368</v>
      </c>
      <c r="R2927" s="11">
        <f t="shared" si="91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 t="s">
        <v>8331</v>
      </c>
      <c r="P2928" t="s">
        <v>8373</v>
      </c>
      <c r="Q2928" s="10">
        <f t="shared" si="90"/>
        <v>42044.765960648147</v>
      </c>
      <c r="R2928" s="11">
        <f t="shared" si="91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 t="s">
        <v>8331</v>
      </c>
      <c r="P2929" t="s">
        <v>8373</v>
      </c>
      <c r="Q2929" s="10">
        <f t="shared" si="90"/>
        <v>41806.669317129628</v>
      </c>
      <c r="R2929" s="11">
        <f t="shared" si="91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 t="s">
        <v>8331</v>
      </c>
      <c r="P2930" t="s">
        <v>8373</v>
      </c>
      <c r="Q2930" s="10">
        <f t="shared" si="90"/>
        <v>42403.998217592598</v>
      </c>
      <c r="R2930" s="11">
        <f t="shared" si="91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 t="s">
        <v>8331</v>
      </c>
      <c r="P2931" t="s">
        <v>8373</v>
      </c>
      <c r="Q2931" s="10">
        <f t="shared" si="90"/>
        <v>41754.564328703702</v>
      </c>
      <c r="R2931" s="11">
        <f t="shared" si="91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 t="s">
        <v>8331</v>
      </c>
      <c r="P2932" t="s">
        <v>8373</v>
      </c>
      <c r="Q2932" s="10">
        <f t="shared" si="90"/>
        <v>42101.584074074075</v>
      </c>
      <c r="R2932" s="11">
        <f t="shared" si="91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 t="s">
        <v>8331</v>
      </c>
      <c r="P2933" t="s">
        <v>8373</v>
      </c>
      <c r="Q2933" s="10">
        <f t="shared" si="90"/>
        <v>41872.291238425925</v>
      </c>
      <c r="R2933" s="11">
        <f t="shared" si="91"/>
        <v>2014</v>
      </c>
    </row>
    <row r="2934" spans="1:18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 t="s">
        <v>8331</v>
      </c>
      <c r="P2934" t="s">
        <v>8373</v>
      </c>
      <c r="Q2934" s="10">
        <f t="shared" si="90"/>
        <v>42025.164780092593</v>
      </c>
      <c r="R2934" s="11">
        <f t="shared" si="91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 t="s">
        <v>8331</v>
      </c>
      <c r="P2935" t="s">
        <v>8373</v>
      </c>
      <c r="Q2935" s="10">
        <f t="shared" si="90"/>
        <v>42495.956631944442</v>
      </c>
      <c r="R2935" s="11">
        <f t="shared" si="91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 t="s">
        <v>8331</v>
      </c>
      <c r="P2936" t="s">
        <v>8373</v>
      </c>
      <c r="Q2936" s="10">
        <f t="shared" si="90"/>
        <v>41775.636157407411</v>
      </c>
      <c r="R2936" s="11">
        <f t="shared" si="91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 t="s">
        <v>8331</v>
      </c>
      <c r="P2937" t="s">
        <v>8373</v>
      </c>
      <c r="Q2937" s="10">
        <f t="shared" si="90"/>
        <v>42553.583425925928</v>
      </c>
      <c r="R2937" s="11">
        <f t="shared" si="91"/>
        <v>2016</v>
      </c>
    </row>
    <row r="2938" spans="1:18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 t="s">
        <v>8331</v>
      </c>
      <c r="P2938" t="s">
        <v>8373</v>
      </c>
      <c r="Q2938" s="10">
        <f t="shared" si="90"/>
        <v>41912.650729166664</v>
      </c>
      <c r="R2938" s="11">
        <f t="shared" si="91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 t="s">
        <v>8331</v>
      </c>
      <c r="P2939" t="s">
        <v>8373</v>
      </c>
      <c r="Q2939" s="10">
        <f t="shared" si="90"/>
        <v>41803.457326388889</v>
      </c>
      <c r="R2939" s="11">
        <f t="shared" si="91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 t="s">
        <v>8331</v>
      </c>
      <c r="P2940" t="s">
        <v>8373</v>
      </c>
      <c r="Q2940" s="10">
        <f t="shared" si="90"/>
        <v>42004.703865740739</v>
      </c>
      <c r="R2940" s="11">
        <f t="shared" si="91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 t="s">
        <v>8331</v>
      </c>
      <c r="P2941" t="s">
        <v>8373</v>
      </c>
      <c r="Q2941" s="10">
        <f t="shared" si="90"/>
        <v>41845.809166666666</v>
      </c>
      <c r="R2941" s="11">
        <f t="shared" si="91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 t="s">
        <v>8331</v>
      </c>
      <c r="P2942" t="s">
        <v>8373</v>
      </c>
      <c r="Q2942" s="10">
        <f t="shared" si="90"/>
        <v>41982.773356481484</v>
      </c>
      <c r="R2942" s="11">
        <f t="shared" si="91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 t="s">
        <v>8331</v>
      </c>
      <c r="P2943" t="s">
        <v>8371</v>
      </c>
      <c r="Q2943" s="10">
        <f t="shared" si="90"/>
        <v>42034.960127314815</v>
      </c>
      <c r="R2943" s="11">
        <f t="shared" si="91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 t="s">
        <v>8331</v>
      </c>
      <c r="P2944" t="s">
        <v>8371</v>
      </c>
      <c r="Q2944" s="10">
        <f t="shared" si="90"/>
        <v>42334.803923611107</v>
      </c>
      <c r="R2944" s="11">
        <f t="shared" si="91"/>
        <v>2015</v>
      </c>
    </row>
    <row r="2945" spans="1:18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 t="s">
        <v>8331</v>
      </c>
      <c r="P2945" t="s">
        <v>8371</v>
      </c>
      <c r="Q2945" s="10">
        <f t="shared" si="90"/>
        <v>42077.129398148143</v>
      </c>
      <c r="R2945" s="11">
        <f t="shared" si="91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 t="s">
        <v>8331</v>
      </c>
      <c r="P2946" t="s">
        <v>8371</v>
      </c>
      <c r="Q2946" s="10">
        <f t="shared" ref="Q2946:Q3009" si="92">(((J2946/60)/60)/24)+DATE(1970,1,1)</f>
        <v>42132.9143287037</v>
      </c>
      <c r="R2946" s="11">
        <f t="shared" si="91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 t="s">
        <v>8331</v>
      </c>
      <c r="P2947" t="s">
        <v>8371</v>
      </c>
      <c r="Q2947" s="10">
        <f t="shared" si="92"/>
        <v>42118.139583333337</v>
      </c>
      <c r="R2947" s="11">
        <f t="shared" ref="R2947:R3010" si="93">YEAR(Q2947)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 t="s">
        <v>8331</v>
      </c>
      <c r="P2948" t="s">
        <v>8371</v>
      </c>
      <c r="Q2948" s="10">
        <f t="shared" si="92"/>
        <v>42567.531157407408</v>
      </c>
      <c r="R2948" s="11">
        <f t="shared" si="93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 t="s">
        <v>8331</v>
      </c>
      <c r="P2949" t="s">
        <v>8371</v>
      </c>
      <c r="Q2949" s="10">
        <f t="shared" si="92"/>
        <v>42649.562118055561</v>
      </c>
      <c r="R2949" s="11">
        <f t="shared" si="93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 t="s">
        <v>8331</v>
      </c>
      <c r="P2950" t="s">
        <v>8371</v>
      </c>
      <c r="Q2950" s="10">
        <f t="shared" si="92"/>
        <v>42097.649224537032</v>
      </c>
      <c r="R2950" s="11">
        <f t="shared" si="93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 t="s">
        <v>8331</v>
      </c>
      <c r="P2951" t="s">
        <v>8371</v>
      </c>
      <c r="Q2951" s="10">
        <f t="shared" si="92"/>
        <v>42297.823113425926</v>
      </c>
      <c r="R2951" s="11">
        <f t="shared" si="93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 t="s">
        <v>8331</v>
      </c>
      <c r="P2952" t="s">
        <v>8371</v>
      </c>
      <c r="Q2952" s="10">
        <f t="shared" si="92"/>
        <v>42362.36518518519</v>
      </c>
      <c r="R2952" s="11">
        <f t="shared" si="93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 t="s">
        <v>8331</v>
      </c>
      <c r="P2953" t="s">
        <v>8371</v>
      </c>
      <c r="Q2953" s="10">
        <f t="shared" si="92"/>
        <v>41872.802928240737</v>
      </c>
      <c r="R2953" s="11">
        <f t="shared" si="93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 t="s">
        <v>8331</v>
      </c>
      <c r="P2954" t="s">
        <v>8371</v>
      </c>
      <c r="Q2954" s="10">
        <f t="shared" si="92"/>
        <v>42628.690266203703</v>
      </c>
      <c r="R2954" s="11">
        <f t="shared" si="93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 t="s">
        <v>8331</v>
      </c>
      <c r="P2955" t="s">
        <v>8371</v>
      </c>
      <c r="Q2955" s="10">
        <f t="shared" si="92"/>
        <v>42255.791909722218</v>
      </c>
      <c r="R2955" s="11">
        <f t="shared" si="93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 t="s">
        <v>8331</v>
      </c>
      <c r="P2956" t="s">
        <v>8371</v>
      </c>
      <c r="Q2956" s="10">
        <f t="shared" si="92"/>
        <v>42790.583368055552</v>
      </c>
      <c r="R2956" s="11">
        <f t="shared" si="93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 t="s">
        <v>8331</v>
      </c>
      <c r="P2957" t="s">
        <v>8371</v>
      </c>
      <c r="Q2957" s="10">
        <f t="shared" si="92"/>
        <v>42141.741307870368</v>
      </c>
      <c r="R2957" s="11">
        <f t="shared" si="93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 t="s">
        <v>8331</v>
      </c>
      <c r="P2958" t="s">
        <v>8371</v>
      </c>
      <c r="Q2958" s="10">
        <f t="shared" si="92"/>
        <v>42464.958912037036</v>
      </c>
      <c r="R2958" s="11">
        <f t="shared" si="93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 t="s">
        <v>8331</v>
      </c>
      <c r="P2959" t="s">
        <v>8371</v>
      </c>
      <c r="Q2959" s="10">
        <f t="shared" si="92"/>
        <v>42031.011249999996</v>
      </c>
      <c r="R2959" s="11">
        <f t="shared" si="93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 t="s">
        <v>8331</v>
      </c>
      <c r="P2960" t="s">
        <v>8371</v>
      </c>
      <c r="Q2960" s="10">
        <f t="shared" si="92"/>
        <v>42438.779131944444</v>
      </c>
      <c r="R2960" s="11">
        <f t="shared" si="93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 t="s">
        <v>8331</v>
      </c>
      <c r="P2961" t="s">
        <v>8371</v>
      </c>
      <c r="Q2961" s="10">
        <f t="shared" si="92"/>
        <v>42498.008391203708</v>
      </c>
      <c r="R2961" s="11">
        <f t="shared" si="93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 t="s">
        <v>8331</v>
      </c>
      <c r="P2962" t="s">
        <v>8371</v>
      </c>
      <c r="Q2962" s="10">
        <f t="shared" si="92"/>
        <v>41863.757210648146</v>
      </c>
      <c r="R2962" s="11">
        <f t="shared" si="93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 t="s">
        <v>8331</v>
      </c>
      <c r="P2963" t="s">
        <v>8332</v>
      </c>
      <c r="Q2963" s="10">
        <f t="shared" si="92"/>
        <v>42061.212488425925</v>
      </c>
      <c r="R2963" s="11">
        <f t="shared" si="93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 t="s">
        <v>8331</v>
      </c>
      <c r="P2964" t="s">
        <v>8332</v>
      </c>
      <c r="Q2964" s="10">
        <f t="shared" si="92"/>
        <v>42036.24428240741</v>
      </c>
      <c r="R2964" s="11">
        <f t="shared" si="93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 t="s">
        <v>8331</v>
      </c>
      <c r="P2965" t="s">
        <v>8332</v>
      </c>
      <c r="Q2965" s="10">
        <f t="shared" si="92"/>
        <v>42157.470185185186</v>
      </c>
      <c r="R2965" s="11">
        <f t="shared" si="93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 t="s">
        <v>8331</v>
      </c>
      <c r="P2966" t="s">
        <v>8332</v>
      </c>
      <c r="Q2966" s="10">
        <f t="shared" si="92"/>
        <v>41827.909942129627</v>
      </c>
      <c r="R2966" s="11">
        <f t="shared" si="93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 t="s">
        <v>8331</v>
      </c>
      <c r="P2967" t="s">
        <v>8332</v>
      </c>
      <c r="Q2967" s="10">
        <f t="shared" si="92"/>
        <v>42162.729548611111</v>
      </c>
      <c r="R2967" s="11">
        <f t="shared" si="93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 t="s">
        <v>8331</v>
      </c>
      <c r="P2968" t="s">
        <v>8332</v>
      </c>
      <c r="Q2968" s="10">
        <f t="shared" si="92"/>
        <v>42233.738564814819</v>
      </c>
      <c r="R2968" s="11">
        <f t="shared" si="93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 t="s">
        <v>8331</v>
      </c>
      <c r="P2969" t="s">
        <v>8332</v>
      </c>
      <c r="Q2969" s="10">
        <f t="shared" si="92"/>
        <v>42042.197824074072</v>
      </c>
      <c r="R2969" s="11">
        <f t="shared" si="93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 t="s">
        <v>8331</v>
      </c>
      <c r="P2970" t="s">
        <v>8332</v>
      </c>
      <c r="Q2970" s="10">
        <f t="shared" si="92"/>
        <v>42585.523842592593</v>
      </c>
      <c r="R2970" s="11">
        <f t="shared" si="93"/>
        <v>2016</v>
      </c>
    </row>
    <row r="2971" spans="1:18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 t="s">
        <v>8331</v>
      </c>
      <c r="P2971" t="s">
        <v>8332</v>
      </c>
      <c r="Q2971" s="10">
        <f t="shared" si="92"/>
        <v>42097.786493055552</v>
      </c>
      <c r="R2971" s="11">
        <f t="shared" si="93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 t="s">
        <v>8331</v>
      </c>
      <c r="P2972" t="s">
        <v>8332</v>
      </c>
      <c r="Q2972" s="10">
        <f t="shared" si="92"/>
        <v>41808.669571759259</v>
      </c>
      <c r="R2972" s="11">
        <f t="shared" si="93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 t="s">
        <v>8331</v>
      </c>
      <c r="P2973" t="s">
        <v>8332</v>
      </c>
      <c r="Q2973" s="10">
        <f t="shared" si="92"/>
        <v>41852.658310185187</v>
      </c>
      <c r="R2973" s="11">
        <f t="shared" si="93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 t="s">
        <v>8331</v>
      </c>
      <c r="P2974" t="s">
        <v>8332</v>
      </c>
      <c r="Q2974" s="10">
        <f t="shared" si="92"/>
        <v>42694.110185185185</v>
      </c>
      <c r="R2974" s="11">
        <f t="shared" si="93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 t="s">
        <v>8331</v>
      </c>
      <c r="P2975" t="s">
        <v>8332</v>
      </c>
      <c r="Q2975" s="10">
        <f t="shared" si="92"/>
        <v>42341.818379629629</v>
      </c>
      <c r="R2975" s="11">
        <f t="shared" si="93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 t="s">
        <v>8331</v>
      </c>
      <c r="P2976" t="s">
        <v>8332</v>
      </c>
      <c r="Q2976" s="10">
        <f t="shared" si="92"/>
        <v>41880.061006944445</v>
      </c>
      <c r="R2976" s="11">
        <f t="shared" si="93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 t="s">
        <v>8331</v>
      </c>
      <c r="P2977" t="s">
        <v>8332</v>
      </c>
      <c r="Q2977" s="10">
        <f t="shared" si="92"/>
        <v>41941.683865740742</v>
      </c>
      <c r="R2977" s="11">
        <f t="shared" si="93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 t="s">
        <v>8331</v>
      </c>
      <c r="P2978" t="s">
        <v>8332</v>
      </c>
      <c r="Q2978" s="10">
        <f t="shared" si="92"/>
        <v>42425.730671296296</v>
      </c>
      <c r="R2978" s="11">
        <f t="shared" si="93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 t="s">
        <v>8331</v>
      </c>
      <c r="P2979" t="s">
        <v>8332</v>
      </c>
      <c r="Q2979" s="10">
        <f t="shared" si="92"/>
        <v>42026.88118055556</v>
      </c>
      <c r="R2979" s="11">
        <f t="shared" si="93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 t="s">
        <v>8331</v>
      </c>
      <c r="P2980" t="s">
        <v>8332</v>
      </c>
      <c r="Q2980" s="10">
        <f t="shared" si="92"/>
        <v>41922.640590277777</v>
      </c>
      <c r="R2980" s="11">
        <f t="shared" si="93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 t="s">
        <v>8331</v>
      </c>
      <c r="P2981" t="s">
        <v>8332</v>
      </c>
      <c r="Q2981" s="10">
        <f t="shared" si="92"/>
        <v>41993.824340277773</v>
      </c>
      <c r="R2981" s="11">
        <f t="shared" si="93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 t="s">
        <v>8331</v>
      </c>
      <c r="P2982" t="s">
        <v>8332</v>
      </c>
      <c r="Q2982" s="10">
        <f t="shared" si="92"/>
        <v>42219.915856481486</v>
      </c>
      <c r="R2982" s="11">
        <f t="shared" si="93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 t="s">
        <v>8331</v>
      </c>
      <c r="P2983" t="s">
        <v>8371</v>
      </c>
      <c r="Q2983" s="10">
        <f t="shared" si="92"/>
        <v>42225.559675925921</v>
      </c>
      <c r="R2983" s="11">
        <f t="shared" si="93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 t="s">
        <v>8331</v>
      </c>
      <c r="P2984" t="s">
        <v>8371</v>
      </c>
      <c r="Q2984" s="10">
        <f t="shared" si="92"/>
        <v>42381.686840277776</v>
      </c>
      <c r="R2984" s="11">
        <f t="shared" si="93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 t="s">
        <v>8331</v>
      </c>
      <c r="P2985" t="s">
        <v>8371</v>
      </c>
      <c r="Q2985" s="10">
        <f t="shared" si="92"/>
        <v>41894.632361111115</v>
      </c>
      <c r="R2985" s="11">
        <f t="shared" si="93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 t="s">
        <v>8331</v>
      </c>
      <c r="P2986" t="s">
        <v>8371</v>
      </c>
      <c r="Q2986" s="10">
        <f t="shared" si="92"/>
        <v>42576.278715277775</v>
      </c>
      <c r="R2986" s="11">
        <f t="shared" si="93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 t="s">
        <v>8331</v>
      </c>
      <c r="P2987" t="s">
        <v>8371</v>
      </c>
      <c r="Q2987" s="10">
        <f t="shared" si="92"/>
        <v>42654.973703703698</v>
      </c>
      <c r="R2987" s="11">
        <f t="shared" si="93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 t="s">
        <v>8331</v>
      </c>
      <c r="P2988" t="s">
        <v>8371</v>
      </c>
      <c r="Q2988" s="10">
        <f t="shared" si="92"/>
        <v>42431.500069444446</v>
      </c>
      <c r="R2988" s="11">
        <f t="shared" si="93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 t="s">
        <v>8331</v>
      </c>
      <c r="P2989" t="s">
        <v>8371</v>
      </c>
      <c r="Q2989" s="10">
        <f t="shared" si="92"/>
        <v>42627.307303240741</v>
      </c>
      <c r="R2989" s="11">
        <f t="shared" si="93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 t="s">
        <v>8331</v>
      </c>
      <c r="P2990" t="s">
        <v>8371</v>
      </c>
      <c r="Q2990" s="10">
        <f t="shared" si="92"/>
        <v>42511.362048611118</v>
      </c>
      <c r="R2990" s="11">
        <f t="shared" si="93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 t="s">
        <v>8331</v>
      </c>
      <c r="P2991" t="s">
        <v>8371</v>
      </c>
      <c r="Q2991" s="10">
        <f t="shared" si="92"/>
        <v>42337.02039351852</v>
      </c>
      <c r="R2991" s="11">
        <f t="shared" si="93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 t="s">
        <v>8331</v>
      </c>
      <c r="P2992" t="s">
        <v>8371</v>
      </c>
      <c r="Q2992" s="10">
        <f t="shared" si="92"/>
        <v>42341.57430555555</v>
      </c>
      <c r="R2992" s="11">
        <f t="shared" si="93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 t="s">
        <v>8331</v>
      </c>
      <c r="P2993" t="s">
        <v>8371</v>
      </c>
      <c r="Q2993" s="10">
        <f t="shared" si="92"/>
        <v>42740.837152777778</v>
      </c>
      <c r="R2993" s="11">
        <f t="shared" si="93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 t="s">
        <v>8331</v>
      </c>
      <c r="P2994" t="s">
        <v>8371</v>
      </c>
      <c r="Q2994" s="10">
        <f t="shared" si="92"/>
        <v>42622.767476851848</v>
      </c>
      <c r="R2994" s="11">
        <f t="shared" si="93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 t="s">
        <v>8331</v>
      </c>
      <c r="P2995" t="s">
        <v>8371</v>
      </c>
      <c r="Q2995" s="10">
        <f t="shared" si="92"/>
        <v>42390.838738425926</v>
      </c>
      <c r="R2995" s="11">
        <f t="shared" si="93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 t="s">
        <v>8331</v>
      </c>
      <c r="P2996" t="s">
        <v>8371</v>
      </c>
      <c r="Q2996" s="10">
        <f t="shared" si="92"/>
        <v>41885.478842592594</v>
      </c>
      <c r="R2996" s="11">
        <f t="shared" si="93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 t="s">
        <v>8331</v>
      </c>
      <c r="P2997" t="s">
        <v>8371</v>
      </c>
      <c r="Q2997" s="10">
        <f t="shared" si="92"/>
        <v>42724.665173611109</v>
      </c>
      <c r="R2997" s="11">
        <f t="shared" si="93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 t="s">
        <v>8331</v>
      </c>
      <c r="P2998" t="s">
        <v>8371</v>
      </c>
      <c r="Q2998" s="10">
        <f t="shared" si="92"/>
        <v>42090.912500000006</v>
      </c>
      <c r="R2998" s="11">
        <f t="shared" si="93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 t="s">
        <v>8331</v>
      </c>
      <c r="P2999" t="s">
        <v>8371</v>
      </c>
      <c r="Q2999" s="10">
        <f t="shared" si="92"/>
        <v>42775.733715277776</v>
      </c>
      <c r="R2999" s="11">
        <f t="shared" si="93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 t="s">
        <v>8331</v>
      </c>
      <c r="P3000" t="s">
        <v>8371</v>
      </c>
      <c r="Q3000" s="10">
        <f t="shared" si="92"/>
        <v>41778.193622685183</v>
      </c>
      <c r="R3000" s="11">
        <f t="shared" si="93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 t="s">
        <v>8331</v>
      </c>
      <c r="P3001" t="s">
        <v>8371</v>
      </c>
      <c r="Q3001" s="10">
        <f t="shared" si="92"/>
        <v>42780.740277777775</v>
      </c>
      <c r="R3001" s="11">
        <f t="shared" si="93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 t="s">
        <v>8331</v>
      </c>
      <c r="P3002" t="s">
        <v>8371</v>
      </c>
      <c r="Q3002" s="10">
        <f t="shared" si="92"/>
        <v>42752.827199074076</v>
      </c>
      <c r="R3002" s="11">
        <f t="shared" si="93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 t="s">
        <v>8331</v>
      </c>
      <c r="P3003" t="s">
        <v>8371</v>
      </c>
      <c r="Q3003" s="10">
        <f t="shared" si="92"/>
        <v>42534.895625000005</v>
      </c>
      <c r="R3003" s="11">
        <f t="shared" si="93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 t="s">
        <v>8331</v>
      </c>
      <c r="P3004" t="s">
        <v>8371</v>
      </c>
      <c r="Q3004" s="10">
        <f t="shared" si="92"/>
        <v>41239.83625</v>
      </c>
      <c r="R3004" s="11">
        <f t="shared" si="93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 t="s">
        <v>8331</v>
      </c>
      <c r="P3005" t="s">
        <v>8371</v>
      </c>
      <c r="Q3005" s="10">
        <f t="shared" si="92"/>
        <v>42398.849259259259</v>
      </c>
      <c r="R3005" s="11">
        <f t="shared" si="93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 t="s">
        <v>8331</v>
      </c>
      <c r="P3006" t="s">
        <v>8371</v>
      </c>
      <c r="Q3006" s="10">
        <f t="shared" si="92"/>
        <v>41928.881064814814</v>
      </c>
      <c r="R3006" s="11">
        <f t="shared" si="93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 t="s">
        <v>8331</v>
      </c>
      <c r="P3007" t="s">
        <v>8371</v>
      </c>
      <c r="Q3007" s="10">
        <f t="shared" si="92"/>
        <v>41888.674826388888</v>
      </c>
      <c r="R3007" s="11">
        <f t="shared" si="93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 t="s">
        <v>8331</v>
      </c>
      <c r="P3008" t="s">
        <v>8371</v>
      </c>
      <c r="Q3008" s="10">
        <f t="shared" si="92"/>
        <v>41957.756840277783</v>
      </c>
      <c r="R3008" s="11">
        <f t="shared" si="93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 t="s">
        <v>8331</v>
      </c>
      <c r="P3009" t="s">
        <v>8371</v>
      </c>
      <c r="Q3009" s="10">
        <f t="shared" si="92"/>
        <v>42098.216238425928</v>
      </c>
      <c r="R3009" s="11">
        <f t="shared" si="93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 t="s">
        <v>8331</v>
      </c>
      <c r="P3010" t="s">
        <v>8371</v>
      </c>
      <c r="Q3010" s="10">
        <f t="shared" ref="Q3010:Q3073" si="94">(((J3010/60)/60)/24)+DATE(1970,1,1)</f>
        <v>42360.212025462963</v>
      </c>
      <c r="R3010" s="11">
        <f t="shared" si="93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 t="s">
        <v>8331</v>
      </c>
      <c r="P3011" t="s">
        <v>8371</v>
      </c>
      <c r="Q3011" s="10">
        <f t="shared" si="94"/>
        <v>41939.569907407407</v>
      </c>
      <c r="R3011" s="11">
        <f t="shared" ref="R3011:R3074" si="95">YEAR(Q3011)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 t="s">
        <v>8331</v>
      </c>
      <c r="P3012" t="s">
        <v>8371</v>
      </c>
      <c r="Q3012" s="10">
        <f t="shared" si="94"/>
        <v>41996.832395833335</v>
      </c>
      <c r="R3012" s="11">
        <f t="shared" si="95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 t="s">
        <v>8331</v>
      </c>
      <c r="P3013" t="s">
        <v>8371</v>
      </c>
      <c r="Q3013" s="10">
        <f t="shared" si="94"/>
        <v>42334.468935185185</v>
      </c>
      <c r="R3013" s="11">
        <f t="shared" si="95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 t="s">
        <v>8331</v>
      </c>
      <c r="P3014" t="s">
        <v>8371</v>
      </c>
      <c r="Q3014" s="10">
        <f t="shared" si="94"/>
        <v>42024.702893518523</v>
      </c>
      <c r="R3014" s="11">
        <f t="shared" si="95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 t="s">
        <v>8331</v>
      </c>
      <c r="P3015" t="s">
        <v>8371</v>
      </c>
      <c r="Q3015" s="10">
        <f t="shared" si="94"/>
        <v>42146.836215277777</v>
      </c>
      <c r="R3015" s="11">
        <f t="shared" si="95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 t="s">
        <v>8331</v>
      </c>
      <c r="P3016" t="s">
        <v>8371</v>
      </c>
      <c r="Q3016" s="10">
        <f t="shared" si="94"/>
        <v>41920.123611111114</v>
      </c>
      <c r="R3016" s="11">
        <f t="shared" si="95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 t="s">
        <v>8331</v>
      </c>
      <c r="P3017" t="s">
        <v>8371</v>
      </c>
      <c r="Q3017" s="10">
        <f t="shared" si="94"/>
        <v>41785.72729166667</v>
      </c>
      <c r="R3017" s="11">
        <f t="shared" si="95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 t="s">
        <v>8331</v>
      </c>
      <c r="P3018" t="s">
        <v>8371</v>
      </c>
      <c r="Q3018" s="10">
        <f t="shared" si="94"/>
        <v>41778.548055555555</v>
      </c>
      <c r="R3018" s="11">
        <f t="shared" si="95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 t="s">
        <v>8331</v>
      </c>
      <c r="P3019" t="s">
        <v>8371</v>
      </c>
      <c r="Q3019" s="10">
        <f t="shared" si="94"/>
        <v>41841.850034722222</v>
      </c>
      <c r="R3019" s="11">
        <f t="shared" si="95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 t="s">
        <v>8331</v>
      </c>
      <c r="P3020" t="s">
        <v>8371</v>
      </c>
      <c r="Q3020" s="10">
        <f t="shared" si="94"/>
        <v>42163.29833333334</v>
      </c>
      <c r="R3020" s="11">
        <f t="shared" si="95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 t="s">
        <v>8331</v>
      </c>
      <c r="P3021" t="s">
        <v>8371</v>
      </c>
      <c r="Q3021" s="10">
        <f t="shared" si="94"/>
        <v>41758.833564814813</v>
      </c>
      <c r="R3021" s="11">
        <f t="shared" si="95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 t="s">
        <v>8331</v>
      </c>
      <c r="P3022" t="s">
        <v>8371</v>
      </c>
      <c r="Q3022" s="10">
        <f t="shared" si="94"/>
        <v>42170.846446759257</v>
      </c>
      <c r="R3022" s="11">
        <f t="shared" si="95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 t="s">
        <v>8331</v>
      </c>
      <c r="P3023" t="s">
        <v>8371</v>
      </c>
      <c r="Q3023" s="10">
        <f t="shared" si="94"/>
        <v>42660.618854166663</v>
      </c>
      <c r="R3023" s="11">
        <f t="shared" si="95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 t="s">
        <v>8331</v>
      </c>
      <c r="P3024" t="s">
        <v>8371</v>
      </c>
      <c r="Q3024" s="10">
        <f t="shared" si="94"/>
        <v>42564.95380787037</v>
      </c>
      <c r="R3024" s="11">
        <f t="shared" si="95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 t="s">
        <v>8331</v>
      </c>
      <c r="P3025" t="s">
        <v>8371</v>
      </c>
      <c r="Q3025" s="10">
        <f t="shared" si="94"/>
        <v>42121.675763888896</v>
      </c>
      <c r="R3025" s="11">
        <f t="shared" si="95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 t="s">
        <v>8331</v>
      </c>
      <c r="P3026" t="s">
        <v>8371</v>
      </c>
      <c r="Q3026" s="10">
        <f t="shared" si="94"/>
        <v>41158.993923611109</v>
      </c>
      <c r="R3026" s="11">
        <f t="shared" si="95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 t="s">
        <v>8331</v>
      </c>
      <c r="P3027" t="s">
        <v>8371</v>
      </c>
      <c r="Q3027" s="10">
        <f t="shared" si="94"/>
        <v>41761.509409722225</v>
      </c>
      <c r="R3027" s="11">
        <f t="shared" si="95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 t="s">
        <v>8331</v>
      </c>
      <c r="P3028" t="s">
        <v>8371</v>
      </c>
      <c r="Q3028" s="10">
        <f t="shared" si="94"/>
        <v>42783.459398148145</v>
      </c>
      <c r="R3028" s="11">
        <f t="shared" si="95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 t="s">
        <v>8331</v>
      </c>
      <c r="P3029" t="s">
        <v>8371</v>
      </c>
      <c r="Q3029" s="10">
        <f t="shared" si="94"/>
        <v>42053.704293981486</v>
      </c>
      <c r="R3029" s="11">
        <f t="shared" si="95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 t="s">
        <v>8331</v>
      </c>
      <c r="P3030" t="s">
        <v>8371</v>
      </c>
      <c r="Q3030" s="10">
        <f t="shared" si="94"/>
        <v>42567.264178240745</v>
      </c>
      <c r="R3030" s="11">
        <f t="shared" si="95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 t="s">
        <v>8331</v>
      </c>
      <c r="P3031" t="s">
        <v>8371</v>
      </c>
      <c r="Q3031" s="10">
        <f t="shared" si="94"/>
        <v>41932.708877314813</v>
      </c>
      <c r="R3031" s="11">
        <f t="shared" si="95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 t="s">
        <v>8331</v>
      </c>
      <c r="P3032" t="s">
        <v>8371</v>
      </c>
      <c r="Q3032" s="10">
        <f t="shared" si="94"/>
        <v>42233.747349537036</v>
      </c>
      <c r="R3032" s="11">
        <f t="shared" si="95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 t="s">
        <v>8331</v>
      </c>
      <c r="P3033" t="s">
        <v>8371</v>
      </c>
      <c r="Q3033" s="10">
        <f t="shared" si="94"/>
        <v>42597.882488425923</v>
      </c>
      <c r="R3033" s="11">
        <f t="shared" si="95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 t="s">
        <v>8331</v>
      </c>
      <c r="P3034" t="s">
        <v>8371</v>
      </c>
      <c r="Q3034" s="10">
        <f t="shared" si="94"/>
        <v>42228.044664351852</v>
      </c>
      <c r="R3034" s="11">
        <f t="shared" si="95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 t="s">
        <v>8331</v>
      </c>
      <c r="P3035" t="s">
        <v>8371</v>
      </c>
      <c r="Q3035" s="10">
        <f t="shared" si="94"/>
        <v>42570.110243055555</v>
      </c>
      <c r="R3035" s="11">
        <f t="shared" si="95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 t="s">
        <v>8331</v>
      </c>
      <c r="P3036" t="s">
        <v>8371</v>
      </c>
      <c r="Q3036" s="10">
        <f t="shared" si="94"/>
        <v>42644.535358796296</v>
      </c>
      <c r="R3036" s="11">
        <f t="shared" si="95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 t="s">
        <v>8331</v>
      </c>
      <c r="P3037" t="s">
        <v>8371</v>
      </c>
      <c r="Q3037" s="10">
        <f t="shared" si="94"/>
        <v>41368.560289351852</v>
      </c>
      <c r="R3037" s="11">
        <f t="shared" si="95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 t="s">
        <v>8331</v>
      </c>
      <c r="P3038" t="s">
        <v>8371</v>
      </c>
      <c r="Q3038" s="10">
        <f t="shared" si="94"/>
        <v>41466.785231481481</v>
      </c>
      <c r="R3038" s="11">
        <f t="shared" si="95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 t="s">
        <v>8331</v>
      </c>
      <c r="P3039" t="s">
        <v>8371</v>
      </c>
      <c r="Q3039" s="10">
        <f t="shared" si="94"/>
        <v>40378.893206018518</v>
      </c>
      <c r="R3039" s="11">
        <f t="shared" si="95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 t="s">
        <v>8331</v>
      </c>
      <c r="P3040" t="s">
        <v>8371</v>
      </c>
      <c r="Q3040" s="10">
        <f t="shared" si="94"/>
        <v>42373.252280092594</v>
      </c>
      <c r="R3040" s="11">
        <f t="shared" si="95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 t="s">
        <v>8331</v>
      </c>
      <c r="P3041" t="s">
        <v>8371</v>
      </c>
      <c r="Q3041" s="10">
        <f t="shared" si="94"/>
        <v>41610.794421296298</v>
      </c>
      <c r="R3041" s="11">
        <f t="shared" si="95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 t="s">
        <v>8331</v>
      </c>
      <c r="P3042" t="s">
        <v>8371</v>
      </c>
      <c r="Q3042" s="10">
        <f t="shared" si="94"/>
        <v>42177.791909722218</v>
      </c>
      <c r="R3042" s="11">
        <f t="shared" si="95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 t="s">
        <v>8331</v>
      </c>
      <c r="P3043" t="s">
        <v>8371</v>
      </c>
      <c r="Q3043" s="10">
        <f t="shared" si="94"/>
        <v>42359.868611111116</v>
      </c>
      <c r="R3043" s="11">
        <f t="shared" si="95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 t="s">
        <v>8331</v>
      </c>
      <c r="P3044" t="s">
        <v>8371</v>
      </c>
      <c r="Q3044" s="10">
        <f t="shared" si="94"/>
        <v>42253.688043981485</v>
      </c>
      <c r="R3044" s="11">
        <f t="shared" si="95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 t="s">
        <v>8331</v>
      </c>
      <c r="P3045" t="s">
        <v>8371</v>
      </c>
      <c r="Q3045" s="10">
        <f t="shared" si="94"/>
        <v>42083.070590277777</v>
      </c>
      <c r="R3045" s="11">
        <f t="shared" si="95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 t="s">
        <v>8331</v>
      </c>
      <c r="P3046" t="s">
        <v>8371</v>
      </c>
      <c r="Q3046" s="10">
        <f t="shared" si="94"/>
        <v>42387.7268287037</v>
      </c>
      <c r="R3046" s="11">
        <f t="shared" si="95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 t="s">
        <v>8331</v>
      </c>
      <c r="P3047" t="s">
        <v>8371</v>
      </c>
      <c r="Q3047" s="10">
        <f t="shared" si="94"/>
        <v>41843.155729166669</v>
      </c>
      <c r="R3047" s="11">
        <f t="shared" si="95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 t="s">
        <v>8331</v>
      </c>
      <c r="P3048" t="s">
        <v>8371</v>
      </c>
      <c r="Q3048" s="10">
        <f t="shared" si="94"/>
        <v>41862.803078703706</v>
      </c>
      <c r="R3048" s="11">
        <f t="shared" si="95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 t="s">
        <v>8331</v>
      </c>
      <c r="P3049" t="s">
        <v>8371</v>
      </c>
      <c r="Q3049" s="10">
        <f t="shared" si="94"/>
        <v>42443.989050925928</v>
      </c>
      <c r="R3049" s="11">
        <f t="shared" si="95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 t="s">
        <v>8331</v>
      </c>
      <c r="P3050" t="s">
        <v>8371</v>
      </c>
      <c r="Q3050" s="10">
        <f t="shared" si="94"/>
        <v>41975.901180555549</v>
      </c>
      <c r="R3050" s="11">
        <f t="shared" si="95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 t="s">
        <v>8331</v>
      </c>
      <c r="P3051" t="s">
        <v>8371</v>
      </c>
      <c r="Q3051" s="10">
        <f t="shared" si="94"/>
        <v>42139.014525462961</v>
      </c>
      <c r="R3051" s="11">
        <f t="shared" si="95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 t="s">
        <v>8331</v>
      </c>
      <c r="P3052" t="s">
        <v>8371</v>
      </c>
      <c r="Q3052" s="10">
        <f t="shared" si="94"/>
        <v>42465.16851851852</v>
      </c>
      <c r="R3052" s="11">
        <f t="shared" si="95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 t="s">
        <v>8331</v>
      </c>
      <c r="P3053" t="s">
        <v>8371</v>
      </c>
      <c r="Q3053" s="10">
        <f t="shared" si="94"/>
        <v>42744.416030092587</v>
      </c>
      <c r="R3053" s="11">
        <f t="shared" si="95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 t="s">
        <v>8331</v>
      </c>
      <c r="P3054" t="s">
        <v>8371</v>
      </c>
      <c r="Q3054" s="10">
        <f t="shared" si="94"/>
        <v>42122.670069444444</v>
      </c>
      <c r="R3054" s="11">
        <f t="shared" si="95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 t="s">
        <v>8331</v>
      </c>
      <c r="P3055" t="s">
        <v>8371</v>
      </c>
      <c r="Q3055" s="10">
        <f t="shared" si="94"/>
        <v>41862.761724537035</v>
      </c>
      <c r="R3055" s="11">
        <f t="shared" si="95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 t="s">
        <v>8331</v>
      </c>
      <c r="P3056" t="s">
        <v>8371</v>
      </c>
      <c r="Q3056" s="10">
        <f t="shared" si="94"/>
        <v>42027.832800925928</v>
      </c>
      <c r="R3056" s="11">
        <f t="shared" si="95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 t="s">
        <v>8331</v>
      </c>
      <c r="P3057" t="s">
        <v>8371</v>
      </c>
      <c r="Q3057" s="10">
        <f t="shared" si="94"/>
        <v>41953.95821759259</v>
      </c>
      <c r="R3057" s="11">
        <f t="shared" si="95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 t="s">
        <v>8331</v>
      </c>
      <c r="P3058" t="s">
        <v>8371</v>
      </c>
      <c r="Q3058" s="10">
        <f t="shared" si="94"/>
        <v>41851.636388888888</v>
      </c>
      <c r="R3058" s="11">
        <f t="shared" si="95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 t="s">
        <v>8331</v>
      </c>
      <c r="P3059" t="s">
        <v>8371</v>
      </c>
      <c r="Q3059" s="10">
        <f t="shared" si="94"/>
        <v>42433.650590277779</v>
      </c>
      <c r="R3059" s="11">
        <f t="shared" si="95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 t="s">
        <v>8331</v>
      </c>
      <c r="P3060" t="s">
        <v>8371</v>
      </c>
      <c r="Q3060" s="10">
        <f t="shared" si="94"/>
        <v>42460.374305555553</v>
      </c>
      <c r="R3060" s="11">
        <f t="shared" si="95"/>
        <v>2016</v>
      </c>
    </row>
    <row r="3061" spans="1:18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 t="s">
        <v>8331</v>
      </c>
      <c r="P3061" t="s">
        <v>8371</v>
      </c>
      <c r="Q3061" s="10">
        <f t="shared" si="94"/>
        <v>41829.935717592591</v>
      </c>
      <c r="R3061" s="11">
        <f t="shared" si="95"/>
        <v>2014</v>
      </c>
    </row>
    <row r="3062" spans="1:18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 t="s">
        <v>8331</v>
      </c>
      <c r="P3062" t="s">
        <v>8371</v>
      </c>
      <c r="Q3062" s="10">
        <f t="shared" si="94"/>
        <v>42245.274699074071</v>
      </c>
      <c r="R3062" s="11">
        <f t="shared" si="95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 t="s">
        <v>8331</v>
      </c>
      <c r="P3063" t="s">
        <v>8371</v>
      </c>
      <c r="Q3063" s="10">
        <f t="shared" si="94"/>
        <v>41834.784120370372</v>
      </c>
      <c r="R3063" s="11">
        <f t="shared" si="95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 t="s">
        <v>8331</v>
      </c>
      <c r="P3064" t="s">
        <v>8371</v>
      </c>
      <c r="Q3064" s="10">
        <f t="shared" si="94"/>
        <v>42248.535787037035</v>
      </c>
      <c r="R3064" s="11">
        <f t="shared" si="95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 t="s">
        <v>8331</v>
      </c>
      <c r="P3065" t="s">
        <v>8371</v>
      </c>
      <c r="Q3065" s="10">
        <f t="shared" si="94"/>
        <v>42630.922893518517</v>
      </c>
      <c r="R3065" s="11">
        <f t="shared" si="95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 t="s">
        <v>8331</v>
      </c>
      <c r="P3066" t="s">
        <v>8371</v>
      </c>
      <c r="Q3066" s="10">
        <f t="shared" si="94"/>
        <v>42299.130162037036</v>
      </c>
      <c r="R3066" s="11">
        <f t="shared" si="95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 t="s">
        <v>8331</v>
      </c>
      <c r="P3067" t="s">
        <v>8371</v>
      </c>
      <c r="Q3067" s="10">
        <f t="shared" si="94"/>
        <v>41825.055231481485</v>
      </c>
      <c r="R3067" s="11">
        <f t="shared" si="95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 t="s">
        <v>8331</v>
      </c>
      <c r="P3068" t="s">
        <v>8371</v>
      </c>
      <c r="Q3068" s="10">
        <f t="shared" si="94"/>
        <v>42531.228437500002</v>
      </c>
      <c r="R3068" s="11">
        <f t="shared" si="95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 t="s">
        <v>8331</v>
      </c>
      <c r="P3069" t="s">
        <v>8371</v>
      </c>
      <c r="Q3069" s="10">
        <f t="shared" si="94"/>
        <v>42226.938414351855</v>
      </c>
      <c r="R3069" s="11">
        <f t="shared" si="95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 t="s">
        <v>8331</v>
      </c>
      <c r="P3070" t="s">
        <v>8371</v>
      </c>
      <c r="Q3070" s="10">
        <f t="shared" si="94"/>
        <v>42263.691574074073</v>
      </c>
      <c r="R3070" s="11">
        <f t="shared" si="95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 t="s">
        <v>8331</v>
      </c>
      <c r="P3071" t="s">
        <v>8371</v>
      </c>
      <c r="Q3071" s="10">
        <f t="shared" si="94"/>
        <v>41957.833726851852</v>
      </c>
      <c r="R3071" s="11">
        <f t="shared" si="95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 t="s">
        <v>8331</v>
      </c>
      <c r="P3072" t="s">
        <v>8371</v>
      </c>
      <c r="Q3072" s="10">
        <f t="shared" si="94"/>
        <v>42690.733437499999</v>
      </c>
      <c r="R3072" s="11">
        <f t="shared" si="95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 t="s">
        <v>8331</v>
      </c>
      <c r="P3073" t="s">
        <v>8371</v>
      </c>
      <c r="Q3073" s="10">
        <f t="shared" si="94"/>
        <v>42097.732418981483</v>
      </c>
      <c r="R3073" s="11">
        <f t="shared" si="95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 t="s">
        <v>8331</v>
      </c>
      <c r="P3074" t="s">
        <v>8371</v>
      </c>
      <c r="Q3074" s="10">
        <f t="shared" ref="Q3074:Q3137" si="96">(((J3074/60)/60)/24)+DATE(1970,1,1)</f>
        <v>42658.690532407403</v>
      </c>
      <c r="R3074" s="11">
        <f t="shared" si="95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 t="s">
        <v>8331</v>
      </c>
      <c r="P3075" t="s">
        <v>8371</v>
      </c>
      <c r="Q3075" s="10">
        <f t="shared" si="96"/>
        <v>42111.684027777781</v>
      </c>
      <c r="R3075" s="11">
        <f t="shared" ref="R3075:R3138" si="97">YEAR(Q3075)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 t="s">
        <v>8331</v>
      </c>
      <c r="P3076" t="s">
        <v>8371</v>
      </c>
      <c r="Q3076" s="10">
        <f t="shared" si="96"/>
        <v>42409.571284722217</v>
      </c>
      <c r="R3076" s="11">
        <f t="shared" si="97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 t="s">
        <v>8331</v>
      </c>
      <c r="P3077" t="s">
        <v>8371</v>
      </c>
      <c r="Q3077" s="10">
        <f t="shared" si="96"/>
        <v>42551.102314814809</v>
      </c>
      <c r="R3077" s="11">
        <f t="shared" si="97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 t="s">
        <v>8331</v>
      </c>
      <c r="P3078" t="s">
        <v>8371</v>
      </c>
      <c r="Q3078" s="10">
        <f t="shared" si="96"/>
        <v>42226.651886574073</v>
      </c>
      <c r="R3078" s="11">
        <f t="shared" si="97"/>
        <v>2015</v>
      </c>
    </row>
    <row r="3079" spans="1:18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 t="s">
        <v>8331</v>
      </c>
      <c r="P3079" t="s">
        <v>8371</v>
      </c>
      <c r="Q3079" s="10">
        <f t="shared" si="96"/>
        <v>42766.956921296296</v>
      </c>
      <c r="R3079" s="11">
        <f t="shared" si="97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 t="s">
        <v>8331</v>
      </c>
      <c r="P3080" t="s">
        <v>8371</v>
      </c>
      <c r="Q3080" s="10">
        <f t="shared" si="96"/>
        <v>42031.138831018514</v>
      </c>
      <c r="R3080" s="11">
        <f t="shared" si="97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 t="s">
        <v>8331</v>
      </c>
      <c r="P3081" t="s">
        <v>8371</v>
      </c>
      <c r="Q3081" s="10">
        <f t="shared" si="96"/>
        <v>42055.713368055556</v>
      </c>
      <c r="R3081" s="11">
        <f t="shared" si="97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 t="s">
        <v>8331</v>
      </c>
      <c r="P3082" t="s">
        <v>8371</v>
      </c>
      <c r="Q3082" s="10">
        <f t="shared" si="96"/>
        <v>41940.028287037036</v>
      </c>
      <c r="R3082" s="11">
        <f t="shared" si="97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 t="s">
        <v>8331</v>
      </c>
      <c r="P3083" t="s">
        <v>8371</v>
      </c>
      <c r="Q3083" s="10">
        <f t="shared" si="96"/>
        <v>42237.181608796294</v>
      </c>
      <c r="R3083" s="11">
        <f t="shared" si="97"/>
        <v>2015</v>
      </c>
    </row>
    <row r="3084" spans="1:18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 t="s">
        <v>8331</v>
      </c>
      <c r="P3084" t="s">
        <v>8371</v>
      </c>
      <c r="Q3084" s="10">
        <f t="shared" si="96"/>
        <v>42293.922986111109</v>
      </c>
      <c r="R3084" s="11">
        <f t="shared" si="97"/>
        <v>2015</v>
      </c>
    </row>
    <row r="3085" spans="1:18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 t="s">
        <v>8331</v>
      </c>
      <c r="P3085" t="s">
        <v>8371</v>
      </c>
      <c r="Q3085" s="10">
        <f t="shared" si="96"/>
        <v>41853.563402777778</v>
      </c>
      <c r="R3085" s="11">
        <f t="shared" si="97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 t="s">
        <v>8331</v>
      </c>
      <c r="P3086" t="s">
        <v>8371</v>
      </c>
      <c r="Q3086" s="10">
        <f t="shared" si="96"/>
        <v>42100.723738425921</v>
      </c>
      <c r="R3086" s="11">
        <f t="shared" si="97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 t="s">
        <v>8331</v>
      </c>
      <c r="P3087" t="s">
        <v>8371</v>
      </c>
      <c r="Q3087" s="10">
        <f t="shared" si="96"/>
        <v>42246.883784722217</v>
      </c>
      <c r="R3087" s="11">
        <f t="shared" si="97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 t="s">
        <v>8331</v>
      </c>
      <c r="P3088" t="s">
        <v>8371</v>
      </c>
      <c r="Q3088" s="10">
        <f t="shared" si="96"/>
        <v>42173.67082175926</v>
      </c>
      <c r="R3088" s="11">
        <f t="shared" si="97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 t="s">
        <v>8331</v>
      </c>
      <c r="P3089" t="s">
        <v>8371</v>
      </c>
      <c r="Q3089" s="10">
        <f t="shared" si="96"/>
        <v>42665.150347222225</v>
      </c>
      <c r="R3089" s="11">
        <f t="shared" si="97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 t="s">
        <v>8331</v>
      </c>
      <c r="P3090" t="s">
        <v>8371</v>
      </c>
      <c r="Q3090" s="10">
        <f t="shared" si="96"/>
        <v>41981.57230324074</v>
      </c>
      <c r="R3090" s="11">
        <f t="shared" si="97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 t="s">
        <v>8331</v>
      </c>
      <c r="P3091" t="s">
        <v>8371</v>
      </c>
      <c r="Q3091" s="10">
        <f t="shared" si="96"/>
        <v>42528.542627314819</v>
      </c>
      <c r="R3091" s="11">
        <f t="shared" si="97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 t="s">
        <v>8331</v>
      </c>
      <c r="P3092" t="s">
        <v>8371</v>
      </c>
      <c r="Q3092" s="10">
        <f t="shared" si="96"/>
        <v>42065.818807870368</v>
      </c>
      <c r="R3092" s="11">
        <f t="shared" si="97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 t="s">
        <v>8331</v>
      </c>
      <c r="P3093" t="s">
        <v>8371</v>
      </c>
      <c r="Q3093" s="10">
        <f t="shared" si="96"/>
        <v>42566.948414351849</v>
      </c>
      <c r="R3093" s="11">
        <f t="shared" si="97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 t="s">
        <v>8331</v>
      </c>
      <c r="P3094" t="s">
        <v>8371</v>
      </c>
      <c r="Q3094" s="10">
        <f t="shared" si="96"/>
        <v>42255.619351851856</v>
      </c>
      <c r="R3094" s="11">
        <f t="shared" si="97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 t="s">
        <v>8331</v>
      </c>
      <c r="P3095" t="s">
        <v>8371</v>
      </c>
      <c r="Q3095" s="10">
        <f t="shared" si="96"/>
        <v>41760.909039351849</v>
      </c>
      <c r="R3095" s="11">
        <f t="shared" si="97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 t="s">
        <v>8331</v>
      </c>
      <c r="P3096" t="s">
        <v>8371</v>
      </c>
      <c r="Q3096" s="10">
        <f t="shared" si="96"/>
        <v>42207.795787037037</v>
      </c>
      <c r="R3096" s="11">
        <f t="shared" si="97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 t="s">
        <v>8331</v>
      </c>
      <c r="P3097" t="s">
        <v>8371</v>
      </c>
      <c r="Q3097" s="10">
        <f t="shared" si="96"/>
        <v>42523.025231481486</v>
      </c>
      <c r="R3097" s="11">
        <f t="shared" si="97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 t="s">
        <v>8331</v>
      </c>
      <c r="P3098" t="s">
        <v>8371</v>
      </c>
      <c r="Q3098" s="10">
        <f t="shared" si="96"/>
        <v>42114.825532407413</v>
      </c>
      <c r="R3098" s="11">
        <f t="shared" si="97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 t="s">
        <v>8331</v>
      </c>
      <c r="P3099" t="s">
        <v>8371</v>
      </c>
      <c r="Q3099" s="10">
        <f t="shared" si="96"/>
        <v>42629.503483796296</v>
      </c>
      <c r="R3099" s="11">
        <f t="shared" si="97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 t="s">
        <v>8331</v>
      </c>
      <c r="P3100" t="s">
        <v>8371</v>
      </c>
      <c r="Q3100" s="10">
        <f t="shared" si="96"/>
        <v>42359.792233796295</v>
      </c>
      <c r="R3100" s="11">
        <f t="shared" si="97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 t="s">
        <v>8331</v>
      </c>
      <c r="P3101" t="s">
        <v>8371</v>
      </c>
      <c r="Q3101" s="10">
        <f t="shared" si="96"/>
        <v>42382.189710648148</v>
      </c>
      <c r="R3101" s="11">
        <f t="shared" si="97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 t="s">
        <v>8331</v>
      </c>
      <c r="P3102" t="s">
        <v>8371</v>
      </c>
      <c r="Q3102" s="10">
        <f t="shared" si="96"/>
        <v>41902.622395833336</v>
      </c>
      <c r="R3102" s="11">
        <f t="shared" si="97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 t="s">
        <v>8331</v>
      </c>
      <c r="P3103" t="s">
        <v>8371</v>
      </c>
      <c r="Q3103" s="10">
        <f t="shared" si="96"/>
        <v>42171.383530092593</v>
      </c>
      <c r="R3103" s="11">
        <f t="shared" si="97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 t="s">
        <v>8331</v>
      </c>
      <c r="P3104" t="s">
        <v>8371</v>
      </c>
      <c r="Q3104" s="10">
        <f t="shared" si="96"/>
        <v>42555.340486111112</v>
      </c>
      <c r="R3104" s="11">
        <f t="shared" si="97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 t="s">
        <v>8331</v>
      </c>
      <c r="P3105" t="s">
        <v>8371</v>
      </c>
      <c r="Q3105" s="10">
        <f t="shared" si="96"/>
        <v>42107.156319444446</v>
      </c>
      <c r="R3105" s="11">
        <f t="shared" si="97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 t="s">
        <v>8331</v>
      </c>
      <c r="P3106" t="s">
        <v>8371</v>
      </c>
      <c r="Q3106" s="10">
        <f t="shared" si="96"/>
        <v>42006.908692129626</v>
      </c>
      <c r="R3106" s="11">
        <f t="shared" si="97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 t="s">
        <v>8331</v>
      </c>
      <c r="P3107" t="s">
        <v>8371</v>
      </c>
      <c r="Q3107" s="10">
        <f t="shared" si="96"/>
        <v>41876.718935185185</v>
      </c>
      <c r="R3107" s="11">
        <f t="shared" si="97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 t="s">
        <v>8331</v>
      </c>
      <c r="P3108" t="s">
        <v>8371</v>
      </c>
      <c r="Q3108" s="10">
        <f t="shared" si="96"/>
        <v>42241.429120370376</v>
      </c>
      <c r="R3108" s="11">
        <f t="shared" si="97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 t="s">
        <v>8331</v>
      </c>
      <c r="P3109" t="s">
        <v>8371</v>
      </c>
      <c r="Q3109" s="10">
        <f t="shared" si="96"/>
        <v>42128.814247685179</v>
      </c>
      <c r="R3109" s="11">
        <f t="shared" si="97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 t="s">
        <v>8331</v>
      </c>
      <c r="P3110" t="s">
        <v>8371</v>
      </c>
      <c r="Q3110" s="10">
        <f t="shared" si="96"/>
        <v>42062.680486111116</v>
      </c>
      <c r="R3110" s="11">
        <f t="shared" si="97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 t="s">
        <v>8331</v>
      </c>
      <c r="P3111" t="s">
        <v>8371</v>
      </c>
      <c r="Q3111" s="10">
        <f t="shared" si="96"/>
        <v>41844.125115740739</v>
      </c>
      <c r="R3111" s="11">
        <f t="shared" si="97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 t="s">
        <v>8331</v>
      </c>
      <c r="P3112" t="s">
        <v>8371</v>
      </c>
      <c r="Q3112" s="10">
        <f t="shared" si="96"/>
        <v>42745.031469907408</v>
      </c>
      <c r="R3112" s="11">
        <f t="shared" si="97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 t="s">
        <v>8331</v>
      </c>
      <c r="P3113" t="s">
        <v>8371</v>
      </c>
      <c r="Q3113" s="10">
        <f t="shared" si="96"/>
        <v>41885.595138888886</v>
      </c>
      <c r="R3113" s="11">
        <f t="shared" si="97"/>
        <v>2014</v>
      </c>
    </row>
    <row r="3114" spans="1:18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 t="s">
        <v>8331</v>
      </c>
      <c r="P3114" t="s">
        <v>8371</v>
      </c>
      <c r="Q3114" s="10">
        <f t="shared" si="96"/>
        <v>42615.121921296297</v>
      </c>
      <c r="R3114" s="11">
        <f t="shared" si="97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 t="s">
        <v>8331</v>
      </c>
      <c r="P3115" t="s">
        <v>8371</v>
      </c>
      <c r="Q3115" s="10">
        <f t="shared" si="96"/>
        <v>42081.731273148151</v>
      </c>
      <c r="R3115" s="11">
        <f t="shared" si="97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 t="s">
        <v>8331</v>
      </c>
      <c r="P3116" t="s">
        <v>8371</v>
      </c>
      <c r="Q3116" s="10">
        <f t="shared" si="96"/>
        <v>41843.632523148146</v>
      </c>
      <c r="R3116" s="11">
        <f t="shared" si="97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 t="s">
        <v>8331</v>
      </c>
      <c r="P3117" t="s">
        <v>8371</v>
      </c>
      <c r="Q3117" s="10">
        <f t="shared" si="96"/>
        <v>42496.447071759263</v>
      </c>
      <c r="R3117" s="11">
        <f t="shared" si="97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 t="s">
        <v>8331</v>
      </c>
      <c r="P3118" t="s">
        <v>8371</v>
      </c>
      <c r="Q3118" s="10">
        <f t="shared" si="96"/>
        <v>42081.515335648146</v>
      </c>
      <c r="R3118" s="11">
        <f t="shared" si="97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 t="s">
        <v>8331</v>
      </c>
      <c r="P3119" t="s">
        <v>8371</v>
      </c>
      <c r="Q3119" s="10">
        <f t="shared" si="96"/>
        <v>42509.374537037031</v>
      </c>
      <c r="R3119" s="11">
        <f t="shared" si="97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 t="s">
        <v>8331</v>
      </c>
      <c r="P3120" t="s">
        <v>8371</v>
      </c>
      <c r="Q3120" s="10">
        <f t="shared" si="96"/>
        <v>42534.649571759262</v>
      </c>
      <c r="R3120" s="11">
        <f t="shared" si="97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 t="s">
        <v>8331</v>
      </c>
      <c r="P3121" t="s">
        <v>8371</v>
      </c>
      <c r="Q3121" s="10">
        <f t="shared" si="96"/>
        <v>42060.04550925926</v>
      </c>
      <c r="R3121" s="11">
        <f t="shared" si="97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 t="s">
        <v>8331</v>
      </c>
      <c r="P3122" t="s">
        <v>8371</v>
      </c>
      <c r="Q3122" s="10">
        <f t="shared" si="96"/>
        <v>42435.942083333335</v>
      </c>
      <c r="R3122" s="11">
        <f t="shared" si="97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 t="s">
        <v>8331</v>
      </c>
      <c r="P3123" t="s">
        <v>8371</v>
      </c>
      <c r="Q3123" s="10">
        <f t="shared" si="96"/>
        <v>41848.679803240739</v>
      </c>
      <c r="R3123" s="11">
        <f t="shared" si="97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 t="s">
        <v>8331</v>
      </c>
      <c r="P3124" t="s">
        <v>8371</v>
      </c>
      <c r="Q3124" s="10">
        <f t="shared" si="96"/>
        <v>42678.932083333333</v>
      </c>
      <c r="R3124" s="11">
        <f t="shared" si="97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 t="s">
        <v>8331</v>
      </c>
      <c r="P3125" t="s">
        <v>8371</v>
      </c>
      <c r="Q3125" s="10">
        <f t="shared" si="96"/>
        <v>42530.993032407408</v>
      </c>
      <c r="R3125" s="11">
        <f t="shared" si="97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 t="s">
        <v>8331</v>
      </c>
      <c r="P3126" t="s">
        <v>8371</v>
      </c>
      <c r="Q3126" s="10">
        <f t="shared" si="96"/>
        <v>41977.780104166668</v>
      </c>
      <c r="R3126" s="11">
        <f t="shared" si="97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 t="s">
        <v>8331</v>
      </c>
      <c r="P3127" t="s">
        <v>8371</v>
      </c>
      <c r="Q3127" s="10">
        <f t="shared" si="96"/>
        <v>42346.20685185185</v>
      </c>
      <c r="R3127" s="11">
        <f t="shared" si="97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 t="s">
        <v>8331</v>
      </c>
      <c r="P3128" t="s">
        <v>8371</v>
      </c>
      <c r="Q3128" s="10">
        <f t="shared" si="96"/>
        <v>42427.01807870371</v>
      </c>
      <c r="R3128" s="11">
        <f t="shared" si="97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 t="s">
        <v>8331</v>
      </c>
      <c r="P3129" t="s">
        <v>8371</v>
      </c>
      <c r="Q3129" s="10">
        <f t="shared" si="96"/>
        <v>42034.856817129628</v>
      </c>
      <c r="R3129" s="11">
        <f t="shared" si="97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 t="s">
        <v>8331</v>
      </c>
      <c r="P3130" t="s">
        <v>8332</v>
      </c>
      <c r="Q3130" s="10">
        <f t="shared" si="96"/>
        <v>42780.825706018513</v>
      </c>
      <c r="R3130" s="11">
        <f t="shared" si="97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 t="s">
        <v>8331</v>
      </c>
      <c r="P3131" t="s">
        <v>8332</v>
      </c>
      <c r="Q3131" s="10">
        <f t="shared" si="96"/>
        <v>42803.842812499999</v>
      </c>
      <c r="R3131" s="11">
        <f t="shared" si="97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 t="s">
        <v>8331</v>
      </c>
      <c r="P3132" t="s">
        <v>8332</v>
      </c>
      <c r="Q3132" s="10">
        <f t="shared" si="96"/>
        <v>42808.640231481477</v>
      </c>
      <c r="R3132" s="11">
        <f t="shared" si="97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 t="s">
        <v>8331</v>
      </c>
      <c r="P3133" t="s">
        <v>8332</v>
      </c>
      <c r="Q3133" s="10">
        <f t="shared" si="96"/>
        <v>42803.579224537039</v>
      </c>
      <c r="R3133" s="11">
        <f t="shared" si="97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 t="s">
        <v>8331</v>
      </c>
      <c r="P3134" t="s">
        <v>8332</v>
      </c>
      <c r="Q3134" s="10">
        <f t="shared" si="96"/>
        <v>42786.350231481483</v>
      </c>
      <c r="R3134" s="11">
        <f t="shared" si="97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 t="s">
        <v>8331</v>
      </c>
      <c r="P3135" t="s">
        <v>8332</v>
      </c>
      <c r="Q3135" s="10">
        <f t="shared" si="96"/>
        <v>42788.565208333333</v>
      </c>
      <c r="R3135" s="11">
        <f t="shared" si="97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 t="s">
        <v>8331</v>
      </c>
      <c r="P3136" t="s">
        <v>8332</v>
      </c>
      <c r="Q3136" s="10">
        <f t="shared" si="96"/>
        <v>42800.720127314817</v>
      </c>
      <c r="R3136" s="11">
        <f t="shared" si="97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 t="s">
        <v>8331</v>
      </c>
      <c r="P3137" t="s">
        <v>8332</v>
      </c>
      <c r="Q3137" s="10">
        <f t="shared" si="96"/>
        <v>42807.151863425926</v>
      </c>
      <c r="R3137" s="11">
        <f t="shared" si="97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 t="s">
        <v>8331</v>
      </c>
      <c r="P3138" t="s">
        <v>8332</v>
      </c>
      <c r="Q3138" s="10">
        <f t="shared" ref="Q3138:Q3201" si="98">(((J3138/60)/60)/24)+DATE(1970,1,1)</f>
        <v>42789.462430555555</v>
      </c>
      <c r="R3138" s="11">
        <f t="shared" si="97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 t="s">
        <v>8331</v>
      </c>
      <c r="P3139" t="s">
        <v>8332</v>
      </c>
      <c r="Q3139" s="10">
        <f t="shared" si="98"/>
        <v>42807.885057870371</v>
      </c>
      <c r="R3139" s="11">
        <f t="shared" ref="R3139:R3202" si="99">YEAR(Q3139)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 t="s">
        <v>8331</v>
      </c>
      <c r="P3140" t="s">
        <v>8332</v>
      </c>
      <c r="Q3140" s="10">
        <f t="shared" si="98"/>
        <v>42809.645914351851</v>
      </c>
      <c r="R3140" s="11">
        <f t="shared" si="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 t="s">
        <v>8331</v>
      </c>
      <c r="P3141" t="s">
        <v>8332</v>
      </c>
      <c r="Q3141" s="10">
        <f t="shared" si="98"/>
        <v>42785.270370370374</v>
      </c>
      <c r="R3141" s="11">
        <f t="shared" si="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 t="s">
        <v>8331</v>
      </c>
      <c r="P3142" t="s">
        <v>8332</v>
      </c>
      <c r="Q3142" s="10">
        <f t="shared" si="98"/>
        <v>42802.718784722223</v>
      </c>
      <c r="R3142" s="11">
        <f t="shared" si="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 t="s">
        <v>8331</v>
      </c>
      <c r="P3143" t="s">
        <v>8332</v>
      </c>
      <c r="Q3143" s="10">
        <f t="shared" si="98"/>
        <v>42800.753333333334</v>
      </c>
      <c r="R3143" s="11">
        <f t="shared" si="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 t="s">
        <v>8331</v>
      </c>
      <c r="P3144" t="s">
        <v>8332</v>
      </c>
      <c r="Q3144" s="10">
        <f t="shared" si="98"/>
        <v>42783.513182870374</v>
      </c>
      <c r="R3144" s="11">
        <f t="shared" si="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 t="s">
        <v>8331</v>
      </c>
      <c r="P3145" t="s">
        <v>8332</v>
      </c>
      <c r="Q3145" s="10">
        <f t="shared" si="98"/>
        <v>42808.358287037037</v>
      </c>
      <c r="R3145" s="11">
        <f t="shared" si="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 t="s">
        <v>8331</v>
      </c>
      <c r="P3146" t="s">
        <v>8332</v>
      </c>
      <c r="Q3146" s="10">
        <f t="shared" si="98"/>
        <v>42796.538275462968</v>
      </c>
      <c r="R3146" s="11">
        <f t="shared" si="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 t="s">
        <v>8331</v>
      </c>
      <c r="P3147" t="s">
        <v>8332</v>
      </c>
      <c r="Q3147" s="10">
        <f t="shared" si="98"/>
        <v>42762.040902777779</v>
      </c>
      <c r="R3147" s="11">
        <f t="shared" si="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 t="s">
        <v>8331</v>
      </c>
      <c r="P3148" t="s">
        <v>8332</v>
      </c>
      <c r="Q3148" s="10">
        <f t="shared" si="98"/>
        <v>42796.682476851856</v>
      </c>
      <c r="R3148" s="11">
        <f t="shared" si="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 t="s">
        <v>8331</v>
      </c>
      <c r="P3149" t="s">
        <v>8332</v>
      </c>
      <c r="Q3149" s="10">
        <f t="shared" si="98"/>
        <v>41909.969386574077</v>
      </c>
      <c r="R3149" s="11">
        <f t="shared" si="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 t="s">
        <v>8331</v>
      </c>
      <c r="P3150" t="s">
        <v>8332</v>
      </c>
      <c r="Q3150" s="10">
        <f t="shared" si="98"/>
        <v>41891.665324074071</v>
      </c>
      <c r="R3150" s="11">
        <f t="shared" si="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 t="s">
        <v>8331</v>
      </c>
      <c r="P3151" t="s">
        <v>8332</v>
      </c>
      <c r="Q3151" s="10">
        <f t="shared" si="98"/>
        <v>41226.017361111109</v>
      </c>
      <c r="R3151" s="11">
        <f t="shared" si="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 t="s">
        <v>8331</v>
      </c>
      <c r="P3152" t="s">
        <v>8332</v>
      </c>
      <c r="Q3152" s="10">
        <f t="shared" si="98"/>
        <v>40478.263923611114</v>
      </c>
      <c r="R3152" s="11">
        <f t="shared" si="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 t="s">
        <v>8331</v>
      </c>
      <c r="P3153" t="s">
        <v>8332</v>
      </c>
      <c r="Q3153" s="10">
        <f t="shared" si="98"/>
        <v>41862.83997685185</v>
      </c>
      <c r="R3153" s="11">
        <f t="shared" si="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 t="s">
        <v>8331</v>
      </c>
      <c r="P3154" t="s">
        <v>8332</v>
      </c>
      <c r="Q3154" s="10">
        <f t="shared" si="98"/>
        <v>41550.867673611108</v>
      </c>
      <c r="R3154" s="11">
        <f t="shared" si="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 t="s">
        <v>8331</v>
      </c>
      <c r="P3155" t="s">
        <v>8332</v>
      </c>
      <c r="Q3155" s="10">
        <f t="shared" si="98"/>
        <v>40633.154363425929</v>
      </c>
      <c r="R3155" s="11">
        <f t="shared" si="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 t="s">
        <v>8331</v>
      </c>
      <c r="P3156" t="s">
        <v>8332</v>
      </c>
      <c r="Q3156" s="10">
        <f t="shared" si="98"/>
        <v>40970.875671296293</v>
      </c>
      <c r="R3156" s="11">
        <f t="shared" si="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 t="s">
        <v>8331</v>
      </c>
      <c r="P3157" t="s">
        <v>8332</v>
      </c>
      <c r="Q3157" s="10">
        <f t="shared" si="98"/>
        <v>41233.499131944445</v>
      </c>
      <c r="R3157" s="11">
        <f t="shared" si="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 t="s">
        <v>8331</v>
      </c>
      <c r="P3158" t="s">
        <v>8332</v>
      </c>
      <c r="Q3158" s="10">
        <f t="shared" si="98"/>
        <v>41026.953055555554</v>
      </c>
      <c r="R3158" s="11">
        <f t="shared" si="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 t="s">
        <v>8331</v>
      </c>
      <c r="P3159" t="s">
        <v>8332</v>
      </c>
      <c r="Q3159" s="10">
        <f t="shared" si="98"/>
        <v>41829.788252314815</v>
      </c>
      <c r="R3159" s="11">
        <f t="shared" si="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 t="s">
        <v>8331</v>
      </c>
      <c r="P3160" t="s">
        <v>8332</v>
      </c>
      <c r="Q3160" s="10">
        <f t="shared" si="98"/>
        <v>41447.839722222219</v>
      </c>
      <c r="R3160" s="11">
        <f t="shared" si="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 t="s">
        <v>8331</v>
      </c>
      <c r="P3161" t="s">
        <v>8332</v>
      </c>
      <c r="Q3161" s="10">
        <f t="shared" si="98"/>
        <v>40884.066678240742</v>
      </c>
      <c r="R3161" s="11">
        <f t="shared" si="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 t="s">
        <v>8331</v>
      </c>
      <c r="P3162" t="s">
        <v>8332</v>
      </c>
      <c r="Q3162" s="10">
        <f t="shared" si="98"/>
        <v>41841.26489583333</v>
      </c>
      <c r="R3162" s="11">
        <f t="shared" si="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 t="s">
        <v>8331</v>
      </c>
      <c r="P3163" t="s">
        <v>8332</v>
      </c>
      <c r="Q3163" s="10">
        <f t="shared" si="98"/>
        <v>41897.536134259259</v>
      </c>
      <c r="R3163" s="11">
        <f t="shared" si="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 t="s">
        <v>8331</v>
      </c>
      <c r="P3164" t="s">
        <v>8332</v>
      </c>
      <c r="Q3164" s="10">
        <f t="shared" si="98"/>
        <v>41799.685902777775</v>
      </c>
      <c r="R3164" s="11">
        <f t="shared" si="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 t="s">
        <v>8331</v>
      </c>
      <c r="P3165" t="s">
        <v>8332</v>
      </c>
      <c r="Q3165" s="10">
        <f t="shared" si="98"/>
        <v>41775.753761574073</v>
      </c>
      <c r="R3165" s="11">
        <f t="shared" si="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 t="s">
        <v>8331</v>
      </c>
      <c r="P3166" t="s">
        <v>8332</v>
      </c>
      <c r="Q3166" s="10">
        <f t="shared" si="98"/>
        <v>41766.80572916667</v>
      </c>
      <c r="R3166" s="11">
        <f t="shared" si="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 t="s">
        <v>8331</v>
      </c>
      <c r="P3167" t="s">
        <v>8332</v>
      </c>
      <c r="Q3167" s="10">
        <f t="shared" si="98"/>
        <v>40644.159259259257</v>
      </c>
      <c r="R3167" s="11">
        <f t="shared" si="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 t="s">
        <v>8331</v>
      </c>
      <c r="P3168" t="s">
        <v>8332</v>
      </c>
      <c r="Q3168" s="10">
        <f t="shared" si="98"/>
        <v>41940.69158564815</v>
      </c>
      <c r="R3168" s="11">
        <f t="shared" si="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 t="s">
        <v>8331</v>
      </c>
      <c r="P3169" t="s">
        <v>8332</v>
      </c>
      <c r="Q3169" s="10">
        <f t="shared" si="98"/>
        <v>41839.175706018519</v>
      </c>
      <c r="R3169" s="11">
        <f t="shared" si="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 t="s">
        <v>8331</v>
      </c>
      <c r="P3170" t="s">
        <v>8332</v>
      </c>
      <c r="Q3170" s="10">
        <f t="shared" si="98"/>
        <v>41772.105937500004</v>
      </c>
      <c r="R3170" s="11">
        <f t="shared" si="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 t="s">
        <v>8331</v>
      </c>
      <c r="P3171" t="s">
        <v>8332</v>
      </c>
      <c r="Q3171" s="10">
        <f t="shared" si="98"/>
        <v>41591.737974537034</v>
      </c>
      <c r="R3171" s="11">
        <f t="shared" si="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 t="s">
        <v>8331</v>
      </c>
      <c r="P3172" t="s">
        <v>8332</v>
      </c>
      <c r="Q3172" s="10">
        <f t="shared" si="98"/>
        <v>41789.080370370371</v>
      </c>
      <c r="R3172" s="11">
        <f t="shared" si="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 t="s">
        <v>8331</v>
      </c>
      <c r="P3173" t="s">
        <v>8332</v>
      </c>
      <c r="Q3173" s="10">
        <f t="shared" si="98"/>
        <v>42466.608310185184</v>
      </c>
      <c r="R3173" s="11">
        <f t="shared" si="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 t="s">
        <v>8331</v>
      </c>
      <c r="P3174" t="s">
        <v>8332</v>
      </c>
      <c r="Q3174" s="10">
        <f t="shared" si="98"/>
        <v>40923.729953703703</v>
      </c>
      <c r="R3174" s="11">
        <f t="shared" si="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 t="s">
        <v>8331</v>
      </c>
      <c r="P3175" t="s">
        <v>8332</v>
      </c>
      <c r="Q3175" s="10">
        <f t="shared" si="98"/>
        <v>41878.878379629627</v>
      </c>
      <c r="R3175" s="11">
        <f t="shared" si="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 t="s">
        <v>8331</v>
      </c>
      <c r="P3176" t="s">
        <v>8332</v>
      </c>
      <c r="Q3176" s="10">
        <f t="shared" si="98"/>
        <v>41862.864675925928</v>
      </c>
      <c r="R3176" s="11">
        <f t="shared" si="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 t="s">
        <v>8331</v>
      </c>
      <c r="P3177" t="s">
        <v>8332</v>
      </c>
      <c r="Q3177" s="10">
        <f t="shared" si="98"/>
        <v>40531.886886574073</v>
      </c>
      <c r="R3177" s="11">
        <f t="shared" si="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 t="s">
        <v>8331</v>
      </c>
      <c r="P3178" t="s">
        <v>8332</v>
      </c>
      <c r="Q3178" s="10">
        <f t="shared" si="98"/>
        <v>41477.930914351848</v>
      </c>
      <c r="R3178" s="11">
        <f t="shared" si="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 t="s">
        <v>8331</v>
      </c>
      <c r="P3179" t="s">
        <v>8332</v>
      </c>
      <c r="Q3179" s="10">
        <f t="shared" si="98"/>
        <v>41781.666770833333</v>
      </c>
      <c r="R3179" s="11">
        <f t="shared" si="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 t="s">
        <v>8331</v>
      </c>
      <c r="P3180" t="s">
        <v>8332</v>
      </c>
      <c r="Q3180" s="10">
        <f t="shared" si="98"/>
        <v>41806.605034722219</v>
      </c>
      <c r="R3180" s="11">
        <f t="shared" si="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 t="s">
        <v>8331</v>
      </c>
      <c r="P3181" t="s">
        <v>8332</v>
      </c>
      <c r="Q3181" s="10">
        <f t="shared" si="98"/>
        <v>41375.702210648145</v>
      </c>
      <c r="R3181" s="11">
        <f t="shared" si="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 t="s">
        <v>8331</v>
      </c>
      <c r="P3182" t="s">
        <v>8332</v>
      </c>
      <c r="Q3182" s="10">
        <f t="shared" si="98"/>
        <v>41780.412604166668</v>
      </c>
      <c r="R3182" s="11">
        <f t="shared" si="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 t="s">
        <v>8331</v>
      </c>
      <c r="P3183" t="s">
        <v>8332</v>
      </c>
      <c r="Q3183" s="10">
        <f t="shared" si="98"/>
        <v>41779.310034722221</v>
      </c>
      <c r="R3183" s="11">
        <f t="shared" si="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 t="s">
        <v>8331</v>
      </c>
      <c r="P3184" t="s">
        <v>8332</v>
      </c>
      <c r="Q3184" s="10">
        <f t="shared" si="98"/>
        <v>40883.949317129627</v>
      </c>
      <c r="R3184" s="11">
        <f t="shared" si="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 t="s">
        <v>8331</v>
      </c>
      <c r="P3185" t="s">
        <v>8332</v>
      </c>
      <c r="Q3185" s="10">
        <f t="shared" si="98"/>
        <v>41491.79478009259</v>
      </c>
      <c r="R3185" s="11">
        <f t="shared" si="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 t="s">
        <v>8331</v>
      </c>
      <c r="P3186" t="s">
        <v>8332</v>
      </c>
      <c r="Q3186" s="10">
        <f t="shared" si="98"/>
        <v>41791.993414351848</v>
      </c>
      <c r="R3186" s="11">
        <f t="shared" si="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 t="s">
        <v>8331</v>
      </c>
      <c r="P3187" t="s">
        <v>8332</v>
      </c>
      <c r="Q3187" s="10">
        <f t="shared" si="98"/>
        <v>41829.977326388893</v>
      </c>
      <c r="R3187" s="11">
        <f t="shared" si="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 t="s">
        <v>8331</v>
      </c>
      <c r="P3188" t="s">
        <v>8332</v>
      </c>
      <c r="Q3188" s="10">
        <f t="shared" si="98"/>
        <v>41868.924050925925</v>
      </c>
      <c r="R3188" s="11">
        <f t="shared" si="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 t="s">
        <v>8331</v>
      </c>
      <c r="P3189" t="s">
        <v>8332</v>
      </c>
      <c r="Q3189" s="10">
        <f t="shared" si="98"/>
        <v>41835.666354166664</v>
      </c>
      <c r="R3189" s="11">
        <f t="shared" si="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 t="s">
        <v>8331</v>
      </c>
      <c r="P3190" t="s">
        <v>8373</v>
      </c>
      <c r="Q3190" s="10">
        <f t="shared" si="98"/>
        <v>42144.415532407409</v>
      </c>
      <c r="R3190" s="11">
        <f t="shared" si="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 t="s">
        <v>8331</v>
      </c>
      <c r="P3191" t="s">
        <v>8373</v>
      </c>
      <c r="Q3191" s="10">
        <f t="shared" si="98"/>
        <v>42118.346435185187</v>
      </c>
      <c r="R3191" s="11">
        <f t="shared" si="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 t="s">
        <v>8331</v>
      </c>
      <c r="P3192" t="s">
        <v>8373</v>
      </c>
      <c r="Q3192" s="10">
        <f t="shared" si="98"/>
        <v>42683.151331018518</v>
      </c>
      <c r="R3192" s="11">
        <f t="shared" si="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 t="s">
        <v>8331</v>
      </c>
      <c r="P3193" t="s">
        <v>8373</v>
      </c>
      <c r="Q3193" s="10">
        <f t="shared" si="98"/>
        <v>42538.755428240736</v>
      </c>
      <c r="R3193" s="11">
        <f t="shared" si="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 t="s">
        <v>8331</v>
      </c>
      <c r="P3194" t="s">
        <v>8373</v>
      </c>
      <c r="Q3194" s="10">
        <f t="shared" si="98"/>
        <v>42018.94049768518</v>
      </c>
      <c r="R3194" s="11">
        <f t="shared" si="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 t="s">
        <v>8331</v>
      </c>
      <c r="P3195" t="s">
        <v>8373</v>
      </c>
      <c r="Q3195" s="10">
        <f t="shared" si="98"/>
        <v>42010.968240740738</v>
      </c>
      <c r="R3195" s="11">
        <f t="shared" si="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 t="s">
        <v>8331</v>
      </c>
      <c r="P3196" t="s">
        <v>8373</v>
      </c>
      <c r="Q3196" s="10">
        <f t="shared" si="98"/>
        <v>42182.062476851846</v>
      </c>
      <c r="R3196" s="11">
        <f t="shared" si="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 t="s">
        <v>8331</v>
      </c>
      <c r="P3197" t="s">
        <v>8373</v>
      </c>
      <c r="Q3197" s="10">
        <f t="shared" si="98"/>
        <v>42017.594236111108</v>
      </c>
      <c r="R3197" s="11">
        <f t="shared" si="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 t="s">
        <v>8331</v>
      </c>
      <c r="P3198" t="s">
        <v>8373</v>
      </c>
      <c r="Q3198" s="10">
        <f t="shared" si="98"/>
        <v>42157.598090277781</v>
      </c>
      <c r="R3198" s="11">
        <f t="shared" si="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 t="s">
        <v>8331</v>
      </c>
      <c r="P3199" t="s">
        <v>8373</v>
      </c>
      <c r="Q3199" s="10">
        <f t="shared" si="98"/>
        <v>42009.493263888886</v>
      </c>
      <c r="R3199" s="11">
        <f t="shared" si="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 t="s">
        <v>8331</v>
      </c>
      <c r="P3200" t="s">
        <v>8373</v>
      </c>
      <c r="Q3200" s="10">
        <f t="shared" si="98"/>
        <v>42013.424502314811</v>
      </c>
      <c r="R3200" s="11">
        <f t="shared" si="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 t="s">
        <v>8331</v>
      </c>
      <c r="P3201" t="s">
        <v>8373</v>
      </c>
      <c r="Q3201" s="10">
        <f t="shared" si="98"/>
        <v>41858.761782407404</v>
      </c>
      <c r="R3201" s="11">
        <f t="shared" si="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 t="s">
        <v>8331</v>
      </c>
      <c r="P3202" t="s">
        <v>8373</v>
      </c>
      <c r="Q3202" s="10">
        <f t="shared" ref="Q3202:Q3265" si="100">(((J3202/60)/60)/24)+DATE(1970,1,1)</f>
        <v>42460.320613425924</v>
      </c>
      <c r="R3202" s="11">
        <f t="shared" si="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 t="s">
        <v>8331</v>
      </c>
      <c r="P3203" t="s">
        <v>8373</v>
      </c>
      <c r="Q3203" s="10">
        <f t="shared" si="100"/>
        <v>41861.767094907409</v>
      </c>
      <c r="R3203" s="11">
        <f t="shared" ref="R3203:R3266" si="101">YEAR(Q3203)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 t="s">
        <v>8331</v>
      </c>
      <c r="P3204" t="s">
        <v>8373</v>
      </c>
      <c r="Q3204" s="10">
        <f t="shared" si="100"/>
        <v>42293.853541666671</v>
      </c>
      <c r="R3204" s="11">
        <f t="shared" si="101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 t="s">
        <v>8331</v>
      </c>
      <c r="P3205" t="s">
        <v>8373</v>
      </c>
      <c r="Q3205" s="10">
        <f t="shared" si="100"/>
        <v>42242.988680555558</v>
      </c>
      <c r="R3205" s="11">
        <f t="shared" si="101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 t="s">
        <v>8331</v>
      </c>
      <c r="P3206" t="s">
        <v>8373</v>
      </c>
      <c r="Q3206" s="10">
        <f t="shared" si="100"/>
        <v>42172.686099537037</v>
      </c>
      <c r="R3206" s="11">
        <f t="shared" si="101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 t="s">
        <v>8331</v>
      </c>
      <c r="P3207" t="s">
        <v>8373</v>
      </c>
      <c r="Q3207" s="10">
        <f t="shared" si="100"/>
        <v>42095.374675925923</v>
      </c>
      <c r="R3207" s="11">
        <f t="shared" si="101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 t="s">
        <v>8331</v>
      </c>
      <c r="P3208" t="s">
        <v>8373</v>
      </c>
      <c r="Q3208" s="10">
        <f t="shared" si="100"/>
        <v>42236.276053240741</v>
      </c>
      <c r="R3208" s="11">
        <f t="shared" si="101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 t="s">
        <v>8331</v>
      </c>
      <c r="P3209" t="s">
        <v>8373</v>
      </c>
      <c r="Q3209" s="10">
        <f t="shared" si="100"/>
        <v>42057.277858796297</v>
      </c>
      <c r="R3209" s="11">
        <f t="shared" si="101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 t="s">
        <v>8331</v>
      </c>
      <c r="P3210" t="s">
        <v>8332</v>
      </c>
      <c r="Q3210" s="10">
        <f t="shared" si="100"/>
        <v>41827.605057870373</v>
      </c>
      <c r="R3210" s="11">
        <f t="shared" si="101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 t="s">
        <v>8331</v>
      </c>
      <c r="P3211" t="s">
        <v>8332</v>
      </c>
      <c r="Q3211" s="10">
        <f t="shared" si="100"/>
        <v>41778.637245370373</v>
      </c>
      <c r="R3211" s="11">
        <f t="shared" si="101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 t="s">
        <v>8331</v>
      </c>
      <c r="P3212" t="s">
        <v>8332</v>
      </c>
      <c r="Q3212" s="10">
        <f t="shared" si="100"/>
        <v>41013.936562499999</v>
      </c>
      <c r="R3212" s="11">
        <f t="shared" si="101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 t="s">
        <v>8331</v>
      </c>
      <c r="P3213" t="s">
        <v>8332</v>
      </c>
      <c r="Q3213" s="10">
        <f t="shared" si="100"/>
        <v>41834.586574074077</v>
      </c>
      <c r="R3213" s="11">
        <f t="shared" si="101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 t="s">
        <v>8331</v>
      </c>
      <c r="P3214" t="s">
        <v>8332</v>
      </c>
      <c r="Q3214" s="10">
        <f t="shared" si="100"/>
        <v>41829.795729166668</v>
      </c>
      <c r="R3214" s="11">
        <f t="shared" si="101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 t="s">
        <v>8331</v>
      </c>
      <c r="P3215" t="s">
        <v>8332</v>
      </c>
      <c r="Q3215" s="10">
        <f t="shared" si="100"/>
        <v>42171.763414351852</v>
      </c>
      <c r="R3215" s="11">
        <f t="shared" si="101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 t="s">
        <v>8331</v>
      </c>
      <c r="P3216" t="s">
        <v>8332</v>
      </c>
      <c r="Q3216" s="10">
        <f t="shared" si="100"/>
        <v>42337.792511574073</v>
      </c>
      <c r="R3216" s="11">
        <f t="shared" si="101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 t="s">
        <v>8331</v>
      </c>
      <c r="P3217" t="s">
        <v>8332</v>
      </c>
      <c r="Q3217" s="10">
        <f t="shared" si="100"/>
        <v>42219.665173611109</v>
      </c>
      <c r="R3217" s="11">
        <f t="shared" si="101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 t="s">
        <v>8331</v>
      </c>
      <c r="P3218" t="s">
        <v>8332</v>
      </c>
      <c r="Q3218" s="10">
        <f t="shared" si="100"/>
        <v>42165.462627314817</v>
      </c>
      <c r="R3218" s="11">
        <f t="shared" si="101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 t="s">
        <v>8331</v>
      </c>
      <c r="P3219" t="s">
        <v>8332</v>
      </c>
      <c r="Q3219" s="10">
        <f t="shared" si="100"/>
        <v>42648.546111111107</v>
      </c>
      <c r="R3219" s="11">
        <f t="shared" si="101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 t="s">
        <v>8331</v>
      </c>
      <c r="P3220" t="s">
        <v>8332</v>
      </c>
      <c r="Q3220" s="10">
        <f t="shared" si="100"/>
        <v>41971.002152777779</v>
      </c>
      <c r="R3220" s="11">
        <f t="shared" si="101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 t="s">
        <v>8331</v>
      </c>
      <c r="P3221" t="s">
        <v>8332</v>
      </c>
      <c r="Q3221" s="10">
        <f t="shared" si="100"/>
        <v>42050.983182870375</v>
      </c>
      <c r="R3221" s="11">
        <f t="shared" si="101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 t="s">
        <v>8331</v>
      </c>
      <c r="P3222" t="s">
        <v>8332</v>
      </c>
      <c r="Q3222" s="10">
        <f t="shared" si="100"/>
        <v>42772.833379629628</v>
      </c>
      <c r="R3222" s="11">
        <f t="shared" si="101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 t="s">
        <v>8331</v>
      </c>
      <c r="P3223" t="s">
        <v>8332</v>
      </c>
      <c r="Q3223" s="10">
        <f t="shared" si="100"/>
        <v>42155.696793981479</v>
      </c>
      <c r="R3223" s="11">
        <f t="shared" si="101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 t="s">
        <v>8331</v>
      </c>
      <c r="P3224" t="s">
        <v>8332</v>
      </c>
      <c r="Q3224" s="10">
        <f t="shared" si="100"/>
        <v>42270.582141203704</v>
      </c>
      <c r="R3224" s="11">
        <f t="shared" si="101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 t="s">
        <v>8331</v>
      </c>
      <c r="P3225" t="s">
        <v>8332</v>
      </c>
      <c r="Q3225" s="10">
        <f t="shared" si="100"/>
        <v>42206.835370370376</v>
      </c>
      <c r="R3225" s="11">
        <f t="shared" si="101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 t="s">
        <v>8331</v>
      </c>
      <c r="P3226" t="s">
        <v>8332</v>
      </c>
      <c r="Q3226" s="10">
        <f t="shared" si="100"/>
        <v>42697.850844907407</v>
      </c>
      <c r="R3226" s="11">
        <f t="shared" si="101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 t="s">
        <v>8331</v>
      </c>
      <c r="P3227" t="s">
        <v>8332</v>
      </c>
      <c r="Q3227" s="10">
        <f t="shared" si="100"/>
        <v>42503.559467592597</v>
      </c>
      <c r="R3227" s="11">
        <f t="shared" si="101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 t="s">
        <v>8331</v>
      </c>
      <c r="P3228" t="s">
        <v>8332</v>
      </c>
      <c r="Q3228" s="10">
        <f t="shared" si="100"/>
        <v>42277.583472222221</v>
      </c>
      <c r="R3228" s="11">
        <f t="shared" si="101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 t="s">
        <v>8331</v>
      </c>
      <c r="P3229" t="s">
        <v>8332</v>
      </c>
      <c r="Q3229" s="10">
        <f t="shared" si="100"/>
        <v>42722.882361111115</v>
      </c>
      <c r="R3229" s="11">
        <f t="shared" si="101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 t="s">
        <v>8331</v>
      </c>
      <c r="P3230" t="s">
        <v>8332</v>
      </c>
      <c r="Q3230" s="10">
        <f t="shared" si="100"/>
        <v>42323.70930555556</v>
      </c>
      <c r="R3230" s="11">
        <f t="shared" si="101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 t="s">
        <v>8331</v>
      </c>
      <c r="P3231" t="s">
        <v>8332</v>
      </c>
      <c r="Q3231" s="10">
        <f t="shared" si="100"/>
        <v>41933.291643518518</v>
      </c>
      <c r="R3231" s="11">
        <f t="shared" si="101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 t="s">
        <v>8331</v>
      </c>
      <c r="P3232" t="s">
        <v>8332</v>
      </c>
      <c r="Q3232" s="10">
        <f t="shared" si="100"/>
        <v>41898.168125000004</v>
      </c>
      <c r="R3232" s="11">
        <f t="shared" si="101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 t="s">
        <v>8331</v>
      </c>
      <c r="P3233" t="s">
        <v>8332</v>
      </c>
      <c r="Q3233" s="10">
        <f t="shared" si="100"/>
        <v>42446.943831018521</v>
      </c>
      <c r="R3233" s="11">
        <f t="shared" si="101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 t="s">
        <v>8331</v>
      </c>
      <c r="P3234" t="s">
        <v>8332</v>
      </c>
      <c r="Q3234" s="10">
        <f t="shared" si="100"/>
        <v>42463.81385416667</v>
      </c>
      <c r="R3234" s="11">
        <f t="shared" si="101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 t="s">
        <v>8331</v>
      </c>
      <c r="P3235" t="s">
        <v>8332</v>
      </c>
      <c r="Q3235" s="10">
        <f t="shared" si="100"/>
        <v>42766.805034722223</v>
      </c>
      <c r="R3235" s="11">
        <f t="shared" si="101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 t="s">
        <v>8331</v>
      </c>
      <c r="P3236" t="s">
        <v>8332</v>
      </c>
      <c r="Q3236" s="10">
        <f t="shared" si="100"/>
        <v>42734.789444444439</v>
      </c>
      <c r="R3236" s="11">
        <f t="shared" si="101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 t="s">
        <v>8331</v>
      </c>
      <c r="P3237" t="s">
        <v>8332</v>
      </c>
      <c r="Q3237" s="10">
        <f t="shared" si="100"/>
        <v>42522.347812499997</v>
      </c>
      <c r="R3237" s="11">
        <f t="shared" si="101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 t="s">
        <v>8331</v>
      </c>
      <c r="P3238" t="s">
        <v>8332</v>
      </c>
      <c r="Q3238" s="10">
        <f t="shared" si="100"/>
        <v>42702.917048611111</v>
      </c>
      <c r="R3238" s="11">
        <f t="shared" si="101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 t="s">
        <v>8331</v>
      </c>
      <c r="P3239" t="s">
        <v>8332</v>
      </c>
      <c r="Q3239" s="10">
        <f t="shared" si="100"/>
        <v>42252.474351851852</v>
      </c>
      <c r="R3239" s="11">
        <f t="shared" si="101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 t="s">
        <v>8331</v>
      </c>
      <c r="P3240" t="s">
        <v>8332</v>
      </c>
      <c r="Q3240" s="10">
        <f t="shared" si="100"/>
        <v>42156.510393518518</v>
      </c>
      <c r="R3240" s="11">
        <f t="shared" si="101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 t="s">
        <v>8331</v>
      </c>
      <c r="P3241" t="s">
        <v>8332</v>
      </c>
      <c r="Q3241" s="10">
        <f t="shared" si="100"/>
        <v>42278.089039351849</v>
      </c>
      <c r="R3241" s="11">
        <f t="shared" si="101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 t="s">
        <v>8331</v>
      </c>
      <c r="P3242" t="s">
        <v>8332</v>
      </c>
      <c r="Q3242" s="10">
        <f t="shared" si="100"/>
        <v>42754.693842592591</v>
      </c>
      <c r="R3242" s="11">
        <f t="shared" si="101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 t="s">
        <v>8331</v>
      </c>
      <c r="P3243" t="s">
        <v>8332</v>
      </c>
      <c r="Q3243" s="10">
        <f t="shared" si="100"/>
        <v>41893.324884259258</v>
      </c>
      <c r="R3243" s="11">
        <f t="shared" si="101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 t="s">
        <v>8331</v>
      </c>
      <c r="P3244" t="s">
        <v>8332</v>
      </c>
      <c r="Q3244" s="10">
        <f t="shared" si="100"/>
        <v>41871.755694444444</v>
      </c>
      <c r="R3244" s="11">
        <f t="shared" si="101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 t="s">
        <v>8331</v>
      </c>
      <c r="P3245" t="s">
        <v>8332</v>
      </c>
      <c r="Q3245" s="10">
        <f t="shared" si="100"/>
        <v>42262.096782407403</v>
      </c>
      <c r="R3245" s="11">
        <f t="shared" si="101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 t="s">
        <v>8331</v>
      </c>
      <c r="P3246" t="s">
        <v>8332</v>
      </c>
      <c r="Q3246" s="10">
        <f t="shared" si="100"/>
        <v>42675.694236111114</v>
      </c>
      <c r="R3246" s="11">
        <f t="shared" si="101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 t="s">
        <v>8331</v>
      </c>
      <c r="P3247" t="s">
        <v>8332</v>
      </c>
      <c r="Q3247" s="10">
        <f t="shared" si="100"/>
        <v>42135.60020833333</v>
      </c>
      <c r="R3247" s="11">
        <f t="shared" si="101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 t="s">
        <v>8331</v>
      </c>
      <c r="P3248" t="s">
        <v>8332</v>
      </c>
      <c r="Q3248" s="10">
        <f t="shared" si="100"/>
        <v>42230.472222222219</v>
      </c>
      <c r="R3248" s="11">
        <f t="shared" si="101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 t="s">
        <v>8331</v>
      </c>
      <c r="P3249" t="s">
        <v>8332</v>
      </c>
      <c r="Q3249" s="10">
        <f t="shared" si="100"/>
        <v>42167.434166666666</v>
      </c>
      <c r="R3249" s="11">
        <f t="shared" si="101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 t="s">
        <v>8331</v>
      </c>
      <c r="P3250" t="s">
        <v>8332</v>
      </c>
      <c r="Q3250" s="10">
        <f t="shared" si="100"/>
        <v>42068.888391203705</v>
      </c>
      <c r="R3250" s="11">
        <f t="shared" si="101"/>
        <v>2015</v>
      </c>
    </row>
    <row r="3251" spans="1:18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 t="s">
        <v>8331</v>
      </c>
      <c r="P3251" t="s">
        <v>8332</v>
      </c>
      <c r="Q3251" s="10">
        <f t="shared" si="100"/>
        <v>42145.746689814812</v>
      </c>
      <c r="R3251" s="11">
        <f t="shared" si="101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 t="s">
        <v>8331</v>
      </c>
      <c r="P3252" t="s">
        <v>8332</v>
      </c>
      <c r="Q3252" s="10">
        <f t="shared" si="100"/>
        <v>41918.742175925923</v>
      </c>
      <c r="R3252" s="11">
        <f t="shared" si="101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 t="s">
        <v>8331</v>
      </c>
      <c r="P3253" t="s">
        <v>8332</v>
      </c>
      <c r="Q3253" s="10">
        <f t="shared" si="100"/>
        <v>42146.731087962966</v>
      </c>
      <c r="R3253" s="11">
        <f t="shared" si="101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 t="s">
        <v>8331</v>
      </c>
      <c r="P3254" t="s">
        <v>8332</v>
      </c>
      <c r="Q3254" s="10">
        <f t="shared" si="100"/>
        <v>42590.472685185188</v>
      </c>
      <c r="R3254" s="11">
        <f t="shared" si="101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 t="s">
        <v>8331</v>
      </c>
      <c r="P3255" t="s">
        <v>8332</v>
      </c>
      <c r="Q3255" s="10">
        <f t="shared" si="100"/>
        <v>42602.576712962968</v>
      </c>
      <c r="R3255" s="11">
        <f t="shared" si="101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 t="s">
        <v>8331</v>
      </c>
      <c r="P3256" t="s">
        <v>8332</v>
      </c>
      <c r="Q3256" s="10">
        <f t="shared" si="100"/>
        <v>42059.085752314815</v>
      </c>
      <c r="R3256" s="11">
        <f t="shared" si="101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 t="s">
        <v>8331</v>
      </c>
      <c r="P3257" t="s">
        <v>8332</v>
      </c>
      <c r="Q3257" s="10">
        <f t="shared" si="100"/>
        <v>41889.768229166664</v>
      </c>
      <c r="R3257" s="11">
        <f t="shared" si="101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 t="s">
        <v>8331</v>
      </c>
      <c r="P3258" t="s">
        <v>8332</v>
      </c>
      <c r="Q3258" s="10">
        <f t="shared" si="100"/>
        <v>42144.573807870373</v>
      </c>
      <c r="R3258" s="11">
        <f t="shared" si="101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 t="s">
        <v>8331</v>
      </c>
      <c r="P3259" t="s">
        <v>8332</v>
      </c>
      <c r="Q3259" s="10">
        <f t="shared" si="100"/>
        <v>42758.559629629628</v>
      </c>
      <c r="R3259" s="11">
        <f t="shared" si="101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 t="s">
        <v>8331</v>
      </c>
      <c r="P3260" t="s">
        <v>8332</v>
      </c>
      <c r="Q3260" s="10">
        <f t="shared" si="100"/>
        <v>41982.887280092589</v>
      </c>
      <c r="R3260" s="11">
        <f t="shared" si="101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 t="s">
        <v>8331</v>
      </c>
      <c r="P3261" t="s">
        <v>8332</v>
      </c>
      <c r="Q3261" s="10">
        <f t="shared" si="100"/>
        <v>42614.760937500003</v>
      </c>
      <c r="R3261" s="11">
        <f t="shared" si="101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 t="s">
        <v>8331</v>
      </c>
      <c r="P3262" t="s">
        <v>8332</v>
      </c>
      <c r="Q3262" s="10">
        <f t="shared" si="100"/>
        <v>42303.672662037032</v>
      </c>
      <c r="R3262" s="11">
        <f t="shared" si="101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 t="s">
        <v>8331</v>
      </c>
      <c r="P3263" t="s">
        <v>8332</v>
      </c>
      <c r="Q3263" s="10">
        <f t="shared" si="100"/>
        <v>42171.725416666668</v>
      </c>
      <c r="R3263" s="11">
        <f t="shared" si="101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 t="s">
        <v>8331</v>
      </c>
      <c r="P3264" t="s">
        <v>8332</v>
      </c>
      <c r="Q3264" s="10">
        <f t="shared" si="100"/>
        <v>41964.315532407403</v>
      </c>
      <c r="R3264" s="11">
        <f t="shared" si="101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 t="s">
        <v>8331</v>
      </c>
      <c r="P3265" t="s">
        <v>8332</v>
      </c>
      <c r="Q3265" s="10">
        <f t="shared" si="100"/>
        <v>42284.516064814816</v>
      </c>
      <c r="R3265" s="11">
        <f t="shared" si="101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 t="s">
        <v>8331</v>
      </c>
      <c r="P3266" t="s">
        <v>8332</v>
      </c>
      <c r="Q3266" s="10">
        <f t="shared" ref="Q3266:Q3329" si="102">(((J3266/60)/60)/24)+DATE(1970,1,1)</f>
        <v>42016.800208333334</v>
      </c>
      <c r="R3266" s="11">
        <f t="shared" si="101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 t="s">
        <v>8331</v>
      </c>
      <c r="P3267" t="s">
        <v>8332</v>
      </c>
      <c r="Q3267" s="10">
        <f t="shared" si="102"/>
        <v>42311.711979166663</v>
      </c>
      <c r="R3267" s="11">
        <f t="shared" ref="R3267:R3330" si="103">YEAR(Q3267)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 t="s">
        <v>8331</v>
      </c>
      <c r="P3268" t="s">
        <v>8332</v>
      </c>
      <c r="Q3268" s="10">
        <f t="shared" si="102"/>
        <v>42136.536134259266</v>
      </c>
      <c r="R3268" s="11">
        <f t="shared" si="103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 t="s">
        <v>8331</v>
      </c>
      <c r="P3269" t="s">
        <v>8332</v>
      </c>
      <c r="Q3269" s="10">
        <f t="shared" si="102"/>
        <v>42172.757638888885</v>
      </c>
      <c r="R3269" s="11">
        <f t="shared" si="103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 t="s">
        <v>8331</v>
      </c>
      <c r="P3270" t="s">
        <v>8332</v>
      </c>
      <c r="Q3270" s="10">
        <f t="shared" si="102"/>
        <v>42590.90425925926</v>
      </c>
      <c r="R3270" s="11">
        <f t="shared" si="103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 t="s">
        <v>8331</v>
      </c>
      <c r="P3271" t="s">
        <v>8332</v>
      </c>
      <c r="Q3271" s="10">
        <f t="shared" si="102"/>
        <v>42137.395798611105</v>
      </c>
      <c r="R3271" s="11">
        <f t="shared" si="103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 t="s">
        <v>8331</v>
      </c>
      <c r="P3272" t="s">
        <v>8332</v>
      </c>
      <c r="Q3272" s="10">
        <f t="shared" si="102"/>
        <v>42167.533159722225</v>
      </c>
      <c r="R3272" s="11">
        <f t="shared" si="103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 t="s">
        <v>8331</v>
      </c>
      <c r="P3273" t="s">
        <v>8332</v>
      </c>
      <c r="Q3273" s="10">
        <f t="shared" si="102"/>
        <v>41915.437210648146</v>
      </c>
      <c r="R3273" s="11">
        <f t="shared" si="103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 t="s">
        <v>8331</v>
      </c>
      <c r="P3274" t="s">
        <v>8332</v>
      </c>
      <c r="Q3274" s="10">
        <f t="shared" si="102"/>
        <v>42284.500104166669</v>
      </c>
      <c r="R3274" s="11">
        <f t="shared" si="103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 t="s">
        <v>8331</v>
      </c>
      <c r="P3275" t="s">
        <v>8332</v>
      </c>
      <c r="Q3275" s="10">
        <f t="shared" si="102"/>
        <v>42611.801412037035</v>
      </c>
      <c r="R3275" s="11">
        <f t="shared" si="103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 t="s">
        <v>8331</v>
      </c>
      <c r="P3276" t="s">
        <v>8332</v>
      </c>
      <c r="Q3276" s="10">
        <f t="shared" si="102"/>
        <v>42400.704537037032</v>
      </c>
      <c r="R3276" s="11">
        <f t="shared" si="103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 t="s">
        <v>8331</v>
      </c>
      <c r="P3277" t="s">
        <v>8332</v>
      </c>
      <c r="Q3277" s="10">
        <f t="shared" si="102"/>
        <v>42017.88045138889</v>
      </c>
      <c r="R3277" s="11">
        <f t="shared" si="103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 t="s">
        <v>8331</v>
      </c>
      <c r="P3278" t="s">
        <v>8332</v>
      </c>
      <c r="Q3278" s="10">
        <f t="shared" si="102"/>
        <v>42426.949988425928</v>
      </c>
      <c r="R3278" s="11">
        <f t="shared" si="103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 t="s">
        <v>8331</v>
      </c>
      <c r="P3279" t="s">
        <v>8332</v>
      </c>
      <c r="Q3279" s="10">
        <f t="shared" si="102"/>
        <v>41931.682939814818</v>
      </c>
      <c r="R3279" s="11">
        <f t="shared" si="103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 t="s">
        <v>8331</v>
      </c>
      <c r="P3280" t="s">
        <v>8332</v>
      </c>
      <c r="Q3280" s="10">
        <f t="shared" si="102"/>
        <v>42124.848414351851</v>
      </c>
      <c r="R3280" s="11">
        <f t="shared" si="103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 t="s">
        <v>8331</v>
      </c>
      <c r="P3281" t="s">
        <v>8332</v>
      </c>
      <c r="Q3281" s="10">
        <f t="shared" si="102"/>
        <v>42431.102534722217</v>
      </c>
      <c r="R3281" s="11">
        <f t="shared" si="103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 t="s">
        <v>8331</v>
      </c>
      <c r="P3282" t="s">
        <v>8332</v>
      </c>
      <c r="Q3282" s="10">
        <f t="shared" si="102"/>
        <v>42121.756921296299</v>
      </c>
      <c r="R3282" s="11">
        <f t="shared" si="103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 t="s">
        <v>8331</v>
      </c>
      <c r="P3283" t="s">
        <v>8332</v>
      </c>
      <c r="Q3283" s="10">
        <f t="shared" si="102"/>
        <v>42219.019733796296</v>
      </c>
      <c r="R3283" s="11">
        <f t="shared" si="103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 t="s">
        <v>8331</v>
      </c>
      <c r="P3284" t="s">
        <v>8332</v>
      </c>
      <c r="Q3284" s="10">
        <f t="shared" si="102"/>
        <v>42445.19430555556</v>
      </c>
      <c r="R3284" s="11">
        <f t="shared" si="103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 t="s">
        <v>8331</v>
      </c>
      <c r="P3285" t="s">
        <v>8332</v>
      </c>
      <c r="Q3285" s="10">
        <f t="shared" si="102"/>
        <v>42379.74418981481</v>
      </c>
      <c r="R3285" s="11">
        <f t="shared" si="103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 t="s">
        <v>8331</v>
      </c>
      <c r="P3286" t="s">
        <v>8332</v>
      </c>
      <c r="Q3286" s="10">
        <f t="shared" si="102"/>
        <v>42380.884872685187</v>
      </c>
      <c r="R3286" s="11">
        <f t="shared" si="103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 t="s">
        <v>8331</v>
      </c>
      <c r="P3287" t="s">
        <v>8332</v>
      </c>
      <c r="Q3287" s="10">
        <f t="shared" si="102"/>
        <v>42762.942430555559</v>
      </c>
      <c r="R3287" s="11">
        <f t="shared" si="103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 t="s">
        <v>8331</v>
      </c>
      <c r="P3288" t="s">
        <v>8332</v>
      </c>
      <c r="Q3288" s="10">
        <f t="shared" si="102"/>
        <v>42567.840069444443</v>
      </c>
      <c r="R3288" s="11">
        <f t="shared" si="103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 t="s">
        <v>8331</v>
      </c>
      <c r="P3289" t="s">
        <v>8332</v>
      </c>
      <c r="Q3289" s="10">
        <f t="shared" si="102"/>
        <v>42311.750324074077</v>
      </c>
      <c r="R3289" s="11">
        <f t="shared" si="103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 t="s">
        <v>8331</v>
      </c>
      <c r="P3290" t="s">
        <v>8332</v>
      </c>
      <c r="Q3290" s="10">
        <f t="shared" si="102"/>
        <v>42505.774479166663</v>
      </c>
      <c r="R3290" s="11">
        <f t="shared" si="103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 t="s">
        <v>8331</v>
      </c>
      <c r="P3291" t="s">
        <v>8332</v>
      </c>
      <c r="Q3291" s="10">
        <f t="shared" si="102"/>
        <v>42758.368078703701</v>
      </c>
      <c r="R3291" s="11">
        <f t="shared" si="103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 t="s">
        <v>8331</v>
      </c>
      <c r="P3292" t="s">
        <v>8332</v>
      </c>
      <c r="Q3292" s="10">
        <f t="shared" si="102"/>
        <v>42775.51494212963</v>
      </c>
      <c r="R3292" s="11">
        <f t="shared" si="103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 t="s">
        <v>8331</v>
      </c>
      <c r="P3293" t="s">
        <v>8332</v>
      </c>
      <c r="Q3293" s="10">
        <f t="shared" si="102"/>
        <v>42232.702546296292</v>
      </c>
      <c r="R3293" s="11">
        <f t="shared" si="103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 t="s">
        <v>8331</v>
      </c>
      <c r="P3294" t="s">
        <v>8332</v>
      </c>
      <c r="Q3294" s="10">
        <f t="shared" si="102"/>
        <v>42282.770231481481</v>
      </c>
      <c r="R3294" s="11">
        <f t="shared" si="103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 t="s">
        <v>8331</v>
      </c>
      <c r="P3295" t="s">
        <v>8332</v>
      </c>
      <c r="Q3295" s="10">
        <f t="shared" si="102"/>
        <v>42768.425370370373</v>
      </c>
      <c r="R3295" s="11">
        <f t="shared" si="103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 t="s">
        <v>8331</v>
      </c>
      <c r="P3296" t="s">
        <v>8332</v>
      </c>
      <c r="Q3296" s="10">
        <f t="shared" si="102"/>
        <v>42141.541134259256</v>
      </c>
      <c r="R3296" s="11">
        <f t="shared" si="103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 t="s">
        <v>8331</v>
      </c>
      <c r="P3297" t="s">
        <v>8332</v>
      </c>
      <c r="Q3297" s="10">
        <f t="shared" si="102"/>
        <v>42609.442465277782</v>
      </c>
      <c r="R3297" s="11">
        <f t="shared" si="103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 t="s">
        <v>8331</v>
      </c>
      <c r="P3298" t="s">
        <v>8332</v>
      </c>
      <c r="Q3298" s="10">
        <f t="shared" si="102"/>
        <v>42309.756620370375</v>
      </c>
      <c r="R3298" s="11">
        <f t="shared" si="103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 t="s">
        <v>8331</v>
      </c>
      <c r="P3299" t="s">
        <v>8332</v>
      </c>
      <c r="Q3299" s="10">
        <f t="shared" si="102"/>
        <v>42193.771481481483</v>
      </c>
      <c r="R3299" s="11">
        <f t="shared" si="103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 t="s">
        <v>8331</v>
      </c>
      <c r="P3300" t="s">
        <v>8332</v>
      </c>
      <c r="Q3300" s="10">
        <f t="shared" si="102"/>
        <v>42239.957962962959</v>
      </c>
      <c r="R3300" s="11">
        <f t="shared" si="103"/>
        <v>2015</v>
      </c>
    </row>
    <row r="3301" spans="1:18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 t="s">
        <v>8331</v>
      </c>
      <c r="P3301" t="s">
        <v>8332</v>
      </c>
      <c r="Q3301" s="10">
        <f t="shared" si="102"/>
        <v>42261.917395833334</v>
      </c>
      <c r="R3301" s="11">
        <f t="shared" si="103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 t="s">
        <v>8331</v>
      </c>
      <c r="P3302" t="s">
        <v>8332</v>
      </c>
      <c r="Q3302" s="10">
        <f t="shared" si="102"/>
        <v>42102.743773148148</v>
      </c>
      <c r="R3302" s="11">
        <f t="shared" si="103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 t="s">
        <v>8331</v>
      </c>
      <c r="P3303" t="s">
        <v>8332</v>
      </c>
      <c r="Q3303" s="10">
        <f t="shared" si="102"/>
        <v>42538.73583333334</v>
      </c>
      <c r="R3303" s="11">
        <f t="shared" si="103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 t="s">
        <v>8331</v>
      </c>
      <c r="P3304" t="s">
        <v>8332</v>
      </c>
      <c r="Q3304" s="10">
        <f t="shared" si="102"/>
        <v>42681.35157407407</v>
      </c>
      <c r="R3304" s="11">
        <f t="shared" si="103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 t="s">
        <v>8331</v>
      </c>
      <c r="P3305" t="s">
        <v>8332</v>
      </c>
      <c r="Q3305" s="10">
        <f t="shared" si="102"/>
        <v>42056.65143518518</v>
      </c>
      <c r="R3305" s="11">
        <f t="shared" si="103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 t="s">
        <v>8331</v>
      </c>
      <c r="P3306" t="s">
        <v>8332</v>
      </c>
      <c r="Q3306" s="10">
        <f t="shared" si="102"/>
        <v>42696.624444444446</v>
      </c>
      <c r="R3306" s="11">
        <f t="shared" si="103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 t="s">
        <v>8331</v>
      </c>
      <c r="P3307" t="s">
        <v>8332</v>
      </c>
      <c r="Q3307" s="10">
        <f t="shared" si="102"/>
        <v>42186.855879629627</v>
      </c>
      <c r="R3307" s="11">
        <f t="shared" si="103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 t="s">
        <v>8331</v>
      </c>
      <c r="P3308" t="s">
        <v>8332</v>
      </c>
      <c r="Q3308" s="10">
        <f t="shared" si="102"/>
        <v>42493.219236111108</v>
      </c>
      <c r="R3308" s="11">
        <f t="shared" si="103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 t="s">
        <v>8331</v>
      </c>
      <c r="P3309" t="s">
        <v>8332</v>
      </c>
      <c r="Q3309" s="10">
        <f t="shared" si="102"/>
        <v>42475.057164351849</v>
      </c>
      <c r="R3309" s="11">
        <f t="shared" si="103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 t="s">
        <v>8331</v>
      </c>
      <c r="P3310" t="s">
        <v>8332</v>
      </c>
      <c r="Q3310" s="10">
        <f t="shared" si="102"/>
        <v>42452.876909722225</v>
      </c>
      <c r="R3310" s="11">
        <f t="shared" si="103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 t="s">
        <v>8331</v>
      </c>
      <c r="P3311" t="s">
        <v>8332</v>
      </c>
      <c r="Q3311" s="10">
        <f t="shared" si="102"/>
        <v>42628.650208333333</v>
      </c>
      <c r="R3311" s="11">
        <f t="shared" si="103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 t="s">
        <v>8331</v>
      </c>
      <c r="P3312" t="s">
        <v>8332</v>
      </c>
      <c r="Q3312" s="10">
        <f t="shared" si="102"/>
        <v>42253.928530092591</v>
      </c>
      <c r="R3312" s="11">
        <f t="shared" si="103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 t="s">
        <v>8331</v>
      </c>
      <c r="P3313" t="s">
        <v>8332</v>
      </c>
      <c r="Q3313" s="10">
        <f t="shared" si="102"/>
        <v>42264.29178240741</v>
      </c>
      <c r="R3313" s="11">
        <f t="shared" si="103"/>
        <v>2015</v>
      </c>
    </row>
    <row r="3314" spans="1:18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 t="s">
        <v>8331</v>
      </c>
      <c r="P3314" t="s">
        <v>8332</v>
      </c>
      <c r="Q3314" s="10">
        <f t="shared" si="102"/>
        <v>42664.809560185182</v>
      </c>
      <c r="R3314" s="11">
        <f t="shared" si="103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 t="s">
        <v>8331</v>
      </c>
      <c r="P3315" t="s">
        <v>8332</v>
      </c>
      <c r="Q3315" s="10">
        <f t="shared" si="102"/>
        <v>42382.244409722218</v>
      </c>
      <c r="R3315" s="11">
        <f t="shared" si="103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 t="s">
        <v>8331</v>
      </c>
      <c r="P3316" t="s">
        <v>8332</v>
      </c>
      <c r="Q3316" s="10">
        <f t="shared" si="102"/>
        <v>42105.267488425925</v>
      </c>
      <c r="R3316" s="11">
        <f t="shared" si="103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 t="s">
        <v>8331</v>
      </c>
      <c r="P3317" t="s">
        <v>8332</v>
      </c>
      <c r="Q3317" s="10">
        <f t="shared" si="102"/>
        <v>42466.303715277783</v>
      </c>
      <c r="R3317" s="11">
        <f t="shared" si="103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 t="s">
        <v>8331</v>
      </c>
      <c r="P3318" t="s">
        <v>8332</v>
      </c>
      <c r="Q3318" s="10">
        <f t="shared" si="102"/>
        <v>41826.871238425927</v>
      </c>
      <c r="R3318" s="11">
        <f t="shared" si="103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 t="s">
        <v>8331</v>
      </c>
      <c r="P3319" t="s">
        <v>8332</v>
      </c>
      <c r="Q3319" s="10">
        <f t="shared" si="102"/>
        <v>42499.039629629624</v>
      </c>
      <c r="R3319" s="11">
        <f t="shared" si="103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 t="s">
        <v>8331</v>
      </c>
      <c r="P3320" t="s">
        <v>8332</v>
      </c>
      <c r="Q3320" s="10">
        <f t="shared" si="102"/>
        <v>42431.302002314813</v>
      </c>
      <c r="R3320" s="11">
        <f t="shared" si="103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 t="s">
        <v>8331</v>
      </c>
      <c r="P3321" t="s">
        <v>8332</v>
      </c>
      <c r="Q3321" s="10">
        <f t="shared" si="102"/>
        <v>41990.585486111115</v>
      </c>
      <c r="R3321" s="11">
        <f t="shared" si="103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 t="s">
        <v>8331</v>
      </c>
      <c r="P3322" t="s">
        <v>8332</v>
      </c>
      <c r="Q3322" s="10">
        <f t="shared" si="102"/>
        <v>42513.045798611114</v>
      </c>
      <c r="R3322" s="11">
        <f t="shared" si="103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 t="s">
        <v>8331</v>
      </c>
      <c r="P3323" t="s">
        <v>8332</v>
      </c>
      <c r="Q3323" s="10">
        <f t="shared" si="102"/>
        <v>41914.100289351853</v>
      </c>
      <c r="R3323" s="11">
        <f t="shared" si="103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 t="s">
        <v>8331</v>
      </c>
      <c r="P3324" t="s">
        <v>8332</v>
      </c>
      <c r="Q3324" s="10">
        <f t="shared" si="102"/>
        <v>42521.010370370372</v>
      </c>
      <c r="R3324" s="11">
        <f t="shared" si="103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 t="s">
        <v>8331</v>
      </c>
      <c r="P3325" t="s">
        <v>8332</v>
      </c>
      <c r="Q3325" s="10">
        <f t="shared" si="102"/>
        <v>42608.36583333333</v>
      </c>
      <c r="R3325" s="11">
        <f t="shared" si="103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 t="s">
        <v>8331</v>
      </c>
      <c r="P3326" t="s">
        <v>8332</v>
      </c>
      <c r="Q3326" s="10">
        <f t="shared" si="102"/>
        <v>42512.58321759259</v>
      </c>
      <c r="R3326" s="11">
        <f t="shared" si="103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 t="s">
        <v>8331</v>
      </c>
      <c r="P3327" t="s">
        <v>8332</v>
      </c>
      <c r="Q3327" s="10">
        <f t="shared" si="102"/>
        <v>42064.785613425927</v>
      </c>
      <c r="R3327" s="11">
        <f t="shared" si="103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 t="s">
        <v>8331</v>
      </c>
      <c r="P3328" t="s">
        <v>8332</v>
      </c>
      <c r="Q3328" s="10">
        <f t="shared" si="102"/>
        <v>42041.714178240742</v>
      </c>
      <c r="R3328" s="11">
        <f t="shared" si="103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 t="s">
        <v>8331</v>
      </c>
      <c r="P3329" t="s">
        <v>8332</v>
      </c>
      <c r="Q3329" s="10">
        <f t="shared" si="102"/>
        <v>42468.374606481477</v>
      </c>
      <c r="R3329" s="11">
        <f t="shared" si="103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 t="s">
        <v>8331</v>
      </c>
      <c r="P3330" t="s">
        <v>8332</v>
      </c>
      <c r="Q3330" s="10">
        <f t="shared" ref="Q3330:Q3393" si="104">(((J3330/60)/60)/24)+DATE(1970,1,1)</f>
        <v>41822.57503472222</v>
      </c>
      <c r="R3330" s="11">
        <f t="shared" si="103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 t="s">
        <v>8331</v>
      </c>
      <c r="P3331" t="s">
        <v>8332</v>
      </c>
      <c r="Q3331" s="10">
        <f t="shared" si="104"/>
        <v>41837.323009259257</v>
      </c>
      <c r="R3331" s="11">
        <f t="shared" ref="R3331:R3394" si="105">YEAR(Q3331)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 t="s">
        <v>8331</v>
      </c>
      <c r="P3332" t="s">
        <v>8332</v>
      </c>
      <c r="Q3332" s="10">
        <f t="shared" si="104"/>
        <v>42065.887361111112</v>
      </c>
      <c r="R3332" s="11">
        <f t="shared" si="105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 t="s">
        <v>8331</v>
      </c>
      <c r="P3333" t="s">
        <v>8332</v>
      </c>
      <c r="Q3333" s="10">
        <f t="shared" si="104"/>
        <v>42248.697754629626</v>
      </c>
      <c r="R3333" s="11">
        <f t="shared" si="105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 t="s">
        <v>8331</v>
      </c>
      <c r="P3334" t="s">
        <v>8332</v>
      </c>
      <c r="Q3334" s="10">
        <f t="shared" si="104"/>
        <v>41809.860300925924</v>
      </c>
      <c r="R3334" s="11">
        <f t="shared" si="105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 t="s">
        <v>8331</v>
      </c>
      <c r="P3335" t="s">
        <v>8332</v>
      </c>
      <c r="Q3335" s="10">
        <f t="shared" si="104"/>
        <v>42148.676851851851</v>
      </c>
      <c r="R3335" s="11">
        <f t="shared" si="105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 t="s">
        <v>8331</v>
      </c>
      <c r="P3336" t="s">
        <v>8332</v>
      </c>
      <c r="Q3336" s="10">
        <f t="shared" si="104"/>
        <v>42185.521087962959</v>
      </c>
      <c r="R3336" s="11">
        <f t="shared" si="105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 t="s">
        <v>8331</v>
      </c>
      <c r="P3337" t="s">
        <v>8332</v>
      </c>
      <c r="Q3337" s="10">
        <f t="shared" si="104"/>
        <v>41827.674143518518</v>
      </c>
      <c r="R3337" s="11">
        <f t="shared" si="105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 t="s">
        <v>8331</v>
      </c>
      <c r="P3338" t="s">
        <v>8332</v>
      </c>
      <c r="Q3338" s="10">
        <f t="shared" si="104"/>
        <v>42437.398680555561</v>
      </c>
      <c r="R3338" s="11">
        <f t="shared" si="105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 t="s">
        <v>8331</v>
      </c>
      <c r="P3339" t="s">
        <v>8332</v>
      </c>
      <c r="Q3339" s="10">
        <f t="shared" si="104"/>
        <v>41901.282025462962</v>
      </c>
      <c r="R3339" s="11">
        <f t="shared" si="105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 t="s">
        <v>8331</v>
      </c>
      <c r="P3340" t="s">
        <v>8332</v>
      </c>
      <c r="Q3340" s="10">
        <f t="shared" si="104"/>
        <v>42769.574999999997</v>
      </c>
      <c r="R3340" s="11">
        <f t="shared" si="105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 t="s">
        <v>8331</v>
      </c>
      <c r="P3341" t="s">
        <v>8332</v>
      </c>
      <c r="Q3341" s="10">
        <f t="shared" si="104"/>
        <v>42549.665717592594</v>
      </c>
      <c r="R3341" s="11">
        <f t="shared" si="105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 t="s">
        <v>8331</v>
      </c>
      <c r="P3342" t="s">
        <v>8332</v>
      </c>
      <c r="Q3342" s="10">
        <f t="shared" si="104"/>
        <v>42685.974004629628</v>
      </c>
      <c r="R3342" s="11">
        <f t="shared" si="105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 t="s">
        <v>8331</v>
      </c>
      <c r="P3343" t="s">
        <v>8332</v>
      </c>
      <c r="Q3343" s="10">
        <f t="shared" si="104"/>
        <v>42510.798854166671</v>
      </c>
      <c r="R3343" s="11">
        <f t="shared" si="105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 t="s">
        <v>8331</v>
      </c>
      <c r="P3344" t="s">
        <v>8332</v>
      </c>
      <c r="Q3344" s="10">
        <f t="shared" si="104"/>
        <v>42062.296412037031</v>
      </c>
      <c r="R3344" s="11">
        <f t="shared" si="105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 t="s">
        <v>8331</v>
      </c>
      <c r="P3345" t="s">
        <v>8332</v>
      </c>
      <c r="Q3345" s="10">
        <f t="shared" si="104"/>
        <v>42452.916481481487</v>
      </c>
      <c r="R3345" s="11">
        <f t="shared" si="105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 t="s">
        <v>8331</v>
      </c>
      <c r="P3346" t="s">
        <v>8332</v>
      </c>
      <c r="Q3346" s="10">
        <f t="shared" si="104"/>
        <v>41851.200150462959</v>
      </c>
      <c r="R3346" s="11">
        <f t="shared" si="105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 t="s">
        <v>8331</v>
      </c>
      <c r="P3347" t="s">
        <v>8332</v>
      </c>
      <c r="Q3347" s="10">
        <f t="shared" si="104"/>
        <v>42053.106111111112</v>
      </c>
      <c r="R3347" s="11">
        <f t="shared" si="105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 t="s">
        <v>8331</v>
      </c>
      <c r="P3348" t="s">
        <v>8332</v>
      </c>
      <c r="Q3348" s="10">
        <f t="shared" si="104"/>
        <v>42054.024421296301</v>
      </c>
      <c r="R3348" s="11">
        <f t="shared" si="105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 t="s">
        <v>8331</v>
      </c>
      <c r="P3349" t="s">
        <v>8332</v>
      </c>
      <c r="Q3349" s="10">
        <f t="shared" si="104"/>
        <v>42484.551550925928</v>
      </c>
      <c r="R3349" s="11">
        <f t="shared" si="105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 t="s">
        <v>8331</v>
      </c>
      <c r="P3350" t="s">
        <v>8332</v>
      </c>
      <c r="Q3350" s="10">
        <f t="shared" si="104"/>
        <v>42466.558796296296</v>
      </c>
      <c r="R3350" s="11">
        <f t="shared" si="105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 t="s">
        <v>8331</v>
      </c>
      <c r="P3351" t="s">
        <v>8332</v>
      </c>
      <c r="Q3351" s="10">
        <f t="shared" si="104"/>
        <v>42513.110787037032</v>
      </c>
      <c r="R3351" s="11">
        <f t="shared" si="105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 t="s">
        <v>8331</v>
      </c>
      <c r="P3352" t="s">
        <v>8332</v>
      </c>
      <c r="Q3352" s="10">
        <f t="shared" si="104"/>
        <v>42302.701516203699</v>
      </c>
      <c r="R3352" s="11">
        <f t="shared" si="105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 t="s">
        <v>8331</v>
      </c>
      <c r="P3353" t="s">
        <v>8332</v>
      </c>
      <c r="Q3353" s="10">
        <f t="shared" si="104"/>
        <v>41806.395428240743</v>
      </c>
      <c r="R3353" s="11">
        <f t="shared" si="105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 t="s">
        <v>8331</v>
      </c>
      <c r="P3354" t="s">
        <v>8332</v>
      </c>
      <c r="Q3354" s="10">
        <f t="shared" si="104"/>
        <v>42495.992800925931</v>
      </c>
      <c r="R3354" s="11">
        <f t="shared" si="105"/>
        <v>2016</v>
      </c>
    </row>
    <row r="3355" spans="1:18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 t="s">
        <v>8331</v>
      </c>
      <c r="P3355" t="s">
        <v>8332</v>
      </c>
      <c r="Q3355" s="10">
        <f t="shared" si="104"/>
        <v>42479.432291666672</v>
      </c>
      <c r="R3355" s="11">
        <f t="shared" si="105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 t="s">
        <v>8331</v>
      </c>
      <c r="P3356" t="s">
        <v>8332</v>
      </c>
      <c r="Q3356" s="10">
        <f t="shared" si="104"/>
        <v>42270.7269212963</v>
      </c>
      <c r="R3356" s="11">
        <f t="shared" si="105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 t="s">
        <v>8331</v>
      </c>
      <c r="P3357" t="s">
        <v>8332</v>
      </c>
      <c r="Q3357" s="10">
        <f t="shared" si="104"/>
        <v>42489.619525462964</v>
      </c>
      <c r="R3357" s="11">
        <f t="shared" si="105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 t="s">
        <v>8331</v>
      </c>
      <c r="P3358" t="s">
        <v>8332</v>
      </c>
      <c r="Q3358" s="10">
        <f t="shared" si="104"/>
        <v>42536.815648148149</v>
      </c>
      <c r="R3358" s="11">
        <f t="shared" si="105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 t="s">
        <v>8331</v>
      </c>
      <c r="P3359" t="s">
        <v>8332</v>
      </c>
      <c r="Q3359" s="10">
        <f t="shared" si="104"/>
        <v>41822.417939814812</v>
      </c>
      <c r="R3359" s="11">
        <f t="shared" si="105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 t="s">
        <v>8331</v>
      </c>
      <c r="P3360" t="s">
        <v>8332</v>
      </c>
      <c r="Q3360" s="10">
        <f t="shared" si="104"/>
        <v>41932.311099537037</v>
      </c>
      <c r="R3360" s="11">
        <f t="shared" si="105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 t="s">
        <v>8331</v>
      </c>
      <c r="P3361" t="s">
        <v>8332</v>
      </c>
      <c r="Q3361" s="10">
        <f t="shared" si="104"/>
        <v>42746.057106481487</v>
      </c>
      <c r="R3361" s="11">
        <f t="shared" si="105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 t="s">
        <v>8331</v>
      </c>
      <c r="P3362" t="s">
        <v>8332</v>
      </c>
      <c r="Q3362" s="10">
        <f t="shared" si="104"/>
        <v>42697.082673611112</v>
      </c>
      <c r="R3362" s="11">
        <f t="shared" si="105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 t="s">
        <v>8331</v>
      </c>
      <c r="P3363" t="s">
        <v>8332</v>
      </c>
      <c r="Q3363" s="10">
        <f t="shared" si="104"/>
        <v>41866.025347222225</v>
      </c>
      <c r="R3363" s="11">
        <f t="shared" si="105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 t="s">
        <v>8331</v>
      </c>
      <c r="P3364" t="s">
        <v>8332</v>
      </c>
      <c r="Q3364" s="10">
        <f t="shared" si="104"/>
        <v>42056.091631944444</v>
      </c>
      <c r="R3364" s="11">
        <f t="shared" si="105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 t="s">
        <v>8331</v>
      </c>
      <c r="P3365" t="s">
        <v>8332</v>
      </c>
      <c r="Q3365" s="10">
        <f t="shared" si="104"/>
        <v>41851.771354166667</v>
      </c>
      <c r="R3365" s="11">
        <f t="shared" si="105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 t="s">
        <v>8331</v>
      </c>
      <c r="P3366" t="s">
        <v>8332</v>
      </c>
      <c r="Q3366" s="10">
        <f t="shared" si="104"/>
        <v>42422.977418981478</v>
      </c>
      <c r="R3366" s="11">
        <f t="shared" si="105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 t="s">
        <v>8331</v>
      </c>
      <c r="P3367" t="s">
        <v>8332</v>
      </c>
      <c r="Q3367" s="10">
        <f t="shared" si="104"/>
        <v>42321.101759259262</v>
      </c>
      <c r="R3367" s="11">
        <f t="shared" si="105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 t="s">
        <v>8331</v>
      </c>
      <c r="P3368" t="s">
        <v>8332</v>
      </c>
      <c r="Q3368" s="10">
        <f t="shared" si="104"/>
        <v>42107.067557870367</v>
      </c>
      <c r="R3368" s="11">
        <f t="shared" si="105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 t="s">
        <v>8331</v>
      </c>
      <c r="P3369" t="s">
        <v>8332</v>
      </c>
      <c r="Q3369" s="10">
        <f t="shared" si="104"/>
        <v>42192.933958333335</v>
      </c>
      <c r="R3369" s="11">
        <f t="shared" si="105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 t="s">
        <v>8331</v>
      </c>
      <c r="P3370" t="s">
        <v>8332</v>
      </c>
      <c r="Q3370" s="10">
        <f t="shared" si="104"/>
        <v>41969.199756944443</v>
      </c>
      <c r="R3370" s="11">
        <f t="shared" si="105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 t="s">
        <v>8331</v>
      </c>
      <c r="P3371" t="s">
        <v>8332</v>
      </c>
      <c r="Q3371" s="10">
        <f t="shared" si="104"/>
        <v>42690.041435185187</v>
      </c>
      <c r="R3371" s="11">
        <f t="shared" si="105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 t="s">
        <v>8331</v>
      </c>
      <c r="P3372" t="s">
        <v>8332</v>
      </c>
      <c r="Q3372" s="10">
        <f t="shared" si="104"/>
        <v>42690.334317129629</v>
      </c>
      <c r="R3372" s="11">
        <f t="shared" si="105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 t="s">
        <v>8331</v>
      </c>
      <c r="P3373" t="s">
        <v>8332</v>
      </c>
      <c r="Q3373" s="10">
        <f t="shared" si="104"/>
        <v>42312.874594907407</v>
      </c>
      <c r="R3373" s="11">
        <f t="shared" si="105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 t="s">
        <v>8331</v>
      </c>
      <c r="P3374" t="s">
        <v>8332</v>
      </c>
      <c r="Q3374" s="10">
        <f t="shared" si="104"/>
        <v>41855.548101851848</v>
      </c>
      <c r="R3374" s="11">
        <f t="shared" si="105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 t="s">
        <v>8331</v>
      </c>
      <c r="P3375" t="s">
        <v>8332</v>
      </c>
      <c r="Q3375" s="10">
        <f t="shared" si="104"/>
        <v>42179.854629629626</v>
      </c>
      <c r="R3375" s="11">
        <f t="shared" si="105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 t="s">
        <v>8331</v>
      </c>
      <c r="P3376" t="s">
        <v>8332</v>
      </c>
      <c r="Q3376" s="10">
        <f t="shared" si="104"/>
        <v>42275.731666666667</v>
      </c>
      <c r="R3376" s="11">
        <f t="shared" si="105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 t="s">
        <v>8331</v>
      </c>
      <c r="P3377" t="s">
        <v>8332</v>
      </c>
      <c r="Q3377" s="10">
        <f t="shared" si="104"/>
        <v>41765.610798611109</v>
      </c>
      <c r="R3377" s="11">
        <f t="shared" si="105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 t="s">
        <v>8331</v>
      </c>
      <c r="P3378" t="s">
        <v>8332</v>
      </c>
      <c r="Q3378" s="10">
        <f t="shared" si="104"/>
        <v>42059.701319444444</v>
      </c>
      <c r="R3378" s="11">
        <f t="shared" si="105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 t="s">
        <v>8331</v>
      </c>
      <c r="P3379" t="s">
        <v>8332</v>
      </c>
      <c r="Q3379" s="10">
        <f t="shared" si="104"/>
        <v>42053.732627314821</v>
      </c>
      <c r="R3379" s="11">
        <f t="shared" si="105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 t="s">
        <v>8331</v>
      </c>
      <c r="P3380" t="s">
        <v>8332</v>
      </c>
      <c r="Q3380" s="10">
        <f t="shared" si="104"/>
        <v>41858.355393518519</v>
      </c>
      <c r="R3380" s="11">
        <f t="shared" si="105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 t="s">
        <v>8331</v>
      </c>
      <c r="P3381" t="s">
        <v>8332</v>
      </c>
      <c r="Q3381" s="10">
        <f t="shared" si="104"/>
        <v>42225.513888888891</v>
      </c>
      <c r="R3381" s="11">
        <f t="shared" si="105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 t="s">
        <v>8331</v>
      </c>
      <c r="P3382" t="s">
        <v>8332</v>
      </c>
      <c r="Q3382" s="10">
        <f t="shared" si="104"/>
        <v>41937.95344907407</v>
      </c>
      <c r="R3382" s="11">
        <f t="shared" si="105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 t="s">
        <v>8331</v>
      </c>
      <c r="P3383" t="s">
        <v>8332</v>
      </c>
      <c r="Q3383" s="10">
        <f t="shared" si="104"/>
        <v>42044.184988425928</v>
      </c>
      <c r="R3383" s="11">
        <f t="shared" si="105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 t="s">
        <v>8331</v>
      </c>
      <c r="P3384" t="s">
        <v>8332</v>
      </c>
      <c r="Q3384" s="10">
        <f t="shared" si="104"/>
        <v>42559.431203703702</v>
      </c>
      <c r="R3384" s="11">
        <f t="shared" si="105"/>
        <v>2016</v>
      </c>
    </row>
    <row r="3385" spans="1:18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 t="s">
        <v>8331</v>
      </c>
      <c r="P3385" t="s">
        <v>8332</v>
      </c>
      <c r="Q3385" s="10">
        <f t="shared" si="104"/>
        <v>42524.782638888893</v>
      </c>
      <c r="R3385" s="11">
        <f t="shared" si="105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 t="s">
        <v>8331</v>
      </c>
      <c r="P3386" t="s">
        <v>8332</v>
      </c>
      <c r="Q3386" s="10">
        <f t="shared" si="104"/>
        <v>42292.087592592594</v>
      </c>
      <c r="R3386" s="11">
        <f t="shared" si="105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 t="s">
        <v>8331</v>
      </c>
      <c r="P3387" t="s">
        <v>8332</v>
      </c>
      <c r="Q3387" s="10">
        <f t="shared" si="104"/>
        <v>41953.8675</v>
      </c>
      <c r="R3387" s="11">
        <f t="shared" si="105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 t="s">
        <v>8331</v>
      </c>
      <c r="P3388" t="s">
        <v>8332</v>
      </c>
      <c r="Q3388" s="10">
        <f t="shared" si="104"/>
        <v>41946.644745370373</v>
      </c>
      <c r="R3388" s="11">
        <f t="shared" si="105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 t="s">
        <v>8331</v>
      </c>
      <c r="P3389" t="s">
        <v>8332</v>
      </c>
      <c r="Q3389" s="10">
        <f t="shared" si="104"/>
        <v>41947.762592592589</v>
      </c>
      <c r="R3389" s="11">
        <f t="shared" si="105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 t="s">
        <v>8331</v>
      </c>
      <c r="P3390" t="s">
        <v>8332</v>
      </c>
      <c r="Q3390" s="10">
        <f t="shared" si="104"/>
        <v>42143.461122685185</v>
      </c>
      <c r="R3390" s="11">
        <f t="shared" si="105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 t="s">
        <v>8331</v>
      </c>
      <c r="P3391" t="s">
        <v>8332</v>
      </c>
      <c r="Q3391" s="10">
        <f t="shared" si="104"/>
        <v>42494.563449074078</v>
      </c>
      <c r="R3391" s="11">
        <f t="shared" si="105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 t="s">
        <v>8331</v>
      </c>
      <c r="P3392" t="s">
        <v>8332</v>
      </c>
      <c r="Q3392" s="10">
        <f t="shared" si="104"/>
        <v>41815.774826388886</v>
      </c>
      <c r="R3392" s="11">
        <f t="shared" si="105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 t="s">
        <v>8331</v>
      </c>
      <c r="P3393" t="s">
        <v>8332</v>
      </c>
      <c r="Q3393" s="10">
        <f t="shared" si="104"/>
        <v>41830.545694444445</v>
      </c>
      <c r="R3393" s="11">
        <f t="shared" si="105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 t="s">
        <v>8331</v>
      </c>
      <c r="P3394" t="s">
        <v>8332</v>
      </c>
      <c r="Q3394" s="10">
        <f t="shared" ref="Q3394:Q3457" si="106">(((J3394/60)/60)/24)+DATE(1970,1,1)</f>
        <v>42446.845543981486</v>
      </c>
      <c r="R3394" s="11">
        <f t="shared" si="105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 t="s">
        <v>8331</v>
      </c>
      <c r="P3395" t="s">
        <v>8332</v>
      </c>
      <c r="Q3395" s="10">
        <f t="shared" si="106"/>
        <v>41923.921643518523</v>
      </c>
      <c r="R3395" s="11">
        <f t="shared" ref="R3395:R3458" si="107">YEAR(Q3395)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 t="s">
        <v>8331</v>
      </c>
      <c r="P3396" t="s">
        <v>8332</v>
      </c>
      <c r="Q3396" s="10">
        <f t="shared" si="106"/>
        <v>41817.59542824074</v>
      </c>
      <c r="R3396" s="11">
        <f t="shared" si="107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 t="s">
        <v>8331</v>
      </c>
      <c r="P3397" t="s">
        <v>8332</v>
      </c>
      <c r="Q3397" s="10">
        <f t="shared" si="106"/>
        <v>42140.712314814817</v>
      </c>
      <c r="R3397" s="11">
        <f t="shared" si="107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 t="s">
        <v>8331</v>
      </c>
      <c r="P3398" t="s">
        <v>8332</v>
      </c>
      <c r="Q3398" s="10">
        <f t="shared" si="106"/>
        <v>41764.44663194444</v>
      </c>
      <c r="R3398" s="11">
        <f t="shared" si="107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 t="s">
        <v>8331</v>
      </c>
      <c r="P3399" t="s">
        <v>8332</v>
      </c>
      <c r="Q3399" s="10">
        <f t="shared" si="106"/>
        <v>42378.478344907402</v>
      </c>
      <c r="R3399" s="11">
        <f t="shared" si="107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 t="s">
        <v>8331</v>
      </c>
      <c r="P3400" t="s">
        <v>8332</v>
      </c>
      <c r="Q3400" s="10">
        <f t="shared" si="106"/>
        <v>41941.75203703704</v>
      </c>
      <c r="R3400" s="11">
        <f t="shared" si="107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 t="s">
        <v>8331</v>
      </c>
      <c r="P3401" t="s">
        <v>8332</v>
      </c>
      <c r="Q3401" s="10">
        <f t="shared" si="106"/>
        <v>42026.920428240745</v>
      </c>
      <c r="R3401" s="11">
        <f t="shared" si="107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 t="s">
        <v>8331</v>
      </c>
      <c r="P3402" t="s">
        <v>8332</v>
      </c>
      <c r="Q3402" s="10">
        <f t="shared" si="106"/>
        <v>41834.953865740739</v>
      </c>
      <c r="R3402" s="11">
        <f t="shared" si="107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 t="s">
        <v>8331</v>
      </c>
      <c r="P3403" t="s">
        <v>8332</v>
      </c>
      <c r="Q3403" s="10">
        <f t="shared" si="106"/>
        <v>42193.723912037036</v>
      </c>
      <c r="R3403" s="11">
        <f t="shared" si="107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 t="s">
        <v>8331</v>
      </c>
      <c r="P3404" t="s">
        <v>8332</v>
      </c>
      <c r="Q3404" s="10">
        <f t="shared" si="106"/>
        <v>42290.61855324074</v>
      </c>
      <c r="R3404" s="11">
        <f t="shared" si="107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 t="s">
        <v>8331</v>
      </c>
      <c r="P3405" t="s">
        <v>8332</v>
      </c>
      <c r="Q3405" s="10">
        <f t="shared" si="106"/>
        <v>42150.462083333332</v>
      </c>
      <c r="R3405" s="11">
        <f t="shared" si="107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 t="s">
        <v>8331</v>
      </c>
      <c r="P3406" t="s">
        <v>8332</v>
      </c>
      <c r="Q3406" s="10">
        <f t="shared" si="106"/>
        <v>42152.503495370373</v>
      </c>
      <c r="R3406" s="11">
        <f t="shared" si="107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 t="s">
        <v>8331</v>
      </c>
      <c r="P3407" t="s">
        <v>8332</v>
      </c>
      <c r="Q3407" s="10">
        <f t="shared" si="106"/>
        <v>42410.017199074078</v>
      </c>
      <c r="R3407" s="11">
        <f t="shared" si="107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 t="s">
        <v>8331</v>
      </c>
      <c r="P3408" t="s">
        <v>8332</v>
      </c>
      <c r="Q3408" s="10">
        <f t="shared" si="106"/>
        <v>41791.492777777778</v>
      </c>
      <c r="R3408" s="11">
        <f t="shared" si="107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 t="s">
        <v>8331</v>
      </c>
      <c r="P3409" t="s">
        <v>8332</v>
      </c>
      <c r="Q3409" s="10">
        <f t="shared" si="106"/>
        <v>41796.422326388885</v>
      </c>
      <c r="R3409" s="11">
        <f t="shared" si="107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 t="s">
        <v>8331</v>
      </c>
      <c r="P3410" t="s">
        <v>8332</v>
      </c>
      <c r="Q3410" s="10">
        <f t="shared" si="106"/>
        <v>41808.991944444446</v>
      </c>
      <c r="R3410" s="11">
        <f t="shared" si="107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 t="s">
        <v>8331</v>
      </c>
      <c r="P3411" t="s">
        <v>8332</v>
      </c>
      <c r="Q3411" s="10">
        <f t="shared" si="106"/>
        <v>42544.814328703709</v>
      </c>
      <c r="R3411" s="11">
        <f t="shared" si="107"/>
        <v>2016</v>
      </c>
    </row>
    <row r="3412" spans="1:18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 t="s">
        <v>8331</v>
      </c>
      <c r="P3412" t="s">
        <v>8332</v>
      </c>
      <c r="Q3412" s="10">
        <f t="shared" si="106"/>
        <v>42500.041550925926</v>
      </c>
      <c r="R3412" s="11">
        <f t="shared" si="107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 t="s">
        <v>8331</v>
      </c>
      <c r="P3413" t="s">
        <v>8332</v>
      </c>
      <c r="Q3413" s="10">
        <f t="shared" si="106"/>
        <v>42265.022824074069</v>
      </c>
      <c r="R3413" s="11">
        <f t="shared" si="107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 t="s">
        <v>8331</v>
      </c>
      <c r="P3414" t="s">
        <v>8332</v>
      </c>
      <c r="Q3414" s="10">
        <f t="shared" si="106"/>
        <v>41879.959050925929</v>
      </c>
      <c r="R3414" s="11">
        <f t="shared" si="107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 t="s">
        <v>8331</v>
      </c>
      <c r="P3415" t="s">
        <v>8332</v>
      </c>
      <c r="Q3415" s="10">
        <f t="shared" si="106"/>
        <v>42053.733078703706</v>
      </c>
      <c r="R3415" s="11">
        <f t="shared" si="107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 t="s">
        <v>8331</v>
      </c>
      <c r="P3416" t="s">
        <v>8332</v>
      </c>
      <c r="Q3416" s="10">
        <f t="shared" si="106"/>
        <v>42675.832465277781</v>
      </c>
      <c r="R3416" s="11">
        <f t="shared" si="107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 t="s">
        <v>8331</v>
      </c>
      <c r="P3417" t="s">
        <v>8332</v>
      </c>
      <c r="Q3417" s="10">
        <f t="shared" si="106"/>
        <v>42467.144166666665</v>
      </c>
      <c r="R3417" s="11">
        <f t="shared" si="107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 t="s">
        <v>8331</v>
      </c>
      <c r="P3418" t="s">
        <v>8332</v>
      </c>
      <c r="Q3418" s="10">
        <f t="shared" si="106"/>
        <v>42089.412557870368</v>
      </c>
      <c r="R3418" s="11">
        <f t="shared" si="107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 t="s">
        <v>8331</v>
      </c>
      <c r="P3419" t="s">
        <v>8332</v>
      </c>
      <c r="Q3419" s="10">
        <f t="shared" si="106"/>
        <v>41894.91375</v>
      </c>
      <c r="R3419" s="11">
        <f t="shared" si="107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 t="s">
        <v>8331</v>
      </c>
      <c r="P3420" t="s">
        <v>8332</v>
      </c>
      <c r="Q3420" s="10">
        <f t="shared" si="106"/>
        <v>41752.83457175926</v>
      </c>
      <c r="R3420" s="11">
        <f t="shared" si="107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 t="s">
        <v>8331</v>
      </c>
      <c r="P3421" t="s">
        <v>8332</v>
      </c>
      <c r="Q3421" s="10">
        <f t="shared" si="106"/>
        <v>42448.821585648147</v>
      </c>
      <c r="R3421" s="11">
        <f t="shared" si="107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 t="s">
        <v>8331</v>
      </c>
      <c r="P3422" t="s">
        <v>8332</v>
      </c>
      <c r="Q3422" s="10">
        <f t="shared" si="106"/>
        <v>42405.090300925927</v>
      </c>
      <c r="R3422" s="11">
        <f t="shared" si="107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 t="s">
        <v>8331</v>
      </c>
      <c r="P3423" t="s">
        <v>8332</v>
      </c>
      <c r="Q3423" s="10">
        <f t="shared" si="106"/>
        <v>42037.791238425925</v>
      </c>
      <c r="R3423" s="11">
        <f t="shared" si="107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 t="s">
        <v>8331</v>
      </c>
      <c r="P3424" t="s">
        <v>8332</v>
      </c>
      <c r="Q3424" s="10">
        <f t="shared" si="106"/>
        <v>42323.562222222223</v>
      </c>
      <c r="R3424" s="11">
        <f t="shared" si="107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 t="s">
        <v>8331</v>
      </c>
      <c r="P3425" t="s">
        <v>8332</v>
      </c>
      <c r="Q3425" s="10">
        <f t="shared" si="106"/>
        <v>42088.911354166667</v>
      </c>
      <c r="R3425" s="11">
        <f t="shared" si="107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 t="s">
        <v>8331</v>
      </c>
      <c r="P3426" t="s">
        <v>8332</v>
      </c>
      <c r="Q3426" s="10">
        <f t="shared" si="106"/>
        <v>42018.676898148144</v>
      </c>
      <c r="R3426" s="11">
        <f t="shared" si="107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 t="s">
        <v>8331</v>
      </c>
      <c r="P3427" t="s">
        <v>8332</v>
      </c>
      <c r="Q3427" s="10">
        <f t="shared" si="106"/>
        <v>41884.617314814815</v>
      </c>
      <c r="R3427" s="11">
        <f t="shared" si="107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 t="s">
        <v>8331</v>
      </c>
      <c r="P3428" t="s">
        <v>8332</v>
      </c>
      <c r="Q3428" s="10">
        <f t="shared" si="106"/>
        <v>41884.056747685187</v>
      </c>
      <c r="R3428" s="11">
        <f t="shared" si="107"/>
        <v>2014</v>
      </c>
    </row>
    <row r="3429" spans="1:18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 t="s">
        <v>8331</v>
      </c>
      <c r="P3429" t="s">
        <v>8332</v>
      </c>
      <c r="Q3429" s="10">
        <f t="shared" si="106"/>
        <v>41792.645277777774</v>
      </c>
      <c r="R3429" s="11">
        <f t="shared" si="107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 t="s">
        <v>8331</v>
      </c>
      <c r="P3430" t="s">
        <v>8332</v>
      </c>
      <c r="Q3430" s="10">
        <f t="shared" si="106"/>
        <v>42038.720451388886</v>
      </c>
      <c r="R3430" s="11">
        <f t="shared" si="107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 t="s">
        <v>8331</v>
      </c>
      <c r="P3431" t="s">
        <v>8332</v>
      </c>
      <c r="Q3431" s="10">
        <f t="shared" si="106"/>
        <v>42662.021539351852</v>
      </c>
      <c r="R3431" s="11">
        <f t="shared" si="107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 t="s">
        <v>8331</v>
      </c>
      <c r="P3432" t="s">
        <v>8332</v>
      </c>
      <c r="Q3432" s="10">
        <f t="shared" si="106"/>
        <v>41820.945613425924</v>
      </c>
      <c r="R3432" s="11">
        <f t="shared" si="107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 t="s">
        <v>8331</v>
      </c>
      <c r="P3433" t="s">
        <v>8332</v>
      </c>
      <c r="Q3433" s="10">
        <f t="shared" si="106"/>
        <v>41839.730937500004</v>
      </c>
      <c r="R3433" s="11">
        <f t="shared" si="107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 t="s">
        <v>8331</v>
      </c>
      <c r="P3434" t="s">
        <v>8332</v>
      </c>
      <c r="Q3434" s="10">
        <f t="shared" si="106"/>
        <v>42380.581180555557</v>
      </c>
      <c r="R3434" s="11">
        <f t="shared" si="107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 t="s">
        <v>8331</v>
      </c>
      <c r="P3435" t="s">
        <v>8332</v>
      </c>
      <c r="Q3435" s="10">
        <f t="shared" si="106"/>
        <v>41776.063136574077</v>
      </c>
      <c r="R3435" s="11">
        <f t="shared" si="107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 t="s">
        <v>8331</v>
      </c>
      <c r="P3436" t="s">
        <v>8332</v>
      </c>
      <c r="Q3436" s="10">
        <f t="shared" si="106"/>
        <v>41800.380428240744</v>
      </c>
      <c r="R3436" s="11">
        <f t="shared" si="107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 t="s">
        <v>8331</v>
      </c>
      <c r="P3437" t="s">
        <v>8332</v>
      </c>
      <c r="Q3437" s="10">
        <f t="shared" si="106"/>
        <v>42572.61681712963</v>
      </c>
      <c r="R3437" s="11">
        <f t="shared" si="107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 t="s">
        <v>8331</v>
      </c>
      <c r="P3438" t="s">
        <v>8332</v>
      </c>
      <c r="Q3438" s="10">
        <f t="shared" si="106"/>
        <v>41851.541585648149</v>
      </c>
      <c r="R3438" s="11">
        <f t="shared" si="107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 t="s">
        <v>8331</v>
      </c>
      <c r="P3439" t="s">
        <v>8332</v>
      </c>
      <c r="Q3439" s="10">
        <f t="shared" si="106"/>
        <v>42205.710879629631</v>
      </c>
      <c r="R3439" s="11">
        <f t="shared" si="107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 t="s">
        <v>8331</v>
      </c>
      <c r="P3440" t="s">
        <v>8332</v>
      </c>
      <c r="Q3440" s="10">
        <f t="shared" si="106"/>
        <v>42100.927858796291</v>
      </c>
      <c r="R3440" s="11">
        <f t="shared" si="107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 t="s">
        <v>8331</v>
      </c>
      <c r="P3441" t="s">
        <v>8332</v>
      </c>
      <c r="Q3441" s="10">
        <f t="shared" si="106"/>
        <v>42374.911226851851</v>
      </c>
      <c r="R3441" s="11">
        <f t="shared" si="107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 t="s">
        <v>8331</v>
      </c>
      <c r="P3442" t="s">
        <v>8332</v>
      </c>
      <c r="Q3442" s="10">
        <f t="shared" si="106"/>
        <v>41809.12300925926</v>
      </c>
      <c r="R3442" s="11">
        <f t="shared" si="107"/>
        <v>2014</v>
      </c>
    </row>
    <row r="3443" spans="1:18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 t="s">
        <v>8331</v>
      </c>
      <c r="P3443" t="s">
        <v>8332</v>
      </c>
      <c r="Q3443" s="10">
        <f t="shared" si="106"/>
        <v>42294.429641203707</v>
      </c>
      <c r="R3443" s="11">
        <f t="shared" si="107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 t="s">
        <v>8331</v>
      </c>
      <c r="P3444" t="s">
        <v>8332</v>
      </c>
      <c r="Q3444" s="10">
        <f t="shared" si="106"/>
        <v>42124.841111111105</v>
      </c>
      <c r="R3444" s="11">
        <f t="shared" si="107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 t="s">
        <v>8331</v>
      </c>
      <c r="P3445" t="s">
        <v>8332</v>
      </c>
      <c r="Q3445" s="10">
        <f t="shared" si="106"/>
        <v>41861.524837962963</v>
      </c>
      <c r="R3445" s="11">
        <f t="shared" si="107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 t="s">
        <v>8331</v>
      </c>
      <c r="P3446" t="s">
        <v>8332</v>
      </c>
      <c r="Q3446" s="10">
        <f t="shared" si="106"/>
        <v>42521.291504629626</v>
      </c>
      <c r="R3446" s="11">
        <f t="shared" si="107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 t="s">
        <v>8331</v>
      </c>
      <c r="P3447" t="s">
        <v>8332</v>
      </c>
      <c r="Q3447" s="10">
        <f t="shared" si="106"/>
        <v>42272.530509259261</v>
      </c>
      <c r="R3447" s="11">
        <f t="shared" si="107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 t="s">
        <v>8331</v>
      </c>
      <c r="P3448" t="s">
        <v>8332</v>
      </c>
      <c r="Q3448" s="10">
        <f t="shared" si="106"/>
        <v>42016.832465277781</v>
      </c>
      <c r="R3448" s="11">
        <f t="shared" si="107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 t="s">
        <v>8331</v>
      </c>
      <c r="P3449" t="s">
        <v>8332</v>
      </c>
      <c r="Q3449" s="10">
        <f t="shared" si="106"/>
        <v>42402.889027777783</v>
      </c>
      <c r="R3449" s="11">
        <f t="shared" si="107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 t="s">
        <v>8331</v>
      </c>
      <c r="P3450" t="s">
        <v>8332</v>
      </c>
      <c r="Q3450" s="10">
        <f t="shared" si="106"/>
        <v>41960.119085648148</v>
      </c>
      <c r="R3450" s="11">
        <f t="shared" si="107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 t="s">
        <v>8331</v>
      </c>
      <c r="P3451" t="s">
        <v>8332</v>
      </c>
      <c r="Q3451" s="10">
        <f t="shared" si="106"/>
        <v>42532.052523148144</v>
      </c>
      <c r="R3451" s="11">
        <f t="shared" si="107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 t="s">
        <v>8331</v>
      </c>
      <c r="P3452" t="s">
        <v>8332</v>
      </c>
      <c r="Q3452" s="10">
        <f t="shared" si="106"/>
        <v>42036.704525462963</v>
      </c>
      <c r="R3452" s="11">
        <f t="shared" si="107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 t="s">
        <v>8331</v>
      </c>
      <c r="P3453" t="s">
        <v>8332</v>
      </c>
      <c r="Q3453" s="10">
        <f t="shared" si="106"/>
        <v>42088.723692129628</v>
      </c>
      <c r="R3453" s="11">
        <f t="shared" si="107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 t="s">
        <v>8331</v>
      </c>
      <c r="P3454" t="s">
        <v>8332</v>
      </c>
      <c r="Q3454" s="10">
        <f t="shared" si="106"/>
        <v>41820.639189814814</v>
      </c>
      <c r="R3454" s="11">
        <f t="shared" si="107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 t="s">
        <v>8331</v>
      </c>
      <c r="P3455" t="s">
        <v>8332</v>
      </c>
      <c r="Q3455" s="10">
        <f t="shared" si="106"/>
        <v>42535.97865740741</v>
      </c>
      <c r="R3455" s="11">
        <f t="shared" si="107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 t="s">
        <v>8331</v>
      </c>
      <c r="P3456" t="s">
        <v>8332</v>
      </c>
      <c r="Q3456" s="10">
        <f t="shared" si="106"/>
        <v>41821.698599537034</v>
      </c>
      <c r="R3456" s="11">
        <f t="shared" si="107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 t="s">
        <v>8331</v>
      </c>
      <c r="P3457" t="s">
        <v>8332</v>
      </c>
      <c r="Q3457" s="10">
        <f t="shared" si="106"/>
        <v>42626.7503125</v>
      </c>
      <c r="R3457" s="11">
        <f t="shared" si="107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 t="s">
        <v>8331</v>
      </c>
      <c r="P3458" t="s">
        <v>8332</v>
      </c>
      <c r="Q3458" s="10">
        <f t="shared" ref="Q3458:Q3521" si="108">(((J3458/60)/60)/24)+DATE(1970,1,1)</f>
        <v>41821.205636574072</v>
      </c>
      <c r="R3458" s="11">
        <f t="shared" si="107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 t="s">
        <v>8331</v>
      </c>
      <c r="P3459" t="s">
        <v>8332</v>
      </c>
      <c r="Q3459" s="10">
        <f t="shared" si="108"/>
        <v>42016.706678240742</v>
      </c>
      <c r="R3459" s="11">
        <f t="shared" ref="R3459:R3522" si="109">YEAR(Q3459)</f>
        <v>2015</v>
      </c>
    </row>
    <row r="3460" spans="1:18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 t="s">
        <v>8331</v>
      </c>
      <c r="P3460" t="s">
        <v>8332</v>
      </c>
      <c r="Q3460" s="10">
        <f t="shared" si="108"/>
        <v>42011.202581018515</v>
      </c>
      <c r="R3460" s="11">
        <f t="shared" si="10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 t="s">
        <v>8331</v>
      </c>
      <c r="P3461" t="s">
        <v>8332</v>
      </c>
      <c r="Q3461" s="10">
        <f t="shared" si="108"/>
        <v>42480.479861111111</v>
      </c>
      <c r="R3461" s="11">
        <f t="shared" si="10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 t="s">
        <v>8331</v>
      </c>
      <c r="P3462" t="s">
        <v>8332</v>
      </c>
      <c r="Q3462" s="10">
        <f t="shared" si="108"/>
        <v>41852.527222222219</v>
      </c>
      <c r="R3462" s="11">
        <f t="shared" si="10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 t="s">
        <v>8331</v>
      </c>
      <c r="P3463" t="s">
        <v>8332</v>
      </c>
      <c r="Q3463" s="10">
        <f t="shared" si="108"/>
        <v>42643.632858796293</v>
      </c>
      <c r="R3463" s="11">
        <f t="shared" si="10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 t="s">
        <v>8331</v>
      </c>
      <c r="P3464" t="s">
        <v>8332</v>
      </c>
      <c r="Q3464" s="10">
        <f t="shared" si="108"/>
        <v>42179.898472222223</v>
      </c>
      <c r="R3464" s="11">
        <f t="shared" si="10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 t="s">
        <v>8331</v>
      </c>
      <c r="P3465" t="s">
        <v>8332</v>
      </c>
      <c r="Q3465" s="10">
        <f t="shared" si="108"/>
        <v>42612.918807870374</v>
      </c>
      <c r="R3465" s="11">
        <f t="shared" si="10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 t="s">
        <v>8331</v>
      </c>
      <c r="P3466" t="s">
        <v>8332</v>
      </c>
      <c r="Q3466" s="10">
        <f t="shared" si="108"/>
        <v>42575.130057870367</v>
      </c>
      <c r="R3466" s="11">
        <f t="shared" si="10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 t="s">
        <v>8331</v>
      </c>
      <c r="P3467" t="s">
        <v>8332</v>
      </c>
      <c r="Q3467" s="10">
        <f t="shared" si="108"/>
        <v>42200.625833333332</v>
      </c>
      <c r="R3467" s="11">
        <f t="shared" si="10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 t="s">
        <v>8331</v>
      </c>
      <c r="P3468" t="s">
        <v>8332</v>
      </c>
      <c r="Q3468" s="10">
        <f t="shared" si="108"/>
        <v>42420.019097222219</v>
      </c>
      <c r="R3468" s="11">
        <f t="shared" si="10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 t="s">
        <v>8331</v>
      </c>
      <c r="P3469" t="s">
        <v>8332</v>
      </c>
      <c r="Q3469" s="10">
        <f t="shared" si="108"/>
        <v>42053.671666666662</v>
      </c>
      <c r="R3469" s="11">
        <f t="shared" si="10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 t="s">
        <v>8331</v>
      </c>
      <c r="P3470" t="s">
        <v>8332</v>
      </c>
      <c r="Q3470" s="10">
        <f t="shared" si="108"/>
        <v>42605.765381944439</v>
      </c>
      <c r="R3470" s="11">
        <f t="shared" si="10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 t="s">
        <v>8331</v>
      </c>
      <c r="P3471" t="s">
        <v>8332</v>
      </c>
      <c r="Q3471" s="10">
        <f t="shared" si="108"/>
        <v>42458.641724537039</v>
      </c>
      <c r="R3471" s="11">
        <f t="shared" si="10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 t="s">
        <v>8331</v>
      </c>
      <c r="P3472" t="s">
        <v>8332</v>
      </c>
      <c r="Q3472" s="10">
        <f t="shared" si="108"/>
        <v>42529.022013888884</v>
      </c>
      <c r="R3472" s="11">
        <f t="shared" si="10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 t="s">
        <v>8331</v>
      </c>
      <c r="P3473" t="s">
        <v>8332</v>
      </c>
      <c r="Q3473" s="10">
        <f t="shared" si="108"/>
        <v>41841.820486111108</v>
      </c>
      <c r="R3473" s="11">
        <f t="shared" si="10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 t="s">
        <v>8331</v>
      </c>
      <c r="P3474" t="s">
        <v>8332</v>
      </c>
      <c r="Q3474" s="10">
        <f t="shared" si="108"/>
        <v>41928.170497685183</v>
      </c>
      <c r="R3474" s="11">
        <f t="shared" si="10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 t="s">
        <v>8331</v>
      </c>
      <c r="P3475" t="s">
        <v>8332</v>
      </c>
      <c r="Q3475" s="10">
        <f t="shared" si="108"/>
        <v>42062.834444444445</v>
      </c>
      <c r="R3475" s="11">
        <f t="shared" si="10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 t="s">
        <v>8331</v>
      </c>
      <c r="P3476" t="s">
        <v>8332</v>
      </c>
      <c r="Q3476" s="10">
        <f t="shared" si="108"/>
        <v>42541.501516203702</v>
      </c>
      <c r="R3476" s="11">
        <f t="shared" si="10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 t="s">
        <v>8331</v>
      </c>
      <c r="P3477" t="s">
        <v>8332</v>
      </c>
      <c r="Q3477" s="10">
        <f t="shared" si="108"/>
        <v>41918.880833333329</v>
      </c>
      <c r="R3477" s="11">
        <f t="shared" si="10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 t="s">
        <v>8331</v>
      </c>
      <c r="P3478" t="s">
        <v>8332</v>
      </c>
      <c r="Q3478" s="10">
        <f t="shared" si="108"/>
        <v>41921.279976851853</v>
      </c>
      <c r="R3478" s="11">
        <f t="shared" si="10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 t="s">
        <v>8331</v>
      </c>
      <c r="P3479" t="s">
        <v>8332</v>
      </c>
      <c r="Q3479" s="10">
        <f t="shared" si="108"/>
        <v>42128.736608796295</v>
      </c>
      <c r="R3479" s="11">
        <f t="shared" si="10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 t="s">
        <v>8331</v>
      </c>
      <c r="P3480" t="s">
        <v>8332</v>
      </c>
      <c r="Q3480" s="10">
        <f t="shared" si="108"/>
        <v>42053.916921296302</v>
      </c>
      <c r="R3480" s="11">
        <f t="shared" si="10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 t="s">
        <v>8331</v>
      </c>
      <c r="P3481" t="s">
        <v>8332</v>
      </c>
      <c r="Q3481" s="10">
        <f t="shared" si="108"/>
        <v>41781.855092592588</v>
      </c>
      <c r="R3481" s="11">
        <f t="shared" si="10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 t="s">
        <v>8331</v>
      </c>
      <c r="P3482" t="s">
        <v>8332</v>
      </c>
      <c r="Q3482" s="10">
        <f t="shared" si="108"/>
        <v>42171.317442129628</v>
      </c>
      <c r="R3482" s="11">
        <f t="shared" si="10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 t="s">
        <v>8331</v>
      </c>
      <c r="P3483" t="s">
        <v>8332</v>
      </c>
      <c r="Q3483" s="10">
        <f t="shared" si="108"/>
        <v>41989.24754629629</v>
      </c>
      <c r="R3483" s="11">
        <f t="shared" si="10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 t="s">
        <v>8331</v>
      </c>
      <c r="P3484" t="s">
        <v>8332</v>
      </c>
      <c r="Q3484" s="10">
        <f t="shared" si="108"/>
        <v>41796.771597222221</v>
      </c>
      <c r="R3484" s="11">
        <f t="shared" si="10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 t="s">
        <v>8331</v>
      </c>
      <c r="P3485" t="s">
        <v>8332</v>
      </c>
      <c r="Q3485" s="10">
        <f t="shared" si="108"/>
        <v>41793.668761574074</v>
      </c>
      <c r="R3485" s="11">
        <f t="shared" si="10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 t="s">
        <v>8331</v>
      </c>
      <c r="P3486" t="s">
        <v>8332</v>
      </c>
      <c r="Q3486" s="10">
        <f t="shared" si="108"/>
        <v>42506.760405092587</v>
      </c>
      <c r="R3486" s="11">
        <f t="shared" si="10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 t="s">
        <v>8331</v>
      </c>
      <c r="P3487" t="s">
        <v>8332</v>
      </c>
      <c r="Q3487" s="10">
        <f t="shared" si="108"/>
        <v>42372.693055555559</v>
      </c>
      <c r="R3487" s="11">
        <f t="shared" si="10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 t="s">
        <v>8331</v>
      </c>
      <c r="P3488" t="s">
        <v>8332</v>
      </c>
      <c r="Q3488" s="10">
        <f t="shared" si="108"/>
        <v>42126.87501157407</v>
      </c>
      <c r="R3488" s="11">
        <f t="shared" si="10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 t="s">
        <v>8331</v>
      </c>
      <c r="P3489" t="s">
        <v>8332</v>
      </c>
      <c r="Q3489" s="10">
        <f t="shared" si="108"/>
        <v>42149.940416666665</v>
      </c>
      <c r="R3489" s="11">
        <f t="shared" si="10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 t="s">
        <v>8331</v>
      </c>
      <c r="P3490" t="s">
        <v>8332</v>
      </c>
      <c r="Q3490" s="10">
        <f t="shared" si="108"/>
        <v>42087.768055555556</v>
      </c>
      <c r="R3490" s="11">
        <f t="shared" si="10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 t="s">
        <v>8331</v>
      </c>
      <c r="P3491" t="s">
        <v>8332</v>
      </c>
      <c r="Q3491" s="10">
        <f t="shared" si="108"/>
        <v>41753.635775462964</v>
      </c>
      <c r="R3491" s="11">
        <f t="shared" si="10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 t="s">
        <v>8331</v>
      </c>
      <c r="P3492" t="s">
        <v>8332</v>
      </c>
      <c r="Q3492" s="10">
        <f t="shared" si="108"/>
        <v>42443.802361111113</v>
      </c>
      <c r="R3492" s="11">
        <f t="shared" si="10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 t="s">
        <v>8331</v>
      </c>
      <c r="P3493" t="s">
        <v>8332</v>
      </c>
      <c r="Q3493" s="10">
        <f t="shared" si="108"/>
        <v>42121.249814814815</v>
      </c>
      <c r="R3493" s="11">
        <f t="shared" si="10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 t="s">
        <v>8331</v>
      </c>
      <c r="P3494" t="s">
        <v>8332</v>
      </c>
      <c r="Q3494" s="10">
        <f t="shared" si="108"/>
        <v>42268.009224537032</v>
      </c>
      <c r="R3494" s="11">
        <f t="shared" si="10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 t="s">
        <v>8331</v>
      </c>
      <c r="P3495" t="s">
        <v>8332</v>
      </c>
      <c r="Q3495" s="10">
        <f t="shared" si="108"/>
        <v>41848.866157407407</v>
      </c>
      <c r="R3495" s="11">
        <f t="shared" si="10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 t="s">
        <v>8331</v>
      </c>
      <c r="P3496" t="s">
        <v>8332</v>
      </c>
      <c r="Q3496" s="10">
        <f t="shared" si="108"/>
        <v>42689.214988425927</v>
      </c>
      <c r="R3496" s="11">
        <f t="shared" si="10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 t="s">
        <v>8331</v>
      </c>
      <c r="P3497" t="s">
        <v>8332</v>
      </c>
      <c r="Q3497" s="10">
        <f t="shared" si="108"/>
        <v>41915.762835648151</v>
      </c>
      <c r="R3497" s="11">
        <f t="shared" si="10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 t="s">
        <v>8331</v>
      </c>
      <c r="P3498" t="s">
        <v>8332</v>
      </c>
      <c r="Q3498" s="10">
        <f t="shared" si="108"/>
        <v>42584.846828703703</v>
      </c>
      <c r="R3498" s="11">
        <f t="shared" si="10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 t="s">
        <v>8331</v>
      </c>
      <c r="P3499" t="s">
        <v>8332</v>
      </c>
      <c r="Q3499" s="10">
        <f t="shared" si="108"/>
        <v>42511.741944444439</v>
      </c>
      <c r="R3499" s="11">
        <f t="shared" si="10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 t="s">
        <v>8331</v>
      </c>
      <c r="P3500" t="s">
        <v>8332</v>
      </c>
      <c r="Q3500" s="10">
        <f t="shared" si="108"/>
        <v>42459.15861111111</v>
      </c>
      <c r="R3500" s="11">
        <f t="shared" si="10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 t="s">
        <v>8331</v>
      </c>
      <c r="P3501" t="s">
        <v>8332</v>
      </c>
      <c r="Q3501" s="10">
        <f t="shared" si="108"/>
        <v>42132.036168981482</v>
      </c>
      <c r="R3501" s="11">
        <f t="shared" si="10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 t="s">
        <v>8331</v>
      </c>
      <c r="P3502" t="s">
        <v>8332</v>
      </c>
      <c r="Q3502" s="10">
        <f t="shared" si="108"/>
        <v>42419.91942129629</v>
      </c>
      <c r="R3502" s="11">
        <f t="shared" si="10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 t="s">
        <v>8331</v>
      </c>
      <c r="P3503" t="s">
        <v>8332</v>
      </c>
      <c r="Q3503" s="10">
        <f t="shared" si="108"/>
        <v>42233.763831018514</v>
      </c>
      <c r="R3503" s="11">
        <f t="shared" si="10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 t="s">
        <v>8331</v>
      </c>
      <c r="P3504" t="s">
        <v>8332</v>
      </c>
      <c r="Q3504" s="10">
        <f t="shared" si="108"/>
        <v>42430.839398148149</v>
      </c>
      <c r="R3504" s="11">
        <f t="shared" si="10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 t="s">
        <v>8331</v>
      </c>
      <c r="P3505" t="s">
        <v>8332</v>
      </c>
      <c r="Q3505" s="10">
        <f t="shared" si="108"/>
        <v>42545.478333333333</v>
      </c>
      <c r="R3505" s="11">
        <f t="shared" si="10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 t="s">
        <v>8331</v>
      </c>
      <c r="P3506" t="s">
        <v>8332</v>
      </c>
      <c r="Q3506" s="10">
        <f t="shared" si="108"/>
        <v>42297.748738425929</v>
      </c>
      <c r="R3506" s="11">
        <f t="shared" si="10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 t="s">
        <v>8331</v>
      </c>
      <c r="P3507" t="s">
        <v>8332</v>
      </c>
      <c r="Q3507" s="10">
        <f t="shared" si="108"/>
        <v>41760.935706018521</v>
      </c>
      <c r="R3507" s="11">
        <f t="shared" si="10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 t="s">
        <v>8331</v>
      </c>
      <c r="P3508" t="s">
        <v>8332</v>
      </c>
      <c r="Q3508" s="10">
        <f t="shared" si="108"/>
        <v>41829.734259259261</v>
      </c>
      <c r="R3508" s="11">
        <f t="shared" si="10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 t="s">
        <v>8331</v>
      </c>
      <c r="P3509" t="s">
        <v>8332</v>
      </c>
      <c r="Q3509" s="10">
        <f t="shared" si="108"/>
        <v>42491.92288194444</v>
      </c>
      <c r="R3509" s="11">
        <f t="shared" si="10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 t="s">
        <v>8331</v>
      </c>
      <c r="P3510" t="s">
        <v>8332</v>
      </c>
      <c r="Q3510" s="10">
        <f t="shared" si="108"/>
        <v>42477.729780092588</v>
      </c>
      <c r="R3510" s="11">
        <f t="shared" si="10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 t="s">
        <v>8331</v>
      </c>
      <c r="P3511" t="s">
        <v>8332</v>
      </c>
      <c r="Q3511" s="10">
        <f t="shared" si="108"/>
        <v>41950.859560185185</v>
      </c>
      <c r="R3511" s="11">
        <f t="shared" si="10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 t="s">
        <v>8331</v>
      </c>
      <c r="P3512" t="s">
        <v>8332</v>
      </c>
      <c r="Q3512" s="10">
        <f t="shared" si="108"/>
        <v>41802.62090277778</v>
      </c>
      <c r="R3512" s="11">
        <f t="shared" si="10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 t="s">
        <v>8331</v>
      </c>
      <c r="P3513" t="s">
        <v>8332</v>
      </c>
      <c r="Q3513" s="10">
        <f t="shared" si="108"/>
        <v>41927.873784722222</v>
      </c>
      <c r="R3513" s="11">
        <f t="shared" si="10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 t="s">
        <v>8331</v>
      </c>
      <c r="P3514" t="s">
        <v>8332</v>
      </c>
      <c r="Q3514" s="10">
        <f t="shared" si="108"/>
        <v>42057.536944444444</v>
      </c>
      <c r="R3514" s="11">
        <f t="shared" si="10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 t="s">
        <v>8331</v>
      </c>
      <c r="P3515" t="s">
        <v>8332</v>
      </c>
      <c r="Q3515" s="10">
        <f t="shared" si="108"/>
        <v>41781.096203703702</v>
      </c>
      <c r="R3515" s="11">
        <f t="shared" si="10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 t="s">
        <v>8331</v>
      </c>
      <c r="P3516" t="s">
        <v>8332</v>
      </c>
      <c r="Q3516" s="10">
        <f t="shared" si="108"/>
        <v>42020.846666666665</v>
      </c>
      <c r="R3516" s="11">
        <f t="shared" si="10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 t="s">
        <v>8331</v>
      </c>
      <c r="P3517" t="s">
        <v>8332</v>
      </c>
      <c r="Q3517" s="10">
        <f t="shared" si="108"/>
        <v>42125.772812499999</v>
      </c>
      <c r="R3517" s="11">
        <f t="shared" si="10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 t="s">
        <v>8331</v>
      </c>
      <c r="P3518" t="s">
        <v>8332</v>
      </c>
      <c r="Q3518" s="10">
        <f t="shared" si="108"/>
        <v>41856.010069444441</v>
      </c>
      <c r="R3518" s="11">
        <f t="shared" si="10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 t="s">
        <v>8331</v>
      </c>
      <c r="P3519" t="s">
        <v>8332</v>
      </c>
      <c r="Q3519" s="10">
        <f t="shared" si="108"/>
        <v>41794.817523148151</v>
      </c>
      <c r="R3519" s="11">
        <f t="shared" si="109"/>
        <v>2014</v>
      </c>
    </row>
    <row r="3520" spans="1:18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 t="s">
        <v>8331</v>
      </c>
      <c r="P3520" t="s">
        <v>8332</v>
      </c>
      <c r="Q3520" s="10">
        <f t="shared" si="108"/>
        <v>41893.783553240741</v>
      </c>
      <c r="R3520" s="11">
        <f t="shared" si="10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 t="s">
        <v>8331</v>
      </c>
      <c r="P3521" t="s">
        <v>8332</v>
      </c>
      <c r="Q3521" s="10">
        <f t="shared" si="108"/>
        <v>42037.598958333328</v>
      </c>
      <c r="R3521" s="11">
        <f t="shared" si="10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 t="s">
        <v>8331</v>
      </c>
      <c r="P3522" t="s">
        <v>8332</v>
      </c>
      <c r="Q3522" s="10">
        <f t="shared" ref="Q3522:Q3585" si="110">(((J3522/60)/60)/24)+DATE(1970,1,1)</f>
        <v>42227.824212962965</v>
      </c>
      <c r="R3522" s="11">
        <f t="shared" si="10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 t="s">
        <v>8331</v>
      </c>
      <c r="P3523" t="s">
        <v>8332</v>
      </c>
      <c r="Q3523" s="10">
        <f t="shared" si="110"/>
        <v>41881.361342592594</v>
      </c>
      <c r="R3523" s="11">
        <f t="shared" ref="R3523:R3586" si="111">YEAR(Q3523)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 t="s">
        <v>8331</v>
      </c>
      <c r="P3524" t="s">
        <v>8332</v>
      </c>
      <c r="Q3524" s="10">
        <f t="shared" si="110"/>
        <v>42234.789884259255</v>
      </c>
      <c r="R3524" s="11">
        <f t="shared" si="111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 t="s">
        <v>8331</v>
      </c>
      <c r="P3525" t="s">
        <v>8332</v>
      </c>
      <c r="Q3525" s="10">
        <f t="shared" si="110"/>
        <v>42581.397546296299</v>
      </c>
      <c r="R3525" s="11">
        <f t="shared" si="111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 t="s">
        <v>8331</v>
      </c>
      <c r="P3526" t="s">
        <v>8332</v>
      </c>
      <c r="Q3526" s="10">
        <f t="shared" si="110"/>
        <v>41880.76357638889</v>
      </c>
      <c r="R3526" s="11">
        <f t="shared" si="111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 t="s">
        <v>8331</v>
      </c>
      <c r="P3527" t="s">
        <v>8332</v>
      </c>
      <c r="Q3527" s="10">
        <f t="shared" si="110"/>
        <v>42214.6956712963</v>
      </c>
      <c r="R3527" s="11">
        <f t="shared" si="111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 t="s">
        <v>8331</v>
      </c>
      <c r="P3528" t="s">
        <v>8332</v>
      </c>
      <c r="Q3528" s="10">
        <f t="shared" si="110"/>
        <v>42460.335312499999</v>
      </c>
      <c r="R3528" s="11">
        <f t="shared" si="111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 t="s">
        <v>8331</v>
      </c>
      <c r="P3529" t="s">
        <v>8332</v>
      </c>
      <c r="Q3529" s="10">
        <f t="shared" si="110"/>
        <v>42167.023206018523</v>
      </c>
      <c r="R3529" s="11">
        <f t="shared" si="111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 t="s">
        <v>8331</v>
      </c>
      <c r="P3530" t="s">
        <v>8332</v>
      </c>
      <c r="Q3530" s="10">
        <f t="shared" si="110"/>
        <v>42733.50136574074</v>
      </c>
      <c r="R3530" s="11">
        <f t="shared" si="111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 t="s">
        <v>8331</v>
      </c>
      <c r="P3531" t="s">
        <v>8332</v>
      </c>
      <c r="Q3531" s="10">
        <f t="shared" si="110"/>
        <v>42177.761782407411</v>
      </c>
      <c r="R3531" s="11">
        <f t="shared" si="111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 t="s">
        <v>8331</v>
      </c>
      <c r="P3532" t="s">
        <v>8332</v>
      </c>
      <c r="Q3532" s="10">
        <f t="shared" si="110"/>
        <v>42442.623344907406</v>
      </c>
      <c r="R3532" s="11">
        <f t="shared" si="111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 t="s">
        <v>8331</v>
      </c>
      <c r="P3533" t="s">
        <v>8332</v>
      </c>
      <c r="Q3533" s="10">
        <f t="shared" si="110"/>
        <v>42521.654328703706</v>
      </c>
      <c r="R3533" s="11">
        <f t="shared" si="111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 t="s">
        <v>8331</v>
      </c>
      <c r="P3534" t="s">
        <v>8332</v>
      </c>
      <c r="Q3534" s="10">
        <f t="shared" si="110"/>
        <v>41884.599849537037</v>
      </c>
      <c r="R3534" s="11">
        <f t="shared" si="111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 t="s">
        <v>8331</v>
      </c>
      <c r="P3535" t="s">
        <v>8332</v>
      </c>
      <c r="Q3535" s="10">
        <f t="shared" si="110"/>
        <v>42289.761192129634</v>
      </c>
      <c r="R3535" s="11">
        <f t="shared" si="111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 t="s">
        <v>8331</v>
      </c>
      <c r="P3536" t="s">
        <v>8332</v>
      </c>
      <c r="Q3536" s="10">
        <f t="shared" si="110"/>
        <v>42243.6252662037</v>
      </c>
      <c r="R3536" s="11">
        <f t="shared" si="111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 t="s">
        <v>8331</v>
      </c>
      <c r="P3537" t="s">
        <v>8332</v>
      </c>
      <c r="Q3537" s="10">
        <f t="shared" si="110"/>
        <v>42248.640162037031</v>
      </c>
      <c r="R3537" s="11">
        <f t="shared" si="111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 t="s">
        <v>8331</v>
      </c>
      <c r="P3538" t="s">
        <v>8332</v>
      </c>
      <c r="Q3538" s="10">
        <f t="shared" si="110"/>
        <v>42328.727141203708</v>
      </c>
      <c r="R3538" s="11">
        <f t="shared" si="111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 t="s">
        <v>8331</v>
      </c>
      <c r="P3539" t="s">
        <v>8332</v>
      </c>
      <c r="Q3539" s="10">
        <f t="shared" si="110"/>
        <v>41923.354351851849</v>
      </c>
      <c r="R3539" s="11">
        <f t="shared" si="111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 t="s">
        <v>8331</v>
      </c>
      <c r="P3540" t="s">
        <v>8332</v>
      </c>
      <c r="Q3540" s="10">
        <f t="shared" si="110"/>
        <v>42571.420601851853</v>
      </c>
      <c r="R3540" s="11">
        <f t="shared" si="111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 t="s">
        <v>8331</v>
      </c>
      <c r="P3541" t="s">
        <v>8332</v>
      </c>
      <c r="Q3541" s="10">
        <f t="shared" si="110"/>
        <v>42600.756041666667</v>
      </c>
      <c r="R3541" s="11">
        <f t="shared" si="111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 t="s">
        <v>8331</v>
      </c>
      <c r="P3542" t="s">
        <v>8332</v>
      </c>
      <c r="Q3542" s="10">
        <f t="shared" si="110"/>
        <v>42517.003368055557</v>
      </c>
      <c r="R3542" s="11">
        <f t="shared" si="111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 t="s">
        <v>8331</v>
      </c>
      <c r="P3543" t="s">
        <v>8332</v>
      </c>
      <c r="Q3543" s="10">
        <f t="shared" si="110"/>
        <v>42222.730034722219</v>
      </c>
      <c r="R3543" s="11">
        <f t="shared" si="111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 t="s">
        <v>8331</v>
      </c>
      <c r="P3544" t="s">
        <v>8332</v>
      </c>
      <c r="Q3544" s="10">
        <f t="shared" si="110"/>
        <v>41829.599791666667</v>
      </c>
      <c r="R3544" s="11">
        <f t="shared" si="111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 t="s">
        <v>8331</v>
      </c>
      <c r="P3545" t="s">
        <v>8332</v>
      </c>
      <c r="Q3545" s="10">
        <f t="shared" si="110"/>
        <v>42150.755312499998</v>
      </c>
      <c r="R3545" s="11">
        <f t="shared" si="111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 t="s">
        <v>8331</v>
      </c>
      <c r="P3546" t="s">
        <v>8332</v>
      </c>
      <c r="Q3546" s="10">
        <f t="shared" si="110"/>
        <v>42040.831678240742</v>
      </c>
      <c r="R3546" s="11">
        <f t="shared" si="111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 t="s">
        <v>8331</v>
      </c>
      <c r="P3547" t="s">
        <v>8332</v>
      </c>
      <c r="Q3547" s="10">
        <f t="shared" si="110"/>
        <v>42075.807395833333</v>
      </c>
      <c r="R3547" s="11">
        <f t="shared" si="111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 t="s">
        <v>8331</v>
      </c>
      <c r="P3548" t="s">
        <v>8332</v>
      </c>
      <c r="Q3548" s="10">
        <f t="shared" si="110"/>
        <v>42073.660694444443</v>
      </c>
      <c r="R3548" s="11">
        <f t="shared" si="111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 t="s">
        <v>8331</v>
      </c>
      <c r="P3549" t="s">
        <v>8332</v>
      </c>
      <c r="Q3549" s="10">
        <f t="shared" si="110"/>
        <v>42480.078715277778</v>
      </c>
      <c r="R3549" s="11">
        <f t="shared" si="111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 t="s">
        <v>8331</v>
      </c>
      <c r="P3550" t="s">
        <v>8332</v>
      </c>
      <c r="Q3550" s="10">
        <f t="shared" si="110"/>
        <v>42411.942291666666</v>
      </c>
      <c r="R3550" s="11">
        <f t="shared" si="111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 t="s">
        <v>8331</v>
      </c>
      <c r="P3551" t="s">
        <v>8332</v>
      </c>
      <c r="Q3551" s="10">
        <f t="shared" si="110"/>
        <v>42223.394363425927</v>
      </c>
      <c r="R3551" s="11">
        <f t="shared" si="111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 t="s">
        <v>8331</v>
      </c>
      <c r="P3552" t="s">
        <v>8332</v>
      </c>
      <c r="Q3552" s="10">
        <f t="shared" si="110"/>
        <v>42462.893495370372</v>
      </c>
      <c r="R3552" s="11">
        <f t="shared" si="111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 t="s">
        <v>8331</v>
      </c>
      <c r="P3553" t="s">
        <v>8332</v>
      </c>
      <c r="Q3553" s="10">
        <f t="shared" si="110"/>
        <v>41753.515856481477</v>
      </c>
      <c r="R3553" s="11">
        <f t="shared" si="111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 t="s">
        <v>8331</v>
      </c>
      <c r="P3554" t="s">
        <v>8332</v>
      </c>
      <c r="Q3554" s="10">
        <f t="shared" si="110"/>
        <v>41788.587083333332</v>
      </c>
      <c r="R3554" s="11">
        <f t="shared" si="111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 t="s">
        <v>8331</v>
      </c>
      <c r="P3555" t="s">
        <v>8332</v>
      </c>
      <c r="Q3555" s="10">
        <f t="shared" si="110"/>
        <v>42196.028703703705</v>
      </c>
      <c r="R3555" s="11">
        <f t="shared" si="111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 t="s">
        <v>8331</v>
      </c>
      <c r="P3556" t="s">
        <v>8332</v>
      </c>
      <c r="Q3556" s="10">
        <f t="shared" si="110"/>
        <v>42016.050451388888</v>
      </c>
      <c r="R3556" s="11">
        <f t="shared" si="111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 t="s">
        <v>8331</v>
      </c>
      <c r="P3557" t="s">
        <v>8332</v>
      </c>
      <c r="Q3557" s="10">
        <f t="shared" si="110"/>
        <v>42661.442060185189</v>
      </c>
      <c r="R3557" s="11">
        <f t="shared" si="111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 t="s">
        <v>8331</v>
      </c>
      <c r="P3558" t="s">
        <v>8332</v>
      </c>
      <c r="Q3558" s="10">
        <f t="shared" si="110"/>
        <v>41808.649583333332</v>
      </c>
      <c r="R3558" s="11">
        <f t="shared" si="111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 t="s">
        <v>8331</v>
      </c>
      <c r="P3559" t="s">
        <v>8332</v>
      </c>
      <c r="Q3559" s="10">
        <f t="shared" si="110"/>
        <v>41730.276747685188</v>
      </c>
      <c r="R3559" s="11">
        <f t="shared" si="111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 t="s">
        <v>8331</v>
      </c>
      <c r="P3560" t="s">
        <v>8332</v>
      </c>
      <c r="Q3560" s="10">
        <f t="shared" si="110"/>
        <v>42139.816840277781</v>
      </c>
      <c r="R3560" s="11">
        <f t="shared" si="111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 t="s">
        <v>8331</v>
      </c>
      <c r="P3561" t="s">
        <v>8332</v>
      </c>
      <c r="Q3561" s="10">
        <f t="shared" si="110"/>
        <v>42194.096157407403</v>
      </c>
      <c r="R3561" s="11">
        <f t="shared" si="111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 t="s">
        <v>8331</v>
      </c>
      <c r="P3562" t="s">
        <v>8332</v>
      </c>
      <c r="Q3562" s="10">
        <f t="shared" si="110"/>
        <v>42115.889652777783</v>
      </c>
      <c r="R3562" s="11">
        <f t="shared" si="111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 t="s">
        <v>8331</v>
      </c>
      <c r="P3563" t="s">
        <v>8332</v>
      </c>
      <c r="Q3563" s="10">
        <f t="shared" si="110"/>
        <v>42203.680300925931</v>
      </c>
      <c r="R3563" s="11">
        <f t="shared" si="111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 t="s">
        <v>8331</v>
      </c>
      <c r="P3564" t="s">
        <v>8332</v>
      </c>
      <c r="Q3564" s="10">
        <f t="shared" si="110"/>
        <v>42433.761886574073</v>
      </c>
      <c r="R3564" s="11">
        <f t="shared" si="111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 t="s">
        <v>8331</v>
      </c>
      <c r="P3565" t="s">
        <v>8332</v>
      </c>
      <c r="Q3565" s="10">
        <f t="shared" si="110"/>
        <v>42555.671944444446</v>
      </c>
      <c r="R3565" s="11">
        <f t="shared" si="111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 t="s">
        <v>8331</v>
      </c>
      <c r="P3566" t="s">
        <v>8332</v>
      </c>
      <c r="Q3566" s="10">
        <f t="shared" si="110"/>
        <v>42236.623252314821</v>
      </c>
      <c r="R3566" s="11">
        <f t="shared" si="111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 t="s">
        <v>8331</v>
      </c>
      <c r="P3567" t="s">
        <v>8332</v>
      </c>
      <c r="Q3567" s="10">
        <f t="shared" si="110"/>
        <v>41974.743148148147</v>
      </c>
      <c r="R3567" s="11">
        <f t="shared" si="111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 t="s">
        <v>8331</v>
      </c>
      <c r="P3568" t="s">
        <v>8332</v>
      </c>
      <c r="Q3568" s="10">
        <f t="shared" si="110"/>
        <v>41997.507905092592</v>
      </c>
      <c r="R3568" s="11">
        <f t="shared" si="111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 t="s">
        <v>8331</v>
      </c>
      <c r="P3569" t="s">
        <v>8332</v>
      </c>
      <c r="Q3569" s="10">
        <f t="shared" si="110"/>
        <v>42135.810694444444</v>
      </c>
      <c r="R3569" s="11">
        <f t="shared" si="111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 t="s">
        <v>8331</v>
      </c>
      <c r="P3570" t="s">
        <v>8332</v>
      </c>
      <c r="Q3570" s="10">
        <f t="shared" si="110"/>
        <v>41869.740671296298</v>
      </c>
      <c r="R3570" s="11">
        <f t="shared" si="111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 t="s">
        <v>8331</v>
      </c>
      <c r="P3571" t="s">
        <v>8332</v>
      </c>
      <c r="Q3571" s="10">
        <f t="shared" si="110"/>
        <v>41982.688611111109</v>
      </c>
      <c r="R3571" s="11">
        <f t="shared" si="111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 t="s">
        <v>8331</v>
      </c>
      <c r="P3572" t="s">
        <v>8332</v>
      </c>
      <c r="Q3572" s="10">
        <f t="shared" si="110"/>
        <v>41976.331979166673</v>
      </c>
      <c r="R3572" s="11">
        <f t="shared" si="111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 t="s">
        <v>8331</v>
      </c>
      <c r="P3573" t="s">
        <v>8332</v>
      </c>
      <c r="Q3573" s="10">
        <f t="shared" si="110"/>
        <v>41912.858946759261</v>
      </c>
      <c r="R3573" s="11">
        <f t="shared" si="111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 t="s">
        <v>8331</v>
      </c>
      <c r="P3574" t="s">
        <v>8332</v>
      </c>
      <c r="Q3574" s="10">
        <f t="shared" si="110"/>
        <v>42146.570393518516</v>
      </c>
      <c r="R3574" s="11">
        <f t="shared" si="111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 t="s">
        <v>8331</v>
      </c>
      <c r="P3575" t="s">
        <v>8332</v>
      </c>
      <c r="Q3575" s="10">
        <f t="shared" si="110"/>
        <v>41921.375532407408</v>
      </c>
      <c r="R3575" s="11">
        <f t="shared" si="111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 t="s">
        <v>8331</v>
      </c>
      <c r="P3576" t="s">
        <v>8332</v>
      </c>
      <c r="Q3576" s="10">
        <f t="shared" si="110"/>
        <v>41926.942685185182</v>
      </c>
      <c r="R3576" s="11">
        <f t="shared" si="111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 t="s">
        <v>8331</v>
      </c>
      <c r="P3577" t="s">
        <v>8332</v>
      </c>
      <c r="Q3577" s="10">
        <f t="shared" si="110"/>
        <v>42561.783877314811</v>
      </c>
      <c r="R3577" s="11">
        <f t="shared" si="111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 t="s">
        <v>8331</v>
      </c>
      <c r="P3578" t="s">
        <v>8332</v>
      </c>
      <c r="Q3578" s="10">
        <f t="shared" si="110"/>
        <v>42649.54923611111</v>
      </c>
      <c r="R3578" s="11">
        <f t="shared" si="111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 t="s">
        <v>8331</v>
      </c>
      <c r="P3579" t="s">
        <v>8332</v>
      </c>
      <c r="Q3579" s="10">
        <f t="shared" si="110"/>
        <v>42093.786840277782</v>
      </c>
      <c r="R3579" s="11">
        <f t="shared" si="111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 t="s">
        <v>8331</v>
      </c>
      <c r="P3580" t="s">
        <v>8332</v>
      </c>
      <c r="Q3580" s="10">
        <f t="shared" si="110"/>
        <v>42460.733530092592</v>
      </c>
      <c r="R3580" s="11">
        <f t="shared" si="111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 t="s">
        <v>8331</v>
      </c>
      <c r="P3581" t="s">
        <v>8332</v>
      </c>
      <c r="Q3581" s="10">
        <f t="shared" si="110"/>
        <v>42430.762222222227</v>
      </c>
      <c r="R3581" s="11">
        <f t="shared" si="111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 t="s">
        <v>8331</v>
      </c>
      <c r="P3582" t="s">
        <v>8332</v>
      </c>
      <c r="Q3582" s="10">
        <f t="shared" si="110"/>
        <v>42026.176180555558</v>
      </c>
      <c r="R3582" s="11">
        <f t="shared" si="111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 t="s">
        <v>8331</v>
      </c>
      <c r="P3583" t="s">
        <v>8332</v>
      </c>
      <c r="Q3583" s="10">
        <f t="shared" si="110"/>
        <v>41836.471180555556</v>
      </c>
      <c r="R3583" s="11">
        <f t="shared" si="111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 t="s">
        <v>8331</v>
      </c>
      <c r="P3584" t="s">
        <v>8332</v>
      </c>
      <c r="Q3584" s="10">
        <f t="shared" si="110"/>
        <v>42451.095856481479</v>
      </c>
      <c r="R3584" s="11">
        <f t="shared" si="111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 t="s">
        <v>8331</v>
      </c>
      <c r="P3585" t="s">
        <v>8332</v>
      </c>
      <c r="Q3585" s="10">
        <f t="shared" si="110"/>
        <v>42418.425983796296</v>
      </c>
      <c r="R3585" s="11">
        <f t="shared" si="111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 t="s">
        <v>8331</v>
      </c>
      <c r="P3586" t="s">
        <v>8332</v>
      </c>
      <c r="Q3586" s="10">
        <f t="shared" ref="Q3586:Q3649" si="112">(((J3586/60)/60)/24)+DATE(1970,1,1)</f>
        <v>42168.316481481481</v>
      </c>
      <c r="R3586" s="11">
        <f t="shared" si="111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 t="s">
        <v>8331</v>
      </c>
      <c r="P3587" t="s">
        <v>8332</v>
      </c>
      <c r="Q3587" s="10">
        <f t="shared" si="112"/>
        <v>41964.716319444444</v>
      </c>
      <c r="R3587" s="11">
        <f t="shared" ref="R3587:R3650" si="113">YEAR(Q3587)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 t="s">
        <v>8331</v>
      </c>
      <c r="P3588" t="s">
        <v>8332</v>
      </c>
      <c r="Q3588" s="10">
        <f t="shared" si="112"/>
        <v>42576.697569444441</v>
      </c>
      <c r="R3588" s="11">
        <f t="shared" si="113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 t="s">
        <v>8331</v>
      </c>
      <c r="P3589" t="s">
        <v>8332</v>
      </c>
      <c r="Q3589" s="10">
        <f t="shared" si="112"/>
        <v>42503.539976851855</v>
      </c>
      <c r="R3589" s="11">
        <f t="shared" si="113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 t="s">
        <v>8331</v>
      </c>
      <c r="P3590" t="s">
        <v>8332</v>
      </c>
      <c r="Q3590" s="10">
        <f t="shared" si="112"/>
        <v>42101.828819444447</v>
      </c>
      <c r="R3590" s="11">
        <f t="shared" si="113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 t="s">
        <v>8331</v>
      </c>
      <c r="P3591" t="s">
        <v>8332</v>
      </c>
      <c r="Q3591" s="10">
        <f t="shared" si="112"/>
        <v>42125.647534722222</v>
      </c>
      <c r="R3591" s="11">
        <f t="shared" si="113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 t="s">
        <v>8331</v>
      </c>
      <c r="P3592" t="s">
        <v>8332</v>
      </c>
      <c r="Q3592" s="10">
        <f t="shared" si="112"/>
        <v>41902.333726851852</v>
      </c>
      <c r="R3592" s="11">
        <f t="shared" si="113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 t="s">
        <v>8331</v>
      </c>
      <c r="P3593" t="s">
        <v>8332</v>
      </c>
      <c r="Q3593" s="10">
        <f t="shared" si="112"/>
        <v>42003.948425925926</v>
      </c>
      <c r="R3593" s="11">
        <f t="shared" si="113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 t="s">
        <v>8331</v>
      </c>
      <c r="P3594" t="s">
        <v>8332</v>
      </c>
      <c r="Q3594" s="10">
        <f t="shared" si="112"/>
        <v>41988.829942129625</v>
      </c>
      <c r="R3594" s="11">
        <f t="shared" si="113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 t="s">
        <v>8331</v>
      </c>
      <c r="P3595" t="s">
        <v>8332</v>
      </c>
      <c r="Q3595" s="10">
        <f t="shared" si="112"/>
        <v>41974.898599537039</v>
      </c>
      <c r="R3595" s="11">
        <f t="shared" si="113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 t="s">
        <v>8331</v>
      </c>
      <c r="P3596" t="s">
        <v>8332</v>
      </c>
      <c r="Q3596" s="10">
        <f t="shared" si="112"/>
        <v>42592.066921296297</v>
      </c>
      <c r="R3596" s="11">
        <f t="shared" si="113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 t="s">
        <v>8331</v>
      </c>
      <c r="P3597" t="s">
        <v>8332</v>
      </c>
      <c r="Q3597" s="10">
        <f t="shared" si="112"/>
        <v>42050.008368055554</v>
      </c>
      <c r="R3597" s="11">
        <f t="shared" si="113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 t="s">
        <v>8331</v>
      </c>
      <c r="P3598" t="s">
        <v>8332</v>
      </c>
      <c r="Q3598" s="10">
        <f t="shared" si="112"/>
        <v>41856.715069444443</v>
      </c>
      <c r="R3598" s="11">
        <f t="shared" si="113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 t="s">
        <v>8331</v>
      </c>
      <c r="P3599" t="s">
        <v>8332</v>
      </c>
      <c r="Q3599" s="10">
        <f t="shared" si="112"/>
        <v>42417.585532407407</v>
      </c>
      <c r="R3599" s="11">
        <f t="shared" si="113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 t="s">
        <v>8331</v>
      </c>
      <c r="P3600" t="s">
        <v>8332</v>
      </c>
      <c r="Q3600" s="10">
        <f t="shared" si="112"/>
        <v>41866.79886574074</v>
      </c>
      <c r="R3600" s="11">
        <f t="shared" si="113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 t="s">
        <v>8331</v>
      </c>
      <c r="P3601" t="s">
        <v>8332</v>
      </c>
      <c r="Q3601" s="10">
        <f t="shared" si="112"/>
        <v>42220.79487268519</v>
      </c>
      <c r="R3601" s="11">
        <f t="shared" si="113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 t="s">
        <v>8331</v>
      </c>
      <c r="P3602" t="s">
        <v>8332</v>
      </c>
      <c r="Q3602" s="10">
        <f t="shared" si="112"/>
        <v>42628.849120370374</v>
      </c>
      <c r="R3602" s="11">
        <f t="shared" si="113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 t="s">
        <v>8331</v>
      </c>
      <c r="P3603" t="s">
        <v>8332</v>
      </c>
      <c r="Q3603" s="10">
        <f t="shared" si="112"/>
        <v>41990.99863425926</v>
      </c>
      <c r="R3603" s="11">
        <f t="shared" si="113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 t="s">
        <v>8331</v>
      </c>
      <c r="P3604" t="s">
        <v>8332</v>
      </c>
      <c r="Q3604" s="10">
        <f t="shared" si="112"/>
        <v>42447.894432870366</v>
      </c>
      <c r="R3604" s="11">
        <f t="shared" si="113"/>
        <v>2016</v>
      </c>
    </row>
    <row r="3605" spans="1:18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 t="s">
        <v>8331</v>
      </c>
      <c r="P3605" t="s">
        <v>8332</v>
      </c>
      <c r="Q3605" s="10">
        <f t="shared" si="112"/>
        <v>42283.864351851851</v>
      </c>
      <c r="R3605" s="11">
        <f t="shared" si="113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 t="s">
        <v>8331</v>
      </c>
      <c r="P3606" t="s">
        <v>8332</v>
      </c>
      <c r="Q3606" s="10">
        <f t="shared" si="112"/>
        <v>42483.015694444446</v>
      </c>
      <c r="R3606" s="11">
        <f t="shared" si="113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 t="s">
        <v>8331</v>
      </c>
      <c r="P3607" t="s">
        <v>8332</v>
      </c>
      <c r="Q3607" s="10">
        <f t="shared" si="112"/>
        <v>42383.793124999997</v>
      </c>
      <c r="R3607" s="11">
        <f t="shared" si="113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 t="s">
        <v>8331</v>
      </c>
      <c r="P3608" t="s">
        <v>8332</v>
      </c>
      <c r="Q3608" s="10">
        <f t="shared" si="112"/>
        <v>42566.604826388888</v>
      </c>
      <c r="R3608" s="11">
        <f t="shared" si="113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 t="s">
        <v>8331</v>
      </c>
      <c r="P3609" t="s">
        <v>8332</v>
      </c>
      <c r="Q3609" s="10">
        <f t="shared" si="112"/>
        <v>42338.963912037041</v>
      </c>
      <c r="R3609" s="11">
        <f t="shared" si="113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 t="s">
        <v>8331</v>
      </c>
      <c r="P3610" t="s">
        <v>8332</v>
      </c>
      <c r="Q3610" s="10">
        <f t="shared" si="112"/>
        <v>42506.709375000006</v>
      </c>
      <c r="R3610" s="11">
        <f t="shared" si="113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 t="s">
        <v>8331</v>
      </c>
      <c r="P3611" t="s">
        <v>8332</v>
      </c>
      <c r="Q3611" s="10">
        <f t="shared" si="112"/>
        <v>42429.991724537031</v>
      </c>
      <c r="R3611" s="11">
        <f t="shared" si="113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 t="s">
        <v>8331</v>
      </c>
      <c r="P3612" t="s">
        <v>8332</v>
      </c>
      <c r="Q3612" s="10">
        <f t="shared" si="112"/>
        <v>42203.432129629626</v>
      </c>
      <c r="R3612" s="11">
        <f t="shared" si="113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 t="s">
        <v>8331</v>
      </c>
      <c r="P3613" t="s">
        <v>8332</v>
      </c>
      <c r="Q3613" s="10">
        <f t="shared" si="112"/>
        <v>42072.370381944449</v>
      </c>
      <c r="R3613" s="11">
        <f t="shared" si="113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 t="s">
        <v>8331</v>
      </c>
      <c r="P3614" t="s">
        <v>8332</v>
      </c>
      <c r="Q3614" s="10">
        <f t="shared" si="112"/>
        <v>41789.726979166669</v>
      </c>
      <c r="R3614" s="11">
        <f t="shared" si="113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 t="s">
        <v>8331</v>
      </c>
      <c r="P3615" t="s">
        <v>8332</v>
      </c>
      <c r="Q3615" s="10">
        <f t="shared" si="112"/>
        <v>41788.58997685185</v>
      </c>
      <c r="R3615" s="11">
        <f t="shared" si="113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 t="s">
        <v>8331</v>
      </c>
      <c r="P3616" t="s">
        <v>8332</v>
      </c>
      <c r="Q3616" s="10">
        <f t="shared" si="112"/>
        <v>42144.041851851856</v>
      </c>
      <c r="R3616" s="11">
        <f t="shared" si="113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 t="s">
        <v>8331</v>
      </c>
      <c r="P3617" t="s">
        <v>8332</v>
      </c>
      <c r="Q3617" s="10">
        <f t="shared" si="112"/>
        <v>42318.593703703707</v>
      </c>
      <c r="R3617" s="11">
        <f t="shared" si="113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 t="s">
        <v>8331</v>
      </c>
      <c r="P3618" t="s">
        <v>8332</v>
      </c>
      <c r="Q3618" s="10">
        <f t="shared" si="112"/>
        <v>42052.949814814812</v>
      </c>
      <c r="R3618" s="11">
        <f t="shared" si="113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 t="s">
        <v>8331</v>
      </c>
      <c r="P3619" t="s">
        <v>8332</v>
      </c>
      <c r="Q3619" s="10">
        <f t="shared" si="112"/>
        <v>42779.610289351855</v>
      </c>
      <c r="R3619" s="11">
        <f t="shared" si="113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 t="s">
        <v>8331</v>
      </c>
      <c r="P3620" t="s">
        <v>8332</v>
      </c>
      <c r="Q3620" s="10">
        <f t="shared" si="112"/>
        <v>42128.627893518518</v>
      </c>
      <c r="R3620" s="11">
        <f t="shared" si="113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 t="s">
        <v>8331</v>
      </c>
      <c r="P3621" t="s">
        <v>8332</v>
      </c>
      <c r="Q3621" s="10">
        <f t="shared" si="112"/>
        <v>42661.132245370376</v>
      </c>
      <c r="R3621" s="11">
        <f t="shared" si="113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 t="s">
        <v>8331</v>
      </c>
      <c r="P3622" t="s">
        <v>8332</v>
      </c>
      <c r="Q3622" s="10">
        <f t="shared" si="112"/>
        <v>42037.938206018516</v>
      </c>
      <c r="R3622" s="11">
        <f t="shared" si="113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 t="s">
        <v>8331</v>
      </c>
      <c r="P3623" t="s">
        <v>8332</v>
      </c>
      <c r="Q3623" s="10">
        <f t="shared" si="112"/>
        <v>42619.935694444444</v>
      </c>
      <c r="R3623" s="11">
        <f t="shared" si="113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 t="s">
        <v>8331</v>
      </c>
      <c r="P3624" t="s">
        <v>8332</v>
      </c>
      <c r="Q3624" s="10">
        <f t="shared" si="112"/>
        <v>41877.221886574072</v>
      </c>
      <c r="R3624" s="11">
        <f t="shared" si="113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 t="s">
        <v>8331</v>
      </c>
      <c r="P3625" t="s">
        <v>8332</v>
      </c>
      <c r="Q3625" s="10">
        <f t="shared" si="112"/>
        <v>41828.736921296295</v>
      </c>
      <c r="R3625" s="11">
        <f t="shared" si="113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 t="s">
        <v>8331</v>
      </c>
      <c r="P3626" t="s">
        <v>8332</v>
      </c>
      <c r="Q3626" s="10">
        <f t="shared" si="112"/>
        <v>42545.774189814809</v>
      </c>
      <c r="R3626" s="11">
        <f t="shared" si="113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 t="s">
        <v>8331</v>
      </c>
      <c r="P3627" t="s">
        <v>8332</v>
      </c>
      <c r="Q3627" s="10">
        <f t="shared" si="112"/>
        <v>42157.652511574073</v>
      </c>
      <c r="R3627" s="11">
        <f t="shared" si="113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 t="s">
        <v>8331</v>
      </c>
      <c r="P3628" t="s">
        <v>8332</v>
      </c>
      <c r="Q3628" s="10">
        <f t="shared" si="112"/>
        <v>41846.667326388888</v>
      </c>
      <c r="R3628" s="11">
        <f t="shared" si="113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 t="s">
        <v>8331</v>
      </c>
      <c r="P3629" t="s">
        <v>8332</v>
      </c>
      <c r="Q3629" s="10">
        <f t="shared" si="112"/>
        <v>42460.741747685184</v>
      </c>
      <c r="R3629" s="11">
        <f t="shared" si="113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 t="s">
        <v>8331</v>
      </c>
      <c r="P3630" t="s">
        <v>8373</v>
      </c>
      <c r="Q3630" s="10">
        <f t="shared" si="112"/>
        <v>42291.833287037036</v>
      </c>
      <c r="R3630" s="11">
        <f t="shared" si="113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 t="s">
        <v>8331</v>
      </c>
      <c r="P3631" t="s">
        <v>8373</v>
      </c>
      <c r="Q3631" s="10">
        <f t="shared" si="112"/>
        <v>42437.094490740739</v>
      </c>
      <c r="R3631" s="11">
        <f t="shared" si="113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 t="s">
        <v>8331</v>
      </c>
      <c r="P3632" t="s">
        <v>8373</v>
      </c>
      <c r="Q3632" s="10">
        <f t="shared" si="112"/>
        <v>41942.84710648148</v>
      </c>
      <c r="R3632" s="11">
        <f t="shared" si="113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 t="s">
        <v>8331</v>
      </c>
      <c r="P3633" t="s">
        <v>8373</v>
      </c>
      <c r="Q3633" s="10">
        <f t="shared" si="112"/>
        <v>41880.753437499996</v>
      </c>
      <c r="R3633" s="11">
        <f t="shared" si="113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 t="s">
        <v>8331</v>
      </c>
      <c r="P3634" t="s">
        <v>8373</v>
      </c>
      <c r="Q3634" s="10">
        <f t="shared" si="112"/>
        <v>41946.936909722222</v>
      </c>
      <c r="R3634" s="11">
        <f t="shared" si="113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 t="s">
        <v>8331</v>
      </c>
      <c r="P3635" t="s">
        <v>8373</v>
      </c>
      <c r="Q3635" s="10">
        <f t="shared" si="112"/>
        <v>42649.623460648145</v>
      </c>
      <c r="R3635" s="11">
        <f t="shared" si="113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 t="s">
        <v>8331</v>
      </c>
      <c r="P3636" t="s">
        <v>8373</v>
      </c>
      <c r="Q3636" s="10">
        <f t="shared" si="112"/>
        <v>42701.166365740741</v>
      </c>
      <c r="R3636" s="11">
        <f t="shared" si="113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 t="s">
        <v>8331</v>
      </c>
      <c r="P3637" t="s">
        <v>8373</v>
      </c>
      <c r="Q3637" s="10">
        <f t="shared" si="112"/>
        <v>42450.88282407407</v>
      </c>
      <c r="R3637" s="11">
        <f t="shared" si="113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 t="s">
        <v>8331</v>
      </c>
      <c r="P3638" t="s">
        <v>8373</v>
      </c>
      <c r="Q3638" s="10">
        <f t="shared" si="112"/>
        <v>42226.694780092599</v>
      </c>
      <c r="R3638" s="11">
        <f t="shared" si="113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 t="s">
        <v>8331</v>
      </c>
      <c r="P3639" t="s">
        <v>8373</v>
      </c>
      <c r="Q3639" s="10">
        <f t="shared" si="112"/>
        <v>41975.700636574074</v>
      </c>
      <c r="R3639" s="11">
        <f t="shared" si="113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 t="s">
        <v>8331</v>
      </c>
      <c r="P3640" t="s">
        <v>8373</v>
      </c>
      <c r="Q3640" s="10">
        <f t="shared" si="112"/>
        <v>42053.672824074078</v>
      </c>
      <c r="R3640" s="11">
        <f t="shared" si="113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 t="s">
        <v>8331</v>
      </c>
      <c r="P3641" t="s">
        <v>8373</v>
      </c>
      <c r="Q3641" s="10">
        <f t="shared" si="112"/>
        <v>42590.677152777775</v>
      </c>
      <c r="R3641" s="11">
        <f t="shared" si="113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 t="s">
        <v>8331</v>
      </c>
      <c r="P3642" t="s">
        <v>8373</v>
      </c>
      <c r="Q3642" s="10">
        <f t="shared" si="112"/>
        <v>42104.781597222223</v>
      </c>
      <c r="R3642" s="11">
        <f t="shared" si="113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 t="s">
        <v>8331</v>
      </c>
      <c r="P3643" t="s">
        <v>8373</v>
      </c>
      <c r="Q3643" s="10">
        <f t="shared" si="112"/>
        <v>41899.627071759263</v>
      </c>
      <c r="R3643" s="11">
        <f t="shared" si="113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 t="s">
        <v>8331</v>
      </c>
      <c r="P3644" t="s">
        <v>8373</v>
      </c>
      <c r="Q3644" s="10">
        <f t="shared" si="112"/>
        <v>42297.816284722227</v>
      </c>
      <c r="R3644" s="11">
        <f t="shared" si="113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 t="s">
        <v>8331</v>
      </c>
      <c r="P3645" t="s">
        <v>8373</v>
      </c>
      <c r="Q3645" s="10">
        <f t="shared" si="112"/>
        <v>42285.143969907411</v>
      </c>
      <c r="R3645" s="11">
        <f t="shared" si="113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 t="s">
        <v>8331</v>
      </c>
      <c r="P3646" t="s">
        <v>8373</v>
      </c>
      <c r="Q3646" s="10">
        <f t="shared" si="112"/>
        <v>42409.241747685184</v>
      </c>
      <c r="R3646" s="11">
        <f t="shared" si="113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 t="s">
        <v>8331</v>
      </c>
      <c r="P3647" t="s">
        <v>8373</v>
      </c>
      <c r="Q3647" s="10">
        <f t="shared" si="112"/>
        <v>42665.970347222217</v>
      </c>
      <c r="R3647" s="11">
        <f t="shared" si="113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 t="s">
        <v>8331</v>
      </c>
      <c r="P3648" t="s">
        <v>8373</v>
      </c>
      <c r="Q3648" s="10">
        <f t="shared" si="112"/>
        <v>42140.421319444446</v>
      </c>
      <c r="R3648" s="11">
        <f t="shared" si="113"/>
        <v>2015</v>
      </c>
    </row>
    <row r="3649" spans="1:18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 t="s">
        <v>8331</v>
      </c>
      <c r="P3649" t="s">
        <v>8373</v>
      </c>
      <c r="Q3649" s="10">
        <f t="shared" si="112"/>
        <v>42598.749155092592</v>
      </c>
      <c r="R3649" s="11">
        <f t="shared" si="113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 t="s">
        <v>8331</v>
      </c>
      <c r="P3650" t="s">
        <v>8332</v>
      </c>
      <c r="Q3650" s="10">
        <f t="shared" ref="Q3650:Q3713" si="114">(((J3650/60)/60)/24)+DATE(1970,1,1)</f>
        <v>41887.292187500003</v>
      </c>
      <c r="R3650" s="11">
        <f t="shared" si="113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 t="s">
        <v>8331</v>
      </c>
      <c r="P3651" t="s">
        <v>8332</v>
      </c>
      <c r="Q3651" s="10">
        <f t="shared" si="114"/>
        <v>41780.712893518517</v>
      </c>
      <c r="R3651" s="11">
        <f t="shared" ref="R3651:R3714" si="115">YEAR(Q3651)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 t="s">
        <v>8331</v>
      </c>
      <c r="P3652" t="s">
        <v>8332</v>
      </c>
      <c r="Q3652" s="10">
        <f t="shared" si="114"/>
        <v>42381.478981481487</v>
      </c>
      <c r="R3652" s="11">
        <f t="shared" si="115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 t="s">
        <v>8331</v>
      </c>
      <c r="P3653" t="s">
        <v>8332</v>
      </c>
      <c r="Q3653" s="10">
        <f t="shared" si="114"/>
        <v>41828.646319444444</v>
      </c>
      <c r="R3653" s="11">
        <f t="shared" si="115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 t="s">
        <v>8331</v>
      </c>
      <c r="P3654" t="s">
        <v>8332</v>
      </c>
      <c r="Q3654" s="10">
        <f t="shared" si="114"/>
        <v>42596.644699074073</v>
      </c>
      <c r="R3654" s="11">
        <f t="shared" si="115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 t="s">
        <v>8331</v>
      </c>
      <c r="P3655" t="s">
        <v>8332</v>
      </c>
      <c r="Q3655" s="10">
        <f t="shared" si="114"/>
        <v>42191.363506944443</v>
      </c>
      <c r="R3655" s="11">
        <f t="shared" si="115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 t="s">
        <v>8331</v>
      </c>
      <c r="P3656" t="s">
        <v>8332</v>
      </c>
      <c r="Q3656" s="10">
        <f t="shared" si="114"/>
        <v>42440.416504629626</v>
      </c>
      <c r="R3656" s="11">
        <f t="shared" si="115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 t="s">
        <v>8331</v>
      </c>
      <c r="P3657" t="s">
        <v>8332</v>
      </c>
      <c r="Q3657" s="10">
        <f t="shared" si="114"/>
        <v>42173.803217592591</v>
      </c>
      <c r="R3657" s="11">
        <f t="shared" si="115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 t="s">
        <v>8331</v>
      </c>
      <c r="P3658" t="s">
        <v>8332</v>
      </c>
      <c r="Q3658" s="10">
        <f t="shared" si="114"/>
        <v>42737.910138888896</v>
      </c>
      <c r="R3658" s="11">
        <f t="shared" si="115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 t="s">
        <v>8331</v>
      </c>
      <c r="P3659" t="s">
        <v>8332</v>
      </c>
      <c r="Q3659" s="10">
        <f t="shared" si="114"/>
        <v>42499.629849537043</v>
      </c>
      <c r="R3659" s="11">
        <f t="shared" si="115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 t="s">
        <v>8331</v>
      </c>
      <c r="P3660" t="s">
        <v>8332</v>
      </c>
      <c r="Q3660" s="10">
        <f t="shared" si="114"/>
        <v>41775.858564814815</v>
      </c>
      <c r="R3660" s="11">
        <f t="shared" si="115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 t="s">
        <v>8331</v>
      </c>
      <c r="P3661" t="s">
        <v>8332</v>
      </c>
      <c r="Q3661" s="10">
        <f t="shared" si="114"/>
        <v>42055.277199074073</v>
      </c>
      <c r="R3661" s="11">
        <f t="shared" si="115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 t="s">
        <v>8331</v>
      </c>
      <c r="P3662" t="s">
        <v>8332</v>
      </c>
      <c r="Q3662" s="10">
        <f t="shared" si="114"/>
        <v>41971.881076388891</v>
      </c>
      <c r="R3662" s="11">
        <f t="shared" si="115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 t="s">
        <v>8331</v>
      </c>
      <c r="P3663" t="s">
        <v>8332</v>
      </c>
      <c r="Q3663" s="10">
        <f t="shared" si="114"/>
        <v>42447.896666666667</v>
      </c>
      <c r="R3663" s="11">
        <f t="shared" si="115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 t="s">
        <v>8331</v>
      </c>
      <c r="P3664" t="s">
        <v>8332</v>
      </c>
      <c r="Q3664" s="10">
        <f t="shared" si="114"/>
        <v>42064.220069444447</v>
      </c>
      <c r="R3664" s="11">
        <f t="shared" si="115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 t="s">
        <v>8331</v>
      </c>
      <c r="P3665" t="s">
        <v>8332</v>
      </c>
      <c r="Q3665" s="10">
        <f t="shared" si="114"/>
        <v>42665.451736111107</v>
      </c>
      <c r="R3665" s="11">
        <f t="shared" si="115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 t="s">
        <v>8331</v>
      </c>
      <c r="P3666" t="s">
        <v>8332</v>
      </c>
      <c r="Q3666" s="10">
        <f t="shared" si="114"/>
        <v>42523.248715277776</v>
      </c>
      <c r="R3666" s="11">
        <f t="shared" si="115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 t="s">
        <v>8331</v>
      </c>
      <c r="P3667" t="s">
        <v>8332</v>
      </c>
      <c r="Q3667" s="10">
        <f t="shared" si="114"/>
        <v>42294.808124999996</v>
      </c>
      <c r="R3667" s="11">
        <f t="shared" si="115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 t="s">
        <v>8331</v>
      </c>
      <c r="P3668" t="s">
        <v>8332</v>
      </c>
      <c r="Q3668" s="10">
        <f t="shared" si="114"/>
        <v>41822.90488425926</v>
      </c>
      <c r="R3668" s="11">
        <f t="shared" si="115"/>
        <v>2014</v>
      </c>
    </row>
    <row r="3669" spans="1:18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 t="s">
        <v>8331</v>
      </c>
      <c r="P3669" t="s">
        <v>8332</v>
      </c>
      <c r="Q3669" s="10">
        <f t="shared" si="114"/>
        <v>42173.970127314817</v>
      </c>
      <c r="R3669" s="11">
        <f t="shared" si="115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 t="s">
        <v>8331</v>
      </c>
      <c r="P3670" t="s">
        <v>8332</v>
      </c>
      <c r="Q3670" s="10">
        <f t="shared" si="114"/>
        <v>42185.556157407409</v>
      </c>
      <c r="R3670" s="11">
        <f t="shared" si="115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 t="s">
        <v>8331</v>
      </c>
      <c r="P3671" t="s">
        <v>8332</v>
      </c>
      <c r="Q3671" s="10">
        <f t="shared" si="114"/>
        <v>42136.675196759257</v>
      </c>
      <c r="R3671" s="11">
        <f t="shared" si="115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 t="s">
        <v>8331</v>
      </c>
      <c r="P3672" t="s">
        <v>8332</v>
      </c>
      <c r="Q3672" s="10">
        <f t="shared" si="114"/>
        <v>42142.514016203699</v>
      </c>
      <c r="R3672" s="11">
        <f t="shared" si="115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 t="s">
        <v>8331</v>
      </c>
      <c r="P3673" t="s">
        <v>8332</v>
      </c>
      <c r="Q3673" s="10">
        <f t="shared" si="114"/>
        <v>41820.62809027778</v>
      </c>
      <c r="R3673" s="11">
        <f t="shared" si="115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 t="s">
        <v>8331</v>
      </c>
      <c r="P3674" t="s">
        <v>8332</v>
      </c>
      <c r="Q3674" s="10">
        <f t="shared" si="114"/>
        <v>41878.946574074071</v>
      </c>
      <c r="R3674" s="11">
        <f t="shared" si="115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 t="s">
        <v>8331</v>
      </c>
      <c r="P3675" t="s">
        <v>8332</v>
      </c>
      <c r="Q3675" s="10">
        <f t="shared" si="114"/>
        <v>41914.295104166667</v>
      </c>
      <c r="R3675" s="11">
        <f t="shared" si="115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 t="s">
        <v>8331</v>
      </c>
      <c r="P3676" t="s">
        <v>8332</v>
      </c>
      <c r="Q3676" s="10">
        <f t="shared" si="114"/>
        <v>42556.873020833329</v>
      </c>
      <c r="R3676" s="11">
        <f t="shared" si="115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 t="s">
        <v>8331</v>
      </c>
      <c r="P3677" t="s">
        <v>8332</v>
      </c>
      <c r="Q3677" s="10">
        <f t="shared" si="114"/>
        <v>42493.597013888888</v>
      </c>
      <c r="R3677" s="11">
        <f t="shared" si="115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 t="s">
        <v>8331</v>
      </c>
      <c r="P3678" t="s">
        <v>8332</v>
      </c>
      <c r="Q3678" s="10">
        <f t="shared" si="114"/>
        <v>41876.815787037034</v>
      </c>
      <c r="R3678" s="11">
        <f t="shared" si="115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 t="s">
        <v>8331</v>
      </c>
      <c r="P3679" t="s">
        <v>8332</v>
      </c>
      <c r="Q3679" s="10">
        <f t="shared" si="114"/>
        <v>41802.574282407404</v>
      </c>
      <c r="R3679" s="11">
        <f t="shared" si="115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 t="s">
        <v>8331</v>
      </c>
      <c r="P3680" t="s">
        <v>8332</v>
      </c>
      <c r="Q3680" s="10">
        <f t="shared" si="114"/>
        <v>42120.531226851846</v>
      </c>
      <c r="R3680" s="11">
        <f t="shared" si="115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 t="s">
        <v>8331</v>
      </c>
      <c r="P3681" t="s">
        <v>8332</v>
      </c>
      <c r="Q3681" s="10">
        <f t="shared" si="114"/>
        <v>41786.761354166665</v>
      </c>
      <c r="R3681" s="11">
        <f t="shared" si="115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 t="s">
        <v>8331</v>
      </c>
      <c r="P3682" t="s">
        <v>8332</v>
      </c>
      <c r="Q3682" s="10">
        <f t="shared" si="114"/>
        <v>42627.454097222217</v>
      </c>
      <c r="R3682" s="11">
        <f t="shared" si="115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 t="s">
        <v>8331</v>
      </c>
      <c r="P3683" t="s">
        <v>8332</v>
      </c>
      <c r="Q3683" s="10">
        <f t="shared" si="114"/>
        <v>42374.651504629626</v>
      </c>
      <c r="R3683" s="11">
        <f t="shared" si="115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 t="s">
        <v>8331</v>
      </c>
      <c r="P3684" t="s">
        <v>8332</v>
      </c>
      <c r="Q3684" s="10">
        <f t="shared" si="114"/>
        <v>41772.685393518521</v>
      </c>
      <c r="R3684" s="11">
        <f t="shared" si="115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 t="s">
        <v>8331</v>
      </c>
      <c r="P3685" t="s">
        <v>8332</v>
      </c>
      <c r="Q3685" s="10">
        <f t="shared" si="114"/>
        <v>42633.116851851853</v>
      </c>
      <c r="R3685" s="11">
        <f t="shared" si="115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 t="s">
        <v>8331</v>
      </c>
      <c r="P3686" t="s">
        <v>8332</v>
      </c>
      <c r="Q3686" s="10">
        <f t="shared" si="114"/>
        <v>42219.180393518516</v>
      </c>
      <c r="R3686" s="11">
        <f t="shared" si="115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 t="s">
        <v>8331</v>
      </c>
      <c r="P3687" t="s">
        <v>8332</v>
      </c>
      <c r="Q3687" s="10">
        <f t="shared" si="114"/>
        <v>41753.593275462961</v>
      </c>
      <c r="R3687" s="11">
        <f t="shared" si="115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 t="s">
        <v>8331</v>
      </c>
      <c r="P3688" t="s">
        <v>8332</v>
      </c>
      <c r="Q3688" s="10">
        <f t="shared" si="114"/>
        <v>42230.662731481483</v>
      </c>
      <c r="R3688" s="11">
        <f t="shared" si="115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 t="s">
        <v>8331</v>
      </c>
      <c r="P3689" t="s">
        <v>8332</v>
      </c>
      <c r="Q3689" s="10">
        <f t="shared" si="114"/>
        <v>41787.218229166669</v>
      </c>
      <c r="R3689" s="11">
        <f t="shared" si="115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 t="s">
        <v>8331</v>
      </c>
      <c r="P3690" t="s">
        <v>8332</v>
      </c>
      <c r="Q3690" s="10">
        <f t="shared" si="114"/>
        <v>41829.787083333329</v>
      </c>
      <c r="R3690" s="11">
        <f t="shared" si="115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 t="s">
        <v>8331</v>
      </c>
      <c r="P3691" t="s">
        <v>8332</v>
      </c>
      <c r="Q3691" s="10">
        <f t="shared" si="114"/>
        <v>42147.826840277776</v>
      </c>
      <c r="R3691" s="11">
        <f t="shared" si="115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 t="s">
        <v>8331</v>
      </c>
      <c r="P3692" t="s">
        <v>8332</v>
      </c>
      <c r="Q3692" s="10">
        <f t="shared" si="114"/>
        <v>41940.598182870373</v>
      </c>
      <c r="R3692" s="11">
        <f t="shared" si="115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 t="s">
        <v>8331</v>
      </c>
      <c r="P3693" t="s">
        <v>8332</v>
      </c>
      <c r="Q3693" s="10">
        <f t="shared" si="114"/>
        <v>42020.700567129628</v>
      </c>
      <c r="R3693" s="11">
        <f t="shared" si="115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 t="s">
        <v>8331</v>
      </c>
      <c r="P3694" t="s">
        <v>8332</v>
      </c>
      <c r="Q3694" s="10">
        <f t="shared" si="114"/>
        <v>41891.96503472222</v>
      </c>
      <c r="R3694" s="11">
        <f t="shared" si="115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 t="s">
        <v>8331</v>
      </c>
      <c r="P3695" t="s">
        <v>8332</v>
      </c>
      <c r="Q3695" s="10">
        <f t="shared" si="114"/>
        <v>42309.191307870366</v>
      </c>
      <c r="R3695" s="11">
        <f t="shared" si="115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 t="s">
        <v>8331</v>
      </c>
      <c r="P3696" t="s">
        <v>8332</v>
      </c>
      <c r="Q3696" s="10">
        <f t="shared" si="114"/>
        <v>42490.133877314816</v>
      </c>
      <c r="R3696" s="11">
        <f t="shared" si="115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 t="s">
        <v>8331</v>
      </c>
      <c r="P3697" t="s">
        <v>8332</v>
      </c>
      <c r="Q3697" s="10">
        <f t="shared" si="114"/>
        <v>41995.870486111111</v>
      </c>
      <c r="R3697" s="11">
        <f t="shared" si="115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 t="s">
        <v>8331</v>
      </c>
      <c r="P3698" t="s">
        <v>8332</v>
      </c>
      <c r="Q3698" s="10">
        <f t="shared" si="114"/>
        <v>41988.617083333331</v>
      </c>
      <c r="R3698" s="11">
        <f t="shared" si="115"/>
        <v>2014</v>
      </c>
    </row>
    <row r="3699" spans="1:18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 t="s">
        <v>8331</v>
      </c>
      <c r="P3699" t="s">
        <v>8332</v>
      </c>
      <c r="Q3699" s="10">
        <f t="shared" si="114"/>
        <v>42479.465833333335</v>
      </c>
      <c r="R3699" s="11">
        <f t="shared" si="115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 t="s">
        <v>8331</v>
      </c>
      <c r="P3700" t="s">
        <v>8332</v>
      </c>
      <c r="Q3700" s="10">
        <f t="shared" si="114"/>
        <v>42401.806562500002</v>
      </c>
      <c r="R3700" s="11">
        <f t="shared" si="115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 t="s">
        <v>8331</v>
      </c>
      <c r="P3701" t="s">
        <v>8332</v>
      </c>
      <c r="Q3701" s="10">
        <f t="shared" si="114"/>
        <v>41897.602037037039</v>
      </c>
      <c r="R3701" s="11">
        <f t="shared" si="115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 t="s">
        <v>8331</v>
      </c>
      <c r="P3702" t="s">
        <v>8332</v>
      </c>
      <c r="Q3702" s="10">
        <f t="shared" si="114"/>
        <v>41882.585648148146</v>
      </c>
      <c r="R3702" s="11">
        <f t="shared" si="115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 t="s">
        <v>8331</v>
      </c>
      <c r="P3703" t="s">
        <v>8332</v>
      </c>
      <c r="Q3703" s="10">
        <f t="shared" si="114"/>
        <v>42129.541585648149</v>
      </c>
      <c r="R3703" s="11">
        <f t="shared" si="115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 t="s">
        <v>8331</v>
      </c>
      <c r="P3704" t="s">
        <v>8332</v>
      </c>
      <c r="Q3704" s="10">
        <f t="shared" si="114"/>
        <v>42524.53800925926</v>
      </c>
      <c r="R3704" s="11">
        <f t="shared" si="115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 t="s">
        <v>8331</v>
      </c>
      <c r="P3705" t="s">
        <v>8332</v>
      </c>
      <c r="Q3705" s="10">
        <f t="shared" si="114"/>
        <v>42556.504490740743</v>
      </c>
      <c r="R3705" s="11">
        <f t="shared" si="115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 t="s">
        <v>8331</v>
      </c>
      <c r="P3706" t="s">
        <v>8332</v>
      </c>
      <c r="Q3706" s="10">
        <f t="shared" si="114"/>
        <v>42461.689745370371</v>
      </c>
      <c r="R3706" s="11">
        <f t="shared" si="115"/>
        <v>2016</v>
      </c>
    </row>
    <row r="3707" spans="1:18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 t="s">
        <v>8331</v>
      </c>
      <c r="P3707" t="s">
        <v>8332</v>
      </c>
      <c r="Q3707" s="10">
        <f t="shared" si="114"/>
        <v>41792.542986111112</v>
      </c>
      <c r="R3707" s="11">
        <f t="shared" si="115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 t="s">
        <v>8331</v>
      </c>
      <c r="P3708" t="s">
        <v>8332</v>
      </c>
      <c r="Q3708" s="10">
        <f t="shared" si="114"/>
        <v>41879.913761574076</v>
      </c>
      <c r="R3708" s="11">
        <f t="shared" si="115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 t="s">
        <v>8331</v>
      </c>
      <c r="P3709" t="s">
        <v>8332</v>
      </c>
      <c r="Q3709" s="10">
        <f t="shared" si="114"/>
        <v>42552.048356481479</v>
      </c>
      <c r="R3709" s="11">
        <f t="shared" si="115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 t="s">
        <v>8331</v>
      </c>
      <c r="P3710" t="s">
        <v>8332</v>
      </c>
      <c r="Q3710" s="10">
        <f t="shared" si="114"/>
        <v>41810.142199074071</v>
      </c>
      <c r="R3710" s="11">
        <f t="shared" si="115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 t="s">
        <v>8331</v>
      </c>
      <c r="P3711" t="s">
        <v>8332</v>
      </c>
      <c r="Q3711" s="10">
        <f t="shared" si="114"/>
        <v>41785.707708333335</v>
      </c>
      <c r="R3711" s="11">
        <f t="shared" si="115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 t="s">
        <v>8331</v>
      </c>
      <c r="P3712" t="s">
        <v>8332</v>
      </c>
      <c r="Q3712" s="10">
        <f t="shared" si="114"/>
        <v>42072.576249999998</v>
      </c>
      <c r="R3712" s="11">
        <f t="shared" si="115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 t="s">
        <v>8331</v>
      </c>
      <c r="P3713" t="s">
        <v>8332</v>
      </c>
      <c r="Q3713" s="10">
        <f t="shared" si="114"/>
        <v>41779.724224537036</v>
      </c>
      <c r="R3713" s="11">
        <f t="shared" si="115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 t="s">
        <v>8331</v>
      </c>
      <c r="P3714" t="s">
        <v>8332</v>
      </c>
      <c r="Q3714" s="10">
        <f t="shared" ref="Q3714:Q3777" si="116">(((J3714/60)/60)/24)+DATE(1970,1,1)</f>
        <v>42134.172071759262</v>
      </c>
      <c r="R3714" s="11">
        <f t="shared" si="115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 t="s">
        <v>8331</v>
      </c>
      <c r="P3715" t="s">
        <v>8332</v>
      </c>
      <c r="Q3715" s="10">
        <f t="shared" si="116"/>
        <v>42505.738032407404</v>
      </c>
      <c r="R3715" s="11">
        <f t="shared" ref="R3715:R3778" si="117">YEAR(Q3715)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 t="s">
        <v>8331</v>
      </c>
      <c r="P3716" t="s">
        <v>8332</v>
      </c>
      <c r="Q3716" s="10">
        <f t="shared" si="116"/>
        <v>42118.556331018524</v>
      </c>
      <c r="R3716" s="11">
        <f t="shared" si="117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 t="s">
        <v>8331</v>
      </c>
      <c r="P3717" t="s">
        <v>8332</v>
      </c>
      <c r="Q3717" s="10">
        <f t="shared" si="116"/>
        <v>42036.995590277773</v>
      </c>
      <c r="R3717" s="11">
        <f t="shared" si="117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 t="s">
        <v>8331</v>
      </c>
      <c r="P3718" t="s">
        <v>8332</v>
      </c>
      <c r="Q3718" s="10">
        <f t="shared" si="116"/>
        <v>42360.887835648144</v>
      </c>
      <c r="R3718" s="11">
        <f t="shared" si="117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 t="s">
        <v>8331</v>
      </c>
      <c r="P3719" t="s">
        <v>8332</v>
      </c>
      <c r="Q3719" s="10">
        <f t="shared" si="116"/>
        <v>42102.866307870368</v>
      </c>
      <c r="R3719" s="11">
        <f t="shared" si="117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 t="s">
        <v>8331</v>
      </c>
      <c r="P3720" t="s">
        <v>8332</v>
      </c>
      <c r="Q3720" s="10">
        <f t="shared" si="116"/>
        <v>42032.716145833328</v>
      </c>
      <c r="R3720" s="11">
        <f t="shared" si="117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 t="s">
        <v>8331</v>
      </c>
      <c r="P3721" t="s">
        <v>8332</v>
      </c>
      <c r="Q3721" s="10">
        <f t="shared" si="116"/>
        <v>42147.729930555557</v>
      </c>
      <c r="R3721" s="11">
        <f t="shared" si="117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 t="s">
        <v>8331</v>
      </c>
      <c r="P3722" t="s">
        <v>8332</v>
      </c>
      <c r="Q3722" s="10">
        <f t="shared" si="116"/>
        <v>42165.993125000001</v>
      </c>
      <c r="R3722" s="11">
        <f t="shared" si="117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 t="s">
        <v>8331</v>
      </c>
      <c r="P3723" t="s">
        <v>8332</v>
      </c>
      <c r="Q3723" s="10">
        <f t="shared" si="116"/>
        <v>41927.936157407406</v>
      </c>
      <c r="R3723" s="11">
        <f t="shared" si="117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 t="s">
        <v>8331</v>
      </c>
      <c r="P3724" t="s">
        <v>8332</v>
      </c>
      <c r="Q3724" s="10">
        <f t="shared" si="116"/>
        <v>42381.671840277777</v>
      </c>
      <c r="R3724" s="11">
        <f t="shared" si="117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 t="s">
        <v>8331</v>
      </c>
      <c r="P3725" t="s">
        <v>8332</v>
      </c>
      <c r="Q3725" s="10">
        <f t="shared" si="116"/>
        <v>41943.753032407411</v>
      </c>
      <c r="R3725" s="11">
        <f t="shared" si="117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 t="s">
        <v>8331</v>
      </c>
      <c r="P3726" t="s">
        <v>8332</v>
      </c>
      <c r="Q3726" s="10">
        <f t="shared" si="116"/>
        <v>42465.491435185191</v>
      </c>
      <c r="R3726" s="11">
        <f t="shared" si="117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 t="s">
        <v>8331</v>
      </c>
      <c r="P3727" t="s">
        <v>8332</v>
      </c>
      <c r="Q3727" s="10">
        <f t="shared" si="116"/>
        <v>42401.945219907408</v>
      </c>
      <c r="R3727" s="11">
        <f t="shared" si="117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 t="s">
        <v>8331</v>
      </c>
      <c r="P3728" t="s">
        <v>8332</v>
      </c>
      <c r="Q3728" s="10">
        <f t="shared" si="116"/>
        <v>42462.140868055561</v>
      </c>
      <c r="R3728" s="11">
        <f t="shared" si="117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 t="s">
        <v>8331</v>
      </c>
      <c r="P3729" t="s">
        <v>8332</v>
      </c>
      <c r="Q3729" s="10">
        <f t="shared" si="116"/>
        <v>42632.348310185189</v>
      </c>
      <c r="R3729" s="11">
        <f t="shared" si="117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 t="s">
        <v>8331</v>
      </c>
      <c r="P3730" t="s">
        <v>8332</v>
      </c>
      <c r="Q3730" s="10">
        <f t="shared" si="116"/>
        <v>42205.171018518522</v>
      </c>
      <c r="R3730" s="11">
        <f t="shared" si="117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 t="s">
        <v>8331</v>
      </c>
      <c r="P3731" t="s">
        <v>8332</v>
      </c>
      <c r="Q3731" s="10">
        <f t="shared" si="116"/>
        <v>42041.205000000002</v>
      </c>
      <c r="R3731" s="11">
        <f t="shared" si="117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 t="s">
        <v>8331</v>
      </c>
      <c r="P3732" t="s">
        <v>8332</v>
      </c>
      <c r="Q3732" s="10">
        <f t="shared" si="116"/>
        <v>42203.677766203706</v>
      </c>
      <c r="R3732" s="11">
        <f t="shared" si="117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 t="s">
        <v>8331</v>
      </c>
      <c r="P3733" t="s">
        <v>8332</v>
      </c>
      <c r="Q3733" s="10">
        <f t="shared" si="116"/>
        <v>41983.752847222218</v>
      </c>
      <c r="R3733" s="11">
        <f t="shared" si="117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 t="s">
        <v>8331</v>
      </c>
      <c r="P3734" t="s">
        <v>8332</v>
      </c>
      <c r="Q3734" s="10">
        <f t="shared" si="116"/>
        <v>41968.677465277782</v>
      </c>
      <c r="R3734" s="11">
        <f t="shared" si="117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 t="s">
        <v>8331</v>
      </c>
      <c r="P3735" t="s">
        <v>8332</v>
      </c>
      <c r="Q3735" s="10">
        <f t="shared" si="116"/>
        <v>42103.024398148147</v>
      </c>
      <c r="R3735" s="11">
        <f t="shared" si="117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 t="s">
        <v>8331</v>
      </c>
      <c r="P3736" t="s">
        <v>8332</v>
      </c>
      <c r="Q3736" s="10">
        <f t="shared" si="116"/>
        <v>42089.901574074072</v>
      </c>
      <c r="R3736" s="11">
        <f t="shared" si="117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 t="s">
        <v>8331</v>
      </c>
      <c r="P3737" t="s">
        <v>8332</v>
      </c>
      <c r="Q3737" s="10">
        <f t="shared" si="116"/>
        <v>42122.693159722221</v>
      </c>
      <c r="R3737" s="11">
        <f t="shared" si="117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 t="s">
        <v>8331</v>
      </c>
      <c r="P3738" t="s">
        <v>8332</v>
      </c>
      <c r="Q3738" s="10">
        <f t="shared" si="116"/>
        <v>42048.711724537032</v>
      </c>
      <c r="R3738" s="11">
        <f t="shared" si="117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 t="s">
        <v>8331</v>
      </c>
      <c r="P3739" t="s">
        <v>8332</v>
      </c>
      <c r="Q3739" s="10">
        <f t="shared" si="116"/>
        <v>42297.691006944442</v>
      </c>
      <c r="R3739" s="11">
        <f t="shared" si="117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 t="s">
        <v>8331</v>
      </c>
      <c r="P3740" t="s">
        <v>8332</v>
      </c>
      <c r="Q3740" s="10">
        <f t="shared" si="116"/>
        <v>41813.938715277778</v>
      </c>
      <c r="R3740" s="11">
        <f t="shared" si="117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 t="s">
        <v>8331</v>
      </c>
      <c r="P3741" t="s">
        <v>8332</v>
      </c>
      <c r="Q3741" s="10">
        <f t="shared" si="116"/>
        <v>42548.449861111112</v>
      </c>
      <c r="R3741" s="11">
        <f t="shared" si="117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 t="s">
        <v>8331</v>
      </c>
      <c r="P3742" t="s">
        <v>8332</v>
      </c>
      <c r="Q3742" s="10">
        <f t="shared" si="116"/>
        <v>41833.089756944442</v>
      </c>
      <c r="R3742" s="11">
        <f t="shared" si="117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 t="s">
        <v>8331</v>
      </c>
      <c r="P3743" t="s">
        <v>8332</v>
      </c>
      <c r="Q3743" s="10">
        <f t="shared" si="116"/>
        <v>42325.920717592591</v>
      </c>
      <c r="R3743" s="11">
        <f t="shared" si="117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 t="s">
        <v>8331</v>
      </c>
      <c r="P3744" t="s">
        <v>8332</v>
      </c>
      <c r="Q3744" s="10">
        <f t="shared" si="116"/>
        <v>41858.214629629627</v>
      </c>
      <c r="R3744" s="11">
        <f t="shared" si="117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 t="s">
        <v>8331</v>
      </c>
      <c r="P3745" t="s">
        <v>8332</v>
      </c>
      <c r="Q3745" s="10">
        <f t="shared" si="116"/>
        <v>41793.710231481484</v>
      </c>
      <c r="R3745" s="11">
        <f t="shared" si="117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 t="s">
        <v>8331</v>
      </c>
      <c r="P3746" t="s">
        <v>8332</v>
      </c>
      <c r="Q3746" s="10">
        <f t="shared" si="116"/>
        <v>41793.814259259263</v>
      </c>
      <c r="R3746" s="11">
        <f t="shared" si="117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 t="s">
        <v>8331</v>
      </c>
      <c r="P3747" t="s">
        <v>8332</v>
      </c>
      <c r="Q3747" s="10">
        <f t="shared" si="116"/>
        <v>41831.697939814818</v>
      </c>
      <c r="R3747" s="11">
        <f t="shared" si="117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 t="s">
        <v>8331</v>
      </c>
      <c r="P3748" t="s">
        <v>8332</v>
      </c>
      <c r="Q3748" s="10">
        <f t="shared" si="116"/>
        <v>42621.389340277776</v>
      </c>
      <c r="R3748" s="11">
        <f t="shared" si="117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 t="s">
        <v>8331</v>
      </c>
      <c r="P3749" t="s">
        <v>8332</v>
      </c>
      <c r="Q3749" s="10">
        <f t="shared" si="116"/>
        <v>42164.299722222218</v>
      </c>
      <c r="R3749" s="11">
        <f t="shared" si="117"/>
        <v>2015</v>
      </c>
    </row>
    <row r="3750" spans="1:18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 t="s">
        <v>8331</v>
      </c>
      <c r="P3750" t="s">
        <v>8373</v>
      </c>
      <c r="Q3750" s="10">
        <f t="shared" si="116"/>
        <v>42395.706435185188</v>
      </c>
      <c r="R3750" s="11">
        <f t="shared" si="117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 t="s">
        <v>8331</v>
      </c>
      <c r="P3751" t="s">
        <v>8373</v>
      </c>
      <c r="Q3751" s="10">
        <f t="shared" si="116"/>
        <v>42458.127175925925</v>
      </c>
      <c r="R3751" s="11">
        <f t="shared" si="117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 t="s">
        <v>8331</v>
      </c>
      <c r="P3752" t="s">
        <v>8373</v>
      </c>
      <c r="Q3752" s="10">
        <f t="shared" si="116"/>
        <v>42016.981574074074</v>
      </c>
      <c r="R3752" s="11">
        <f t="shared" si="117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 t="s">
        <v>8331</v>
      </c>
      <c r="P3753" t="s">
        <v>8373</v>
      </c>
      <c r="Q3753" s="10">
        <f t="shared" si="116"/>
        <v>42403.035567129627</v>
      </c>
      <c r="R3753" s="11">
        <f t="shared" si="117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 t="s">
        <v>8331</v>
      </c>
      <c r="P3754" t="s">
        <v>8373</v>
      </c>
      <c r="Q3754" s="10">
        <f t="shared" si="116"/>
        <v>42619.802488425921</v>
      </c>
      <c r="R3754" s="11">
        <f t="shared" si="117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 t="s">
        <v>8331</v>
      </c>
      <c r="P3755" t="s">
        <v>8373</v>
      </c>
      <c r="Q3755" s="10">
        <f t="shared" si="116"/>
        <v>42128.824074074073</v>
      </c>
      <c r="R3755" s="11">
        <f t="shared" si="117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 t="s">
        <v>8331</v>
      </c>
      <c r="P3756" t="s">
        <v>8373</v>
      </c>
      <c r="Q3756" s="10">
        <f t="shared" si="116"/>
        <v>41808.881215277775</v>
      </c>
      <c r="R3756" s="11">
        <f t="shared" si="117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 t="s">
        <v>8331</v>
      </c>
      <c r="P3757" t="s">
        <v>8373</v>
      </c>
      <c r="Q3757" s="10">
        <f t="shared" si="116"/>
        <v>42445.866979166662</v>
      </c>
      <c r="R3757" s="11">
        <f t="shared" si="117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 t="s">
        <v>8331</v>
      </c>
      <c r="P3758" t="s">
        <v>8373</v>
      </c>
      <c r="Q3758" s="10">
        <f t="shared" si="116"/>
        <v>41771.814791666664</v>
      </c>
      <c r="R3758" s="11">
        <f t="shared" si="117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 t="s">
        <v>8331</v>
      </c>
      <c r="P3759" t="s">
        <v>8373</v>
      </c>
      <c r="Q3759" s="10">
        <f t="shared" si="116"/>
        <v>41954.850868055553</v>
      </c>
      <c r="R3759" s="11">
        <f t="shared" si="117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 t="s">
        <v>8331</v>
      </c>
      <c r="P3760" t="s">
        <v>8373</v>
      </c>
      <c r="Q3760" s="10">
        <f t="shared" si="116"/>
        <v>41747.471504629626</v>
      </c>
      <c r="R3760" s="11">
        <f t="shared" si="117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 t="s">
        <v>8331</v>
      </c>
      <c r="P3761" t="s">
        <v>8373</v>
      </c>
      <c r="Q3761" s="10">
        <f t="shared" si="116"/>
        <v>42182.108252314814</v>
      </c>
      <c r="R3761" s="11">
        <f t="shared" si="117"/>
        <v>2015</v>
      </c>
    </row>
    <row r="3762" spans="1:18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 t="s">
        <v>8331</v>
      </c>
      <c r="P3762" t="s">
        <v>8373</v>
      </c>
      <c r="Q3762" s="10">
        <f t="shared" si="116"/>
        <v>41739.525300925925</v>
      </c>
      <c r="R3762" s="11">
        <f t="shared" si="117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 t="s">
        <v>8331</v>
      </c>
      <c r="P3763" t="s">
        <v>8373</v>
      </c>
      <c r="Q3763" s="10">
        <f t="shared" si="116"/>
        <v>42173.466863425929</v>
      </c>
      <c r="R3763" s="11">
        <f t="shared" si="117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 t="s">
        <v>8331</v>
      </c>
      <c r="P3764" t="s">
        <v>8373</v>
      </c>
      <c r="Q3764" s="10">
        <f t="shared" si="116"/>
        <v>42193.813530092593</v>
      </c>
      <c r="R3764" s="11">
        <f t="shared" si="117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 t="s">
        <v>8331</v>
      </c>
      <c r="P3765" t="s">
        <v>8373</v>
      </c>
      <c r="Q3765" s="10">
        <f t="shared" si="116"/>
        <v>42065.750300925924</v>
      </c>
      <c r="R3765" s="11">
        <f t="shared" si="117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 t="s">
        <v>8331</v>
      </c>
      <c r="P3766" t="s">
        <v>8373</v>
      </c>
      <c r="Q3766" s="10">
        <f t="shared" si="116"/>
        <v>42499.842962962968</v>
      </c>
      <c r="R3766" s="11">
        <f t="shared" si="117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 t="s">
        <v>8331</v>
      </c>
      <c r="P3767" t="s">
        <v>8373</v>
      </c>
      <c r="Q3767" s="10">
        <f t="shared" si="116"/>
        <v>41820.776412037041</v>
      </c>
      <c r="R3767" s="11">
        <f t="shared" si="117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 t="s">
        <v>8331</v>
      </c>
      <c r="P3768" t="s">
        <v>8373</v>
      </c>
      <c r="Q3768" s="10">
        <f t="shared" si="116"/>
        <v>41788.167187500003</v>
      </c>
      <c r="R3768" s="11">
        <f t="shared" si="117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 t="s">
        <v>8331</v>
      </c>
      <c r="P3769" t="s">
        <v>8373</v>
      </c>
      <c r="Q3769" s="10">
        <f t="shared" si="116"/>
        <v>42050.019641203704</v>
      </c>
      <c r="R3769" s="11">
        <f t="shared" si="117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 t="s">
        <v>8331</v>
      </c>
      <c r="P3770" t="s">
        <v>8373</v>
      </c>
      <c r="Q3770" s="10">
        <f t="shared" si="116"/>
        <v>41772.727893518517</v>
      </c>
      <c r="R3770" s="11">
        <f t="shared" si="117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 t="s">
        <v>8331</v>
      </c>
      <c r="P3771" t="s">
        <v>8373</v>
      </c>
      <c r="Q3771" s="10">
        <f t="shared" si="116"/>
        <v>42445.598136574074</v>
      </c>
      <c r="R3771" s="11">
        <f t="shared" si="117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 t="s">
        <v>8331</v>
      </c>
      <c r="P3772" t="s">
        <v>8373</v>
      </c>
      <c r="Q3772" s="10">
        <f t="shared" si="116"/>
        <v>42138.930671296301</v>
      </c>
      <c r="R3772" s="11">
        <f t="shared" si="117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 t="s">
        <v>8331</v>
      </c>
      <c r="P3773" t="s">
        <v>8373</v>
      </c>
      <c r="Q3773" s="10">
        <f t="shared" si="116"/>
        <v>42493.857083333336</v>
      </c>
      <c r="R3773" s="11">
        <f t="shared" si="117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 t="s">
        <v>8331</v>
      </c>
      <c r="P3774" t="s">
        <v>8373</v>
      </c>
      <c r="Q3774" s="10">
        <f t="shared" si="116"/>
        <v>42682.616967592592</v>
      </c>
      <c r="R3774" s="11">
        <f t="shared" si="117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 t="s">
        <v>8331</v>
      </c>
      <c r="P3775" t="s">
        <v>8373</v>
      </c>
      <c r="Q3775" s="10">
        <f t="shared" si="116"/>
        <v>42656.005173611105</v>
      </c>
      <c r="R3775" s="11">
        <f t="shared" si="117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 t="s">
        <v>8331</v>
      </c>
      <c r="P3776" t="s">
        <v>8373</v>
      </c>
      <c r="Q3776" s="10">
        <f t="shared" si="116"/>
        <v>42087.792303240742</v>
      </c>
      <c r="R3776" s="11">
        <f t="shared" si="117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 t="s">
        <v>8331</v>
      </c>
      <c r="P3777" t="s">
        <v>8373</v>
      </c>
      <c r="Q3777" s="10">
        <f t="shared" si="116"/>
        <v>42075.942627314813</v>
      </c>
      <c r="R3777" s="11">
        <f t="shared" si="117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 t="s">
        <v>8331</v>
      </c>
      <c r="P3778" t="s">
        <v>8373</v>
      </c>
      <c r="Q3778" s="10">
        <f t="shared" ref="Q3778:Q3841" si="118">(((J3778/60)/60)/24)+DATE(1970,1,1)</f>
        <v>41814.367800925924</v>
      </c>
      <c r="R3778" s="11">
        <f t="shared" si="117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 t="s">
        <v>8331</v>
      </c>
      <c r="P3779" t="s">
        <v>8373</v>
      </c>
      <c r="Q3779" s="10">
        <f t="shared" si="118"/>
        <v>41887.111354166671</v>
      </c>
      <c r="R3779" s="11">
        <f t="shared" ref="R3779:R3842" si="119">YEAR(Q3779)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 t="s">
        <v>8331</v>
      </c>
      <c r="P3780" t="s">
        <v>8373</v>
      </c>
      <c r="Q3780" s="10">
        <f t="shared" si="118"/>
        <v>41989.819212962961</v>
      </c>
      <c r="R3780" s="11">
        <f t="shared" si="11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 t="s">
        <v>8331</v>
      </c>
      <c r="P3781" t="s">
        <v>8373</v>
      </c>
      <c r="Q3781" s="10">
        <f t="shared" si="118"/>
        <v>42425.735416666663</v>
      </c>
      <c r="R3781" s="11">
        <f t="shared" si="11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 t="s">
        <v>8331</v>
      </c>
      <c r="P3782" t="s">
        <v>8373</v>
      </c>
      <c r="Q3782" s="10">
        <f t="shared" si="118"/>
        <v>42166.219733796301</v>
      </c>
      <c r="R3782" s="11">
        <f t="shared" si="11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 t="s">
        <v>8331</v>
      </c>
      <c r="P3783" t="s">
        <v>8373</v>
      </c>
      <c r="Q3783" s="10">
        <f t="shared" si="118"/>
        <v>41865.882928240739</v>
      </c>
      <c r="R3783" s="11">
        <f t="shared" si="11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 t="s">
        <v>8331</v>
      </c>
      <c r="P3784" t="s">
        <v>8373</v>
      </c>
      <c r="Q3784" s="10">
        <f t="shared" si="118"/>
        <v>42546.862233796302</v>
      </c>
      <c r="R3784" s="11">
        <f t="shared" si="11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 t="s">
        <v>8331</v>
      </c>
      <c r="P3785" t="s">
        <v>8373</v>
      </c>
      <c r="Q3785" s="10">
        <f t="shared" si="118"/>
        <v>42420.140277777777</v>
      </c>
      <c r="R3785" s="11">
        <f t="shared" si="11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 t="s">
        <v>8331</v>
      </c>
      <c r="P3786" t="s">
        <v>8373</v>
      </c>
      <c r="Q3786" s="10">
        <f t="shared" si="118"/>
        <v>42531.980694444443</v>
      </c>
      <c r="R3786" s="11">
        <f t="shared" si="11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 t="s">
        <v>8331</v>
      </c>
      <c r="P3787" t="s">
        <v>8373</v>
      </c>
      <c r="Q3787" s="10">
        <f t="shared" si="118"/>
        <v>42548.63853009259</v>
      </c>
      <c r="R3787" s="11">
        <f t="shared" si="11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 t="s">
        <v>8331</v>
      </c>
      <c r="P3788" t="s">
        <v>8373</v>
      </c>
      <c r="Q3788" s="10">
        <f t="shared" si="118"/>
        <v>42487.037905092591</v>
      </c>
      <c r="R3788" s="11">
        <f t="shared" si="11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 t="s">
        <v>8331</v>
      </c>
      <c r="P3789" t="s">
        <v>8373</v>
      </c>
      <c r="Q3789" s="10">
        <f t="shared" si="118"/>
        <v>42167.534791666665</v>
      </c>
      <c r="R3789" s="11">
        <f t="shared" si="11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 t="s">
        <v>8331</v>
      </c>
      <c r="P3790" t="s">
        <v>8373</v>
      </c>
      <c r="Q3790" s="10">
        <f t="shared" si="118"/>
        <v>42333.695821759262</v>
      </c>
      <c r="R3790" s="11">
        <f t="shared" si="11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 t="s">
        <v>8331</v>
      </c>
      <c r="P3791" t="s">
        <v>8373</v>
      </c>
      <c r="Q3791" s="10">
        <f t="shared" si="118"/>
        <v>42138.798819444448</v>
      </c>
      <c r="R3791" s="11">
        <f t="shared" si="11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 t="s">
        <v>8331</v>
      </c>
      <c r="P3792" t="s">
        <v>8373</v>
      </c>
      <c r="Q3792" s="10">
        <f t="shared" si="118"/>
        <v>42666.666932870372</v>
      </c>
      <c r="R3792" s="11">
        <f t="shared" si="11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 t="s">
        <v>8331</v>
      </c>
      <c r="P3793" t="s">
        <v>8373</v>
      </c>
      <c r="Q3793" s="10">
        <f t="shared" si="118"/>
        <v>41766.692037037035</v>
      </c>
      <c r="R3793" s="11">
        <f t="shared" si="11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 t="s">
        <v>8331</v>
      </c>
      <c r="P3794" t="s">
        <v>8373</v>
      </c>
      <c r="Q3794" s="10">
        <f t="shared" si="118"/>
        <v>42170.447013888886</v>
      </c>
      <c r="R3794" s="11">
        <f t="shared" si="11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 t="s">
        <v>8331</v>
      </c>
      <c r="P3795" t="s">
        <v>8373</v>
      </c>
      <c r="Q3795" s="10">
        <f t="shared" si="118"/>
        <v>41968.938993055555</v>
      </c>
      <c r="R3795" s="11">
        <f t="shared" si="11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 t="s">
        <v>8331</v>
      </c>
      <c r="P3796" t="s">
        <v>8373</v>
      </c>
      <c r="Q3796" s="10">
        <f t="shared" si="118"/>
        <v>42132.58048611111</v>
      </c>
      <c r="R3796" s="11">
        <f t="shared" si="11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 t="s">
        <v>8331</v>
      </c>
      <c r="P3797" t="s">
        <v>8373</v>
      </c>
      <c r="Q3797" s="10">
        <f t="shared" si="118"/>
        <v>42201.436226851853</v>
      </c>
      <c r="R3797" s="11">
        <f t="shared" si="11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 t="s">
        <v>8331</v>
      </c>
      <c r="P3798" t="s">
        <v>8373</v>
      </c>
      <c r="Q3798" s="10">
        <f t="shared" si="118"/>
        <v>42689.029583333337</v>
      </c>
      <c r="R3798" s="11">
        <f t="shared" si="11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 t="s">
        <v>8331</v>
      </c>
      <c r="P3799" t="s">
        <v>8373</v>
      </c>
      <c r="Q3799" s="10">
        <f t="shared" si="118"/>
        <v>42084.881539351853</v>
      </c>
      <c r="R3799" s="11">
        <f t="shared" si="11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 t="s">
        <v>8331</v>
      </c>
      <c r="P3800" t="s">
        <v>8373</v>
      </c>
      <c r="Q3800" s="10">
        <f t="shared" si="118"/>
        <v>41831.722777777781</v>
      </c>
      <c r="R3800" s="11">
        <f t="shared" si="11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 t="s">
        <v>8331</v>
      </c>
      <c r="P3801" t="s">
        <v>8373</v>
      </c>
      <c r="Q3801" s="10">
        <f t="shared" si="118"/>
        <v>42410.93105324074</v>
      </c>
      <c r="R3801" s="11">
        <f t="shared" si="11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 t="s">
        <v>8331</v>
      </c>
      <c r="P3802" t="s">
        <v>8373</v>
      </c>
      <c r="Q3802" s="10">
        <f t="shared" si="118"/>
        <v>41982.737071759257</v>
      </c>
      <c r="R3802" s="11">
        <f t="shared" si="11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 t="s">
        <v>8331</v>
      </c>
      <c r="P3803" t="s">
        <v>8373</v>
      </c>
      <c r="Q3803" s="10">
        <f t="shared" si="118"/>
        <v>41975.676111111112</v>
      </c>
      <c r="R3803" s="11">
        <f t="shared" si="11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 t="s">
        <v>8331</v>
      </c>
      <c r="P3804" t="s">
        <v>8373</v>
      </c>
      <c r="Q3804" s="10">
        <f t="shared" si="118"/>
        <v>42269.126226851848</v>
      </c>
      <c r="R3804" s="11">
        <f t="shared" si="11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 t="s">
        <v>8331</v>
      </c>
      <c r="P3805" t="s">
        <v>8373</v>
      </c>
      <c r="Q3805" s="10">
        <f t="shared" si="118"/>
        <v>42403.971851851849</v>
      </c>
      <c r="R3805" s="11">
        <f t="shared" si="11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 t="s">
        <v>8331</v>
      </c>
      <c r="P3806" t="s">
        <v>8373</v>
      </c>
      <c r="Q3806" s="10">
        <f t="shared" si="118"/>
        <v>42527.00953703704</v>
      </c>
      <c r="R3806" s="11">
        <f t="shared" si="11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 t="s">
        <v>8331</v>
      </c>
      <c r="P3807" t="s">
        <v>8373</v>
      </c>
      <c r="Q3807" s="10">
        <f t="shared" si="118"/>
        <v>41849.887037037035</v>
      </c>
      <c r="R3807" s="11">
        <f t="shared" si="11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 t="s">
        <v>8331</v>
      </c>
      <c r="P3808" t="s">
        <v>8373</v>
      </c>
      <c r="Q3808" s="10">
        <f t="shared" si="118"/>
        <v>41799.259039351848</v>
      </c>
      <c r="R3808" s="11">
        <f t="shared" si="11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 t="s">
        <v>8331</v>
      </c>
      <c r="P3809" t="s">
        <v>8373</v>
      </c>
      <c r="Q3809" s="10">
        <f t="shared" si="118"/>
        <v>42090.909016203703</v>
      </c>
      <c r="R3809" s="11">
        <f t="shared" si="11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 t="s">
        <v>8331</v>
      </c>
      <c r="P3810" t="s">
        <v>8332</v>
      </c>
      <c r="Q3810" s="10">
        <f t="shared" si="118"/>
        <v>42059.453923611116</v>
      </c>
      <c r="R3810" s="11">
        <f t="shared" si="11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 t="s">
        <v>8331</v>
      </c>
      <c r="P3811" t="s">
        <v>8332</v>
      </c>
      <c r="Q3811" s="10">
        <f t="shared" si="118"/>
        <v>41800.526701388888</v>
      </c>
      <c r="R3811" s="11">
        <f t="shared" si="11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 t="s">
        <v>8331</v>
      </c>
      <c r="P3812" t="s">
        <v>8332</v>
      </c>
      <c r="Q3812" s="10">
        <f t="shared" si="118"/>
        <v>42054.849050925928</v>
      </c>
      <c r="R3812" s="11">
        <f t="shared" si="11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 t="s">
        <v>8331</v>
      </c>
      <c r="P3813" t="s">
        <v>8332</v>
      </c>
      <c r="Q3813" s="10">
        <f t="shared" si="118"/>
        <v>42487.62700231481</v>
      </c>
      <c r="R3813" s="11">
        <f t="shared" si="11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 t="s">
        <v>8331</v>
      </c>
      <c r="P3814" t="s">
        <v>8332</v>
      </c>
      <c r="Q3814" s="10">
        <f t="shared" si="118"/>
        <v>42109.751250000001</v>
      </c>
      <c r="R3814" s="11">
        <f t="shared" si="11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 t="s">
        <v>8331</v>
      </c>
      <c r="P3815" t="s">
        <v>8332</v>
      </c>
      <c r="Q3815" s="10">
        <f t="shared" si="118"/>
        <v>42497.275706018518</v>
      </c>
      <c r="R3815" s="11">
        <f t="shared" si="119"/>
        <v>2016</v>
      </c>
    </row>
    <row r="3816" spans="1:18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 t="s">
        <v>8331</v>
      </c>
      <c r="P3816" t="s">
        <v>8332</v>
      </c>
      <c r="Q3816" s="10">
        <f t="shared" si="118"/>
        <v>42058.904074074075</v>
      </c>
      <c r="R3816" s="11">
        <f t="shared" si="11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 t="s">
        <v>8331</v>
      </c>
      <c r="P3817" t="s">
        <v>8332</v>
      </c>
      <c r="Q3817" s="10">
        <f t="shared" si="118"/>
        <v>42207.259918981479</v>
      </c>
      <c r="R3817" s="11">
        <f t="shared" si="11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 t="s">
        <v>8331</v>
      </c>
      <c r="P3818" t="s">
        <v>8332</v>
      </c>
      <c r="Q3818" s="10">
        <f t="shared" si="118"/>
        <v>41807.690081018518</v>
      </c>
      <c r="R3818" s="11">
        <f t="shared" si="11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 t="s">
        <v>8331</v>
      </c>
      <c r="P3819" t="s">
        <v>8332</v>
      </c>
      <c r="Q3819" s="10">
        <f t="shared" si="118"/>
        <v>42284.69694444444</v>
      </c>
      <c r="R3819" s="11">
        <f t="shared" si="11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 t="s">
        <v>8331</v>
      </c>
      <c r="P3820" t="s">
        <v>8332</v>
      </c>
      <c r="Q3820" s="10">
        <f t="shared" si="118"/>
        <v>42045.84238425926</v>
      </c>
      <c r="R3820" s="11">
        <f t="shared" si="11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 t="s">
        <v>8331</v>
      </c>
      <c r="P3821" t="s">
        <v>8332</v>
      </c>
      <c r="Q3821" s="10">
        <f t="shared" si="118"/>
        <v>42184.209537037037</v>
      </c>
      <c r="R3821" s="11">
        <f t="shared" si="11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 t="s">
        <v>8331</v>
      </c>
      <c r="P3822" t="s">
        <v>8332</v>
      </c>
      <c r="Q3822" s="10">
        <f t="shared" si="118"/>
        <v>42160.651817129634</v>
      </c>
      <c r="R3822" s="11">
        <f t="shared" si="11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 t="s">
        <v>8331</v>
      </c>
      <c r="P3823" t="s">
        <v>8332</v>
      </c>
      <c r="Q3823" s="10">
        <f t="shared" si="118"/>
        <v>42341.180636574078</v>
      </c>
      <c r="R3823" s="11">
        <f t="shared" si="11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 t="s">
        <v>8331</v>
      </c>
      <c r="P3824" t="s">
        <v>8332</v>
      </c>
      <c r="Q3824" s="10">
        <f t="shared" si="118"/>
        <v>42329.838159722218</v>
      </c>
      <c r="R3824" s="11">
        <f t="shared" si="11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 t="s">
        <v>8331</v>
      </c>
      <c r="P3825" t="s">
        <v>8332</v>
      </c>
      <c r="Q3825" s="10">
        <f t="shared" si="118"/>
        <v>42170.910231481481</v>
      </c>
      <c r="R3825" s="11">
        <f t="shared" si="119"/>
        <v>2015</v>
      </c>
    </row>
    <row r="3826" spans="1:18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 t="s">
        <v>8331</v>
      </c>
      <c r="P3826" t="s">
        <v>8332</v>
      </c>
      <c r="Q3826" s="10">
        <f t="shared" si="118"/>
        <v>42571.626192129625</v>
      </c>
      <c r="R3826" s="11">
        <f t="shared" si="119"/>
        <v>2016</v>
      </c>
    </row>
    <row r="3827" spans="1:18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 t="s">
        <v>8331</v>
      </c>
      <c r="P3827" t="s">
        <v>8332</v>
      </c>
      <c r="Q3827" s="10">
        <f t="shared" si="118"/>
        <v>42151.069606481484</v>
      </c>
      <c r="R3827" s="11">
        <f t="shared" si="11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 t="s">
        <v>8331</v>
      </c>
      <c r="P3828" t="s">
        <v>8332</v>
      </c>
      <c r="Q3828" s="10">
        <f t="shared" si="118"/>
        <v>42101.423541666663</v>
      </c>
      <c r="R3828" s="11">
        <f t="shared" si="11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 t="s">
        <v>8331</v>
      </c>
      <c r="P3829" t="s">
        <v>8332</v>
      </c>
      <c r="Q3829" s="10">
        <f t="shared" si="118"/>
        <v>42034.928252314814</v>
      </c>
      <c r="R3829" s="11">
        <f t="shared" si="11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 t="s">
        <v>8331</v>
      </c>
      <c r="P3830" t="s">
        <v>8332</v>
      </c>
      <c r="Q3830" s="10">
        <f t="shared" si="118"/>
        <v>41944.527627314819</v>
      </c>
      <c r="R3830" s="11">
        <f t="shared" si="11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 t="s">
        <v>8331</v>
      </c>
      <c r="P3831" t="s">
        <v>8332</v>
      </c>
      <c r="Q3831" s="10">
        <f t="shared" si="118"/>
        <v>42593.865405092598</v>
      </c>
      <c r="R3831" s="11">
        <f t="shared" si="11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 t="s">
        <v>8331</v>
      </c>
      <c r="P3832" t="s">
        <v>8332</v>
      </c>
      <c r="Q3832" s="10">
        <f t="shared" si="118"/>
        <v>42503.740868055553</v>
      </c>
      <c r="R3832" s="11">
        <f t="shared" si="11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 t="s">
        <v>8331</v>
      </c>
      <c r="P3833" t="s">
        <v>8332</v>
      </c>
      <c r="Q3833" s="10">
        <f t="shared" si="118"/>
        <v>41927.848900462966</v>
      </c>
      <c r="R3833" s="11">
        <f t="shared" si="11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 t="s">
        <v>8331</v>
      </c>
      <c r="P3834" t="s">
        <v>8332</v>
      </c>
      <c r="Q3834" s="10">
        <f t="shared" si="118"/>
        <v>42375.114988425921</v>
      </c>
      <c r="R3834" s="11">
        <f t="shared" si="11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 t="s">
        <v>8331</v>
      </c>
      <c r="P3835" t="s">
        <v>8332</v>
      </c>
      <c r="Q3835" s="10">
        <f t="shared" si="118"/>
        <v>41963.872361111105</v>
      </c>
      <c r="R3835" s="11">
        <f t="shared" si="11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 t="s">
        <v>8331</v>
      </c>
      <c r="P3836" t="s">
        <v>8332</v>
      </c>
      <c r="Q3836" s="10">
        <f t="shared" si="118"/>
        <v>42143.445219907408</v>
      </c>
      <c r="R3836" s="11">
        <f t="shared" si="11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 t="s">
        <v>8331</v>
      </c>
      <c r="P3837" t="s">
        <v>8332</v>
      </c>
      <c r="Q3837" s="10">
        <f t="shared" si="118"/>
        <v>42460.94222222222</v>
      </c>
      <c r="R3837" s="11">
        <f t="shared" si="11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 t="s">
        <v>8331</v>
      </c>
      <c r="P3838" t="s">
        <v>8332</v>
      </c>
      <c r="Q3838" s="10">
        <f t="shared" si="118"/>
        <v>42553.926527777774</v>
      </c>
      <c r="R3838" s="11">
        <f t="shared" si="11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 t="s">
        <v>8331</v>
      </c>
      <c r="P3839" t="s">
        <v>8332</v>
      </c>
      <c r="Q3839" s="10">
        <f t="shared" si="118"/>
        <v>42152.765717592592</v>
      </c>
      <c r="R3839" s="11">
        <f t="shared" si="11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 t="s">
        <v>8331</v>
      </c>
      <c r="P3840" t="s">
        <v>8332</v>
      </c>
      <c r="Q3840" s="10">
        <f t="shared" si="118"/>
        <v>42116.710752314815</v>
      </c>
      <c r="R3840" s="11">
        <f t="shared" si="11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 t="s">
        <v>8331</v>
      </c>
      <c r="P3841" t="s">
        <v>8332</v>
      </c>
      <c r="Q3841" s="10">
        <f t="shared" si="118"/>
        <v>42155.142638888887</v>
      </c>
      <c r="R3841" s="11">
        <f t="shared" si="11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 t="s">
        <v>8331</v>
      </c>
      <c r="P3842" t="s">
        <v>8332</v>
      </c>
      <c r="Q3842" s="10">
        <f t="shared" ref="Q3842:Q3905" si="120">(((J3842/60)/60)/24)+DATE(1970,1,1)</f>
        <v>42432.701724537037</v>
      </c>
      <c r="R3842" s="11">
        <f t="shared" si="11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 t="s">
        <v>8331</v>
      </c>
      <c r="P3843" t="s">
        <v>8332</v>
      </c>
      <c r="Q3843" s="10">
        <f t="shared" si="120"/>
        <v>41780.785729166666</v>
      </c>
      <c r="R3843" s="11">
        <f t="shared" ref="R3843:R3906" si="121">YEAR(Q3843)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 t="s">
        <v>8331</v>
      </c>
      <c r="P3844" t="s">
        <v>8332</v>
      </c>
      <c r="Q3844" s="10">
        <f t="shared" si="120"/>
        <v>41740.493657407409</v>
      </c>
      <c r="R3844" s="11">
        <f t="shared" si="121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 t="s">
        <v>8331</v>
      </c>
      <c r="P3845" t="s">
        <v>8332</v>
      </c>
      <c r="Q3845" s="10">
        <f t="shared" si="120"/>
        <v>41766.072500000002</v>
      </c>
      <c r="R3845" s="11">
        <f t="shared" si="121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 t="s">
        <v>8331</v>
      </c>
      <c r="P3846" t="s">
        <v>8332</v>
      </c>
      <c r="Q3846" s="10">
        <f t="shared" si="120"/>
        <v>41766.617291666669</v>
      </c>
      <c r="R3846" s="11">
        <f t="shared" si="121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 t="s">
        <v>8331</v>
      </c>
      <c r="P3847" t="s">
        <v>8332</v>
      </c>
      <c r="Q3847" s="10">
        <f t="shared" si="120"/>
        <v>42248.627013888887</v>
      </c>
      <c r="R3847" s="11">
        <f t="shared" si="121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 t="s">
        <v>8331</v>
      </c>
      <c r="P3848" t="s">
        <v>8332</v>
      </c>
      <c r="Q3848" s="10">
        <f t="shared" si="120"/>
        <v>41885.221550925926</v>
      </c>
      <c r="R3848" s="11">
        <f t="shared" si="121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 t="s">
        <v>8331</v>
      </c>
      <c r="P3849" t="s">
        <v>8332</v>
      </c>
      <c r="Q3849" s="10">
        <f t="shared" si="120"/>
        <v>42159.224432870367</v>
      </c>
      <c r="R3849" s="11">
        <f t="shared" si="121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 t="s">
        <v>8331</v>
      </c>
      <c r="P3850" t="s">
        <v>8332</v>
      </c>
      <c r="Q3850" s="10">
        <f t="shared" si="120"/>
        <v>42265.817002314812</v>
      </c>
      <c r="R3850" s="11">
        <f t="shared" si="121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 t="s">
        <v>8331</v>
      </c>
      <c r="P3851" t="s">
        <v>8332</v>
      </c>
      <c r="Q3851" s="10">
        <f t="shared" si="120"/>
        <v>42136.767175925925</v>
      </c>
      <c r="R3851" s="11">
        <f t="shared" si="121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 t="s">
        <v>8331</v>
      </c>
      <c r="P3852" t="s">
        <v>8332</v>
      </c>
      <c r="Q3852" s="10">
        <f t="shared" si="120"/>
        <v>41975.124340277776</v>
      </c>
      <c r="R3852" s="11">
        <f t="shared" si="121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 t="s">
        <v>8331</v>
      </c>
      <c r="P3853" t="s">
        <v>8332</v>
      </c>
      <c r="Q3853" s="10">
        <f t="shared" si="120"/>
        <v>42172.439571759256</v>
      </c>
      <c r="R3853" s="11">
        <f t="shared" si="121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 t="s">
        <v>8331</v>
      </c>
      <c r="P3854" t="s">
        <v>8332</v>
      </c>
      <c r="Q3854" s="10">
        <f t="shared" si="120"/>
        <v>42065.190694444449</v>
      </c>
      <c r="R3854" s="11">
        <f t="shared" si="121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 t="s">
        <v>8331</v>
      </c>
      <c r="P3855" t="s">
        <v>8332</v>
      </c>
      <c r="Q3855" s="10">
        <f t="shared" si="120"/>
        <v>41848.84002314815</v>
      </c>
      <c r="R3855" s="11">
        <f t="shared" si="121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 t="s">
        <v>8331</v>
      </c>
      <c r="P3856" t="s">
        <v>8332</v>
      </c>
      <c r="Q3856" s="10">
        <f t="shared" si="120"/>
        <v>42103.884930555556</v>
      </c>
      <c r="R3856" s="11">
        <f t="shared" si="121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 t="s">
        <v>8331</v>
      </c>
      <c r="P3857" t="s">
        <v>8332</v>
      </c>
      <c r="Q3857" s="10">
        <f t="shared" si="120"/>
        <v>42059.970729166671</v>
      </c>
      <c r="R3857" s="11">
        <f t="shared" si="121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 t="s">
        <v>8331</v>
      </c>
      <c r="P3858" t="s">
        <v>8332</v>
      </c>
      <c r="Q3858" s="10">
        <f t="shared" si="120"/>
        <v>42041.743090277778</v>
      </c>
      <c r="R3858" s="11">
        <f t="shared" si="121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 t="s">
        <v>8331</v>
      </c>
      <c r="P3859" t="s">
        <v>8332</v>
      </c>
      <c r="Q3859" s="10">
        <f t="shared" si="120"/>
        <v>41829.73715277778</v>
      </c>
      <c r="R3859" s="11">
        <f t="shared" si="121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 t="s">
        <v>8331</v>
      </c>
      <c r="P3860" t="s">
        <v>8332</v>
      </c>
      <c r="Q3860" s="10">
        <f t="shared" si="120"/>
        <v>42128.431064814817</v>
      </c>
      <c r="R3860" s="11">
        <f t="shared" si="121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 t="s">
        <v>8331</v>
      </c>
      <c r="P3861" t="s">
        <v>8332</v>
      </c>
      <c r="Q3861" s="10">
        <f t="shared" si="120"/>
        <v>41789.893599537041</v>
      </c>
      <c r="R3861" s="11">
        <f t="shared" si="121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 t="s">
        <v>8331</v>
      </c>
      <c r="P3862" t="s">
        <v>8332</v>
      </c>
      <c r="Q3862" s="10">
        <f t="shared" si="120"/>
        <v>41833.660995370366</v>
      </c>
      <c r="R3862" s="11">
        <f t="shared" si="121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 t="s">
        <v>8331</v>
      </c>
      <c r="P3863" t="s">
        <v>8332</v>
      </c>
      <c r="Q3863" s="10">
        <f t="shared" si="120"/>
        <v>41914.590011574073</v>
      </c>
      <c r="R3863" s="11">
        <f t="shared" si="121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 t="s">
        <v>8331</v>
      </c>
      <c r="P3864" t="s">
        <v>8332</v>
      </c>
      <c r="Q3864" s="10">
        <f t="shared" si="120"/>
        <v>42611.261064814811</v>
      </c>
      <c r="R3864" s="11">
        <f t="shared" si="121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 t="s">
        <v>8331</v>
      </c>
      <c r="P3865" t="s">
        <v>8332</v>
      </c>
      <c r="Q3865" s="10">
        <f t="shared" si="120"/>
        <v>42253.633159722223</v>
      </c>
      <c r="R3865" s="11">
        <f t="shared" si="121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 t="s">
        <v>8331</v>
      </c>
      <c r="P3866" t="s">
        <v>8332</v>
      </c>
      <c r="Q3866" s="10">
        <f t="shared" si="120"/>
        <v>42295.891828703709</v>
      </c>
      <c r="R3866" s="11">
        <f t="shared" si="121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 t="s">
        <v>8331</v>
      </c>
      <c r="P3867" t="s">
        <v>8332</v>
      </c>
      <c r="Q3867" s="10">
        <f t="shared" si="120"/>
        <v>41841.651597222226</v>
      </c>
      <c r="R3867" s="11">
        <f t="shared" si="121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 t="s">
        <v>8331</v>
      </c>
      <c r="P3868" t="s">
        <v>8332</v>
      </c>
      <c r="Q3868" s="10">
        <f t="shared" si="120"/>
        <v>42402.947002314817</v>
      </c>
      <c r="R3868" s="11">
        <f t="shared" si="121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 t="s">
        <v>8331</v>
      </c>
      <c r="P3869" t="s">
        <v>8332</v>
      </c>
      <c r="Q3869" s="10">
        <f t="shared" si="120"/>
        <v>42509.814108796301</v>
      </c>
      <c r="R3869" s="11">
        <f t="shared" si="121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 t="s">
        <v>8331</v>
      </c>
      <c r="P3870" t="s">
        <v>8373</v>
      </c>
      <c r="Q3870" s="10">
        <f t="shared" si="120"/>
        <v>41865.659780092588</v>
      </c>
      <c r="R3870" s="11">
        <f t="shared" si="121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 t="s">
        <v>8331</v>
      </c>
      <c r="P3871" t="s">
        <v>8373</v>
      </c>
      <c r="Q3871" s="10">
        <f t="shared" si="120"/>
        <v>42047.724444444444</v>
      </c>
      <c r="R3871" s="11">
        <f t="shared" si="121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 t="s">
        <v>8331</v>
      </c>
      <c r="P3872" t="s">
        <v>8373</v>
      </c>
      <c r="Q3872" s="10">
        <f t="shared" si="120"/>
        <v>41793.17219907407</v>
      </c>
      <c r="R3872" s="11">
        <f t="shared" si="121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 t="s">
        <v>8331</v>
      </c>
      <c r="P3873" t="s">
        <v>8373</v>
      </c>
      <c r="Q3873" s="10">
        <f t="shared" si="120"/>
        <v>42763.780671296292</v>
      </c>
      <c r="R3873" s="11">
        <f t="shared" si="121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 t="s">
        <v>8331</v>
      </c>
      <c r="P3874" t="s">
        <v>8373</v>
      </c>
      <c r="Q3874" s="10">
        <f t="shared" si="120"/>
        <v>42180.145787037036</v>
      </c>
      <c r="R3874" s="11">
        <f t="shared" si="121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 t="s">
        <v>8331</v>
      </c>
      <c r="P3875" t="s">
        <v>8373</v>
      </c>
      <c r="Q3875" s="10">
        <f t="shared" si="120"/>
        <v>42255.696006944447</v>
      </c>
      <c r="R3875" s="11">
        <f t="shared" si="121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 t="s">
        <v>8331</v>
      </c>
      <c r="P3876" t="s">
        <v>8373</v>
      </c>
      <c r="Q3876" s="10">
        <f t="shared" si="120"/>
        <v>42007.016458333332</v>
      </c>
      <c r="R3876" s="11">
        <f t="shared" si="121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 t="s">
        <v>8331</v>
      </c>
      <c r="P3877" t="s">
        <v>8373</v>
      </c>
      <c r="Q3877" s="10">
        <f t="shared" si="120"/>
        <v>42615.346817129626</v>
      </c>
      <c r="R3877" s="11">
        <f t="shared" si="121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 t="s">
        <v>8331</v>
      </c>
      <c r="P3878" t="s">
        <v>8373</v>
      </c>
      <c r="Q3878" s="10">
        <f t="shared" si="120"/>
        <v>42372.624166666668</v>
      </c>
      <c r="R3878" s="11">
        <f t="shared" si="121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 t="s">
        <v>8331</v>
      </c>
      <c r="P3879" t="s">
        <v>8373</v>
      </c>
      <c r="Q3879" s="10">
        <f t="shared" si="120"/>
        <v>42682.67768518519</v>
      </c>
      <c r="R3879" s="11">
        <f t="shared" si="121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 t="s">
        <v>8331</v>
      </c>
      <c r="P3880" t="s">
        <v>8373</v>
      </c>
      <c r="Q3880" s="10">
        <f t="shared" si="120"/>
        <v>42154.818819444445</v>
      </c>
      <c r="R3880" s="11">
        <f t="shared" si="121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 t="s">
        <v>8331</v>
      </c>
      <c r="P3881" t="s">
        <v>8373</v>
      </c>
      <c r="Q3881" s="10">
        <f t="shared" si="120"/>
        <v>41999.861064814817</v>
      </c>
      <c r="R3881" s="11">
        <f t="shared" si="121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 t="s">
        <v>8331</v>
      </c>
      <c r="P3882" t="s">
        <v>8373</v>
      </c>
      <c r="Q3882" s="10">
        <f t="shared" si="120"/>
        <v>41815.815046296295</v>
      </c>
      <c r="R3882" s="11">
        <f t="shared" si="121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 t="s">
        <v>8331</v>
      </c>
      <c r="P3883" t="s">
        <v>8373</v>
      </c>
      <c r="Q3883" s="10">
        <f t="shared" si="120"/>
        <v>42756.018506944441</v>
      </c>
      <c r="R3883" s="11">
        <f t="shared" si="121"/>
        <v>2017</v>
      </c>
    </row>
    <row r="3884" spans="1:18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 t="s">
        <v>8331</v>
      </c>
      <c r="P3884" t="s">
        <v>8373</v>
      </c>
      <c r="Q3884" s="10">
        <f t="shared" si="120"/>
        <v>42373.983449074076</v>
      </c>
      <c r="R3884" s="11">
        <f t="shared" si="121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 t="s">
        <v>8331</v>
      </c>
      <c r="P3885" t="s">
        <v>8373</v>
      </c>
      <c r="Q3885" s="10">
        <f t="shared" si="120"/>
        <v>41854.602650462963</v>
      </c>
      <c r="R3885" s="11">
        <f t="shared" si="121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 t="s">
        <v>8331</v>
      </c>
      <c r="P3886" t="s">
        <v>8373</v>
      </c>
      <c r="Q3886" s="10">
        <f t="shared" si="120"/>
        <v>42065.791574074072</v>
      </c>
      <c r="R3886" s="11">
        <f t="shared" si="121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 t="s">
        <v>8331</v>
      </c>
      <c r="P3887" t="s">
        <v>8373</v>
      </c>
      <c r="Q3887" s="10">
        <f t="shared" si="120"/>
        <v>42469.951284722221</v>
      </c>
      <c r="R3887" s="11">
        <f t="shared" si="121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 t="s">
        <v>8331</v>
      </c>
      <c r="P3888" t="s">
        <v>8373</v>
      </c>
      <c r="Q3888" s="10">
        <f t="shared" si="120"/>
        <v>41954.228032407409</v>
      </c>
      <c r="R3888" s="11">
        <f t="shared" si="121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 t="s">
        <v>8331</v>
      </c>
      <c r="P3889" t="s">
        <v>8373</v>
      </c>
      <c r="Q3889" s="10">
        <f t="shared" si="120"/>
        <v>42079.857974537037</v>
      </c>
      <c r="R3889" s="11">
        <f t="shared" si="121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 t="s">
        <v>8331</v>
      </c>
      <c r="P3890" t="s">
        <v>8332</v>
      </c>
      <c r="Q3890" s="10">
        <f t="shared" si="120"/>
        <v>42762.545810185184</v>
      </c>
      <c r="R3890" s="11">
        <f t="shared" si="121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 t="s">
        <v>8331</v>
      </c>
      <c r="P3891" t="s">
        <v>8332</v>
      </c>
      <c r="Q3891" s="10">
        <f t="shared" si="120"/>
        <v>41977.004976851851</v>
      </c>
      <c r="R3891" s="11">
        <f t="shared" si="121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 t="s">
        <v>8331</v>
      </c>
      <c r="P3892" t="s">
        <v>8332</v>
      </c>
      <c r="Q3892" s="10">
        <f t="shared" si="120"/>
        <v>42171.758611111116</v>
      </c>
      <c r="R3892" s="11">
        <f t="shared" si="121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 t="s">
        <v>8331</v>
      </c>
      <c r="P3893" t="s">
        <v>8332</v>
      </c>
      <c r="Q3893" s="10">
        <f t="shared" si="120"/>
        <v>42056.1324537037</v>
      </c>
      <c r="R3893" s="11">
        <f t="shared" si="121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 t="s">
        <v>8331</v>
      </c>
      <c r="P3894" t="s">
        <v>8332</v>
      </c>
      <c r="Q3894" s="10">
        <f t="shared" si="120"/>
        <v>41867.652280092596</v>
      </c>
      <c r="R3894" s="11">
        <f t="shared" si="121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 t="s">
        <v>8331</v>
      </c>
      <c r="P3895" t="s">
        <v>8332</v>
      </c>
      <c r="Q3895" s="10">
        <f t="shared" si="120"/>
        <v>41779.657870370371</v>
      </c>
      <c r="R3895" s="11">
        <f t="shared" si="121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 t="s">
        <v>8331</v>
      </c>
      <c r="P3896" t="s">
        <v>8332</v>
      </c>
      <c r="Q3896" s="10">
        <f t="shared" si="120"/>
        <v>42679.958472222221</v>
      </c>
      <c r="R3896" s="11">
        <f t="shared" si="121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 t="s">
        <v>8331</v>
      </c>
      <c r="P3897" t="s">
        <v>8332</v>
      </c>
      <c r="Q3897" s="10">
        <f t="shared" si="120"/>
        <v>42032.250208333338</v>
      </c>
      <c r="R3897" s="11">
        <f t="shared" si="121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 t="s">
        <v>8331</v>
      </c>
      <c r="P3898" t="s">
        <v>8332</v>
      </c>
      <c r="Q3898" s="10">
        <f t="shared" si="120"/>
        <v>41793.191875000004</v>
      </c>
      <c r="R3898" s="11">
        <f t="shared" si="121"/>
        <v>2014</v>
      </c>
    </row>
    <row r="3899" spans="1:18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 t="s">
        <v>8331</v>
      </c>
      <c r="P3899" t="s">
        <v>8332</v>
      </c>
      <c r="Q3899" s="10">
        <f t="shared" si="120"/>
        <v>41982.87364583333</v>
      </c>
      <c r="R3899" s="11">
        <f t="shared" si="121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 t="s">
        <v>8331</v>
      </c>
      <c r="P3900" t="s">
        <v>8332</v>
      </c>
      <c r="Q3900" s="10">
        <f t="shared" si="120"/>
        <v>42193.482291666667</v>
      </c>
      <c r="R3900" s="11">
        <f t="shared" si="121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 t="s">
        <v>8331</v>
      </c>
      <c r="P3901" t="s">
        <v>8332</v>
      </c>
      <c r="Q3901" s="10">
        <f t="shared" si="120"/>
        <v>41843.775011574071</v>
      </c>
      <c r="R3901" s="11">
        <f t="shared" si="121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 t="s">
        <v>8331</v>
      </c>
      <c r="P3902" t="s">
        <v>8332</v>
      </c>
      <c r="Q3902" s="10">
        <f t="shared" si="120"/>
        <v>42136.092488425929</v>
      </c>
      <c r="R3902" s="11">
        <f t="shared" si="121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 t="s">
        <v>8331</v>
      </c>
      <c r="P3903" t="s">
        <v>8332</v>
      </c>
      <c r="Q3903" s="10">
        <f t="shared" si="120"/>
        <v>42317.826377314821</v>
      </c>
      <c r="R3903" s="11">
        <f t="shared" si="121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 t="s">
        <v>8331</v>
      </c>
      <c r="P3904" t="s">
        <v>8332</v>
      </c>
      <c r="Q3904" s="10">
        <f t="shared" si="120"/>
        <v>42663.468078703707</v>
      </c>
      <c r="R3904" s="11">
        <f t="shared" si="121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 t="s">
        <v>8331</v>
      </c>
      <c r="P3905" t="s">
        <v>8332</v>
      </c>
      <c r="Q3905" s="10">
        <f t="shared" si="120"/>
        <v>42186.01116898148</v>
      </c>
      <c r="R3905" s="11">
        <f t="shared" si="121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 t="s">
        <v>8331</v>
      </c>
      <c r="P3906" t="s">
        <v>8332</v>
      </c>
      <c r="Q3906" s="10">
        <f t="shared" ref="Q3906:Q3969" si="122">(((J3906/60)/60)/24)+DATE(1970,1,1)</f>
        <v>42095.229166666672</v>
      </c>
      <c r="R3906" s="11">
        <f t="shared" si="121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 t="s">
        <v>8331</v>
      </c>
      <c r="P3907" t="s">
        <v>8332</v>
      </c>
      <c r="Q3907" s="10">
        <f t="shared" si="122"/>
        <v>42124.623877314814</v>
      </c>
      <c r="R3907" s="11">
        <f t="shared" ref="R3907:R3970" si="123">YEAR(Q3907)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 t="s">
        <v>8331</v>
      </c>
      <c r="P3908" t="s">
        <v>8332</v>
      </c>
      <c r="Q3908" s="10">
        <f t="shared" si="122"/>
        <v>42143.917743055557</v>
      </c>
      <c r="R3908" s="11">
        <f t="shared" si="123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 t="s">
        <v>8331</v>
      </c>
      <c r="P3909" t="s">
        <v>8332</v>
      </c>
      <c r="Q3909" s="10">
        <f t="shared" si="122"/>
        <v>41906.819513888891</v>
      </c>
      <c r="R3909" s="11">
        <f t="shared" si="123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 t="s">
        <v>8331</v>
      </c>
      <c r="P3910" t="s">
        <v>8332</v>
      </c>
      <c r="Q3910" s="10">
        <f t="shared" si="122"/>
        <v>41834.135370370372</v>
      </c>
      <c r="R3910" s="11">
        <f t="shared" si="123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 t="s">
        <v>8331</v>
      </c>
      <c r="P3911" t="s">
        <v>8332</v>
      </c>
      <c r="Q3911" s="10">
        <f t="shared" si="122"/>
        <v>41863.359282407408</v>
      </c>
      <c r="R3911" s="11">
        <f t="shared" si="123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 t="s">
        <v>8331</v>
      </c>
      <c r="P3912" t="s">
        <v>8332</v>
      </c>
      <c r="Q3912" s="10">
        <f t="shared" si="122"/>
        <v>42224.756909722222</v>
      </c>
      <c r="R3912" s="11">
        <f t="shared" si="123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 t="s">
        <v>8331</v>
      </c>
      <c r="P3913" t="s">
        <v>8332</v>
      </c>
      <c r="Q3913" s="10">
        <f t="shared" si="122"/>
        <v>41939.8122337963</v>
      </c>
      <c r="R3913" s="11">
        <f t="shared" si="123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 t="s">
        <v>8331</v>
      </c>
      <c r="P3914" t="s">
        <v>8332</v>
      </c>
      <c r="Q3914" s="10">
        <f t="shared" si="122"/>
        <v>42059.270023148143</v>
      </c>
      <c r="R3914" s="11">
        <f t="shared" si="123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 t="s">
        <v>8331</v>
      </c>
      <c r="P3915" t="s">
        <v>8332</v>
      </c>
      <c r="Q3915" s="10">
        <f t="shared" si="122"/>
        <v>42308.211215277777</v>
      </c>
      <c r="R3915" s="11">
        <f t="shared" si="123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 t="s">
        <v>8331</v>
      </c>
      <c r="P3916" t="s">
        <v>8332</v>
      </c>
      <c r="Q3916" s="10">
        <f t="shared" si="122"/>
        <v>42114.818935185183</v>
      </c>
      <c r="R3916" s="11">
        <f t="shared" si="123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 t="s">
        <v>8331</v>
      </c>
      <c r="P3917" t="s">
        <v>8332</v>
      </c>
      <c r="Q3917" s="10">
        <f t="shared" si="122"/>
        <v>42492.98505787037</v>
      </c>
      <c r="R3917" s="11">
        <f t="shared" si="123"/>
        <v>2016</v>
      </c>
    </row>
    <row r="3918" spans="1:18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 t="s">
        <v>8331</v>
      </c>
      <c r="P3918" t="s">
        <v>8332</v>
      </c>
      <c r="Q3918" s="10">
        <f t="shared" si="122"/>
        <v>42494.471666666665</v>
      </c>
      <c r="R3918" s="11">
        <f t="shared" si="123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 t="s">
        <v>8331</v>
      </c>
      <c r="P3919" t="s">
        <v>8332</v>
      </c>
      <c r="Q3919" s="10">
        <f t="shared" si="122"/>
        <v>41863.527326388888</v>
      </c>
      <c r="R3919" s="11">
        <f t="shared" si="123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 t="s">
        <v>8331</v>
      </c>
      <c r="P3920" t="s">
        <v>8332</v>
      </c>
      <c r="Q3920" s="10">
        <f t="shared" si="122"/>
        <v>41843.664618055554</v>
      </c>
      <c r="R3920" s="11">
        <f t="shared" si="123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 t="s">
        <v>8331</v>
      </c>
      <c r="P3921" t="s">
        <v>8332</v>
      </c>
      <c r="Q3921" s="10">
        <f t="shared" si="122"/>
        <v>42358.684872685189</v>
      </c>
      <c r="R3921" s="11">
        <f t="shared" si="123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 t="s">
        <v>8331</v>
      </c>
      <c r="P3922" t="s">
        <v>8332</v>
      </c>
      <c r="Q3922" s="10">
        <f t="shared" si="122"/>
        <v>42657.38726851852</v>
      </c>
      <c r="R3922" s="11">
        <f t="shared" si="123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 t="s">
        <v>8331</v>
      </c>
      <c r="P3923" t="s">
        <v>8332</v>
      </c>
      <c r="Q3923" s="10">
        <f t="shared" si="122"/>
        <v>41926.542303240742</v>
      </c>
      <c r="R3923" s="11">
        <f t="shared" si="123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 t="s">
        <v>8331</v>
      </c>
      <c r="P3924" t="s">
        <v>8332</v>
      </c>
      <c r="Q3924" s="10">
        <f t="shared" si="122"/>
        <v>42020.768634259264</v>
      </c>
      <c r="R3924" s="11">
        <f t="shared" si="123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 t="s">
        <v>8331</v>
      </c>
      <c r="P3925" t="s">
        <v>8332</v>
      </c>
      <c r="Q3925" s="10">
        <f t="shared" si="122"/>
        <v>42075.979988425926</v>
      </c>
      <c r="R3925" s="11">
        <f t="shared" si="123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 t="s">
        <v>8331</v>
      </c>
      <c r="P3926" t="s">
        <v>8332</v>
      </c>
      <c r="Q3926" s="10">
        <f t="shared" si="122"/>
        <v>41786.959745370368</v>
      </c>
      <c r="R3926" s="11">
        <f t="shared" si="123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 t="s">
        <v>8331</v>
      </c>
      <c r="P3927" t="s">
        <v>8332</v>
      </c>
      <c r="Q3927" s="10">
        <f t="shared" si="122"/>
        <v>41820.870821759258</v>
      </c>
      <c r="R3927" s="11">
        <f t="shared" si="123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 t="s">
        <v>8331</v>
      </c>
      <c r="P3928" t="s">
        <v>8332</v>
      </c>
      <c r="Q3928" s="10">
        <f t="shared" si="122"/>
        <v>41970.085046296299</v>
      </c>
      <c r="R3928" s="11">
        <f t="shared" si="123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 t="s">
        <v>8331</v>
      </c>
      <c r="P3929" t="s">
        <v>8332</v>
      </c>
      <c r="Q3929" s="10">
        <f t="shared" si="122"/>
        <v>41830.267407407409</v>
      </c>
      <c r="R3929" s="11">
        <f t="shared" si="123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 t="s">
        <v>8331</v>
      </c>
      <c r="P3930" t="s">
        <v>8332</v>
      </c>
      <c r="Q3930" s="10">
        <f t="shared" si="122"/>
        <v>42265.683182870373</v>
      </c>
      <c r="R3930" s="11">
        <f t="shared" si="123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 t="s">
        <v>8331</v>
      </c>
      <c r="P3931" t="s">
        <v>8332</v>
      </c>
      <c r="Q3931" s="10">
        <f t="shared" si="122"/>
        <v>42601.827141203699</v>
      </c>
      <c r="R3931" s="11">
        <f t="shared" si="123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 t="s">
        <v>8331</v>
      </c>
      <c r="P3932" t="s">
        <v>8332</v>
      </c>
      <c r="Q3932" s="10">
        <f t="shared" si="122"/>
        <v>42433.338749999995</v>
      </c>
      <c r="R3932" s="11">
        <f t="shared" si="123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 t="s">
        <v>8331</v>
      </c>
      <c r="P3933" t="s">
        <v>8332</v>
      </c>
      <c r="Q3933" s="10">
        <f t="shared" si="122"/>
        <v>42228.151701388888</v>
      </c>
      <c r="R3933" s="11">
        <f t="shared" si="123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 t="s">
        <v>8331</v>
      </c>
      <c r="P3934" t="s">
        <v>8332</v>
      </c>
      <c r="Q3934" s="10">
        <f t="shared" si="122"/>
        <v>42415.168564814812</v>
      </c>
      <c r="R3934" s="11">
        <f t="shared" si="123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 t="s">
        <v>8331</v>
      </c>
      <c r="P3935" t="s">
        <v>8332</v>
      </c>
      <c r="Q3935" s="10">
        <f t="shared" si="122"/>
        <v>42538.968310185184</v>
      </c>
      <c r="R3935" s="11">
        <f t="shared" si="123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 t="s">
        <v>8331</v>
      </c>
      <c r="P3936" t="s">
        <v>8332</v>
      </c>
      <c r="Q3936" s="10">
        <f t="shared" si="122"/>
        <v>42233.671747685185</v>
      </c>
      <c r="R3936" s="11">
        <f t="shared" si="123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 t="s">
        <v>8331</v>
      </c>
      <c r="P3937" t="s">
        <v>8332</v>
      </c>
      <c r="Q3937" s="10">
        <f t="shared" si="122"/>
        <v>42221.656782407401</v>
      </c>
      <c r="R3937" s="11">
        <f t="shared" si="123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 t="s">
        <v>8331</v>
      </c>
      <c r="P3938" t="s">
        <v>8332</v>
      </c>
      <c r="Q3938" s="10">
        <f t="shared" si="122"/>
        <v>42675.262962962966</v>
      </c>
      <c r="R3938" s="11">
        <f t="shared" si="123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 t="s">
        <v>8331</v>
      </c>
      <c r="P3939" t="s">
        <v>8332</v>
      </c>
      <c r="Q3939" s="10">
        <f t="shared" si="122"/>
        <v>42534.631481481483</v>
      </c>
      <c r="R3939" s="11">
        <f t="shared" si="123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 t="s">
        <v>8331</v>
      </c>
      <c r="P3940" t="s">
        <v>8332</v>
      </c>
      <c r="Q3940" s="10">
        <f t="shared" si="122"/>
        <v>42151.905717592599</v>
      </c>
      <c r="R3940" s="11">
        <f t="shared" si="123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 t="s">
        <v>8331</v>
      </c>
      <c r="P3941" t="s">
        <v>8332</v>
      </c>
      <c r="Q3941" s="10">
        <f t="shared" si="122"/>
        <v>41915.400219907409</v>
      </c>
      <c r="R3941" s="11">
        <f t="shared" si="123"/>
        <v>2014</v>
      </c>
    </row>
    <row r="3942" spans="1:18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 t="s">
        <v>8331</v>
      </c>
      <c r="P3942" t="s">
        <v>8332</v>
      </c>
      <c r="Q3942" s="10">
        <f t="shared" si="122"/>
        <v>41961.492488425924</v>
      </c>
      <c r="R3942" s="11">
        <f t="shared" si="123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 t="s">
        <v>8331</v>
      </c>
      <c r="P3943" t="s">
        <v>8332</v>
      </c>
      <c r="Q3943" s="10">
        <f t="shared" si="122"/>
        <v>41940.587233796294</v>
      </c>
      <c r="R3943" s="11">
        <f t="shared" si="123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 t="s">
        <v>8331</v>
      </c>
      <c r="P3944" t="s">
        <v>8332</v>
      </c>
      <c r="Q3944" s="10">
        <f t="shared" si="122"/>
        <v>42111.904097222221</v>
      </c>
      <c r="R3944" s="11">
        <f t="shared" si="123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 t="s">
        <v>8331</v>
      </c>
      <c r="P3945" t="s">
        <v>8332</v>
      </c>
      <c r="Q3945" s="10">
        <f t="shared" si="122"/>
        <v>42279.778564814813</v>
      </c>
      <c r="R3945" s="11">
        <f t="shared" si="123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 t="s">
        <v>8331</v>
      </c>
      <c r="P3946" t="s">
        <v>8332</v>
      </c>
      <c r="Q3946" s="10">
        <f t="shared" si="122"/>
        <v>42213.662905092591</v>
      </c>
      <c r="R3946" s="11">
        <f t="shared" si="123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 t="s">
        <v>8331</v>
      </c>
      <c r="P3947" t="s">
        <v>8332</v>
      </c>
      <c r="Q3947" s="10">
        <f t="shared" si="122"/>
        <v>42109.801712962959</v>
      </c>
      <c r="R3947" s="11">
        <f t="shared" si="123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 t="s">
        <v>8331</v>
      </c>
      <c r="P3948" t="s">
        <v>8332</v>
      </c>
      <c r="Q3948" s="10">
        <f t="shared" si="122"/>
        <v>42031.833587962959</v>
      </c>
      <c r="R3948" s="11">
        <f t="shared" si="123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 t="s">
        <v>8331</v>
      </c>
      <c r="P3949" t="s">
        <v>8332</v>
      </c>
      <c r="Q3949" s="10">
        <f t="shared" si="122"/>
        <v>42615.142870370371</v>
      </c>
      <c r="R3949" s="11">
        <f t="shared" si="123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 t="s">
        <v>8331</v>
      </c>
      <c r="P3950" t="s">
        <v>8332</v>
      </c>
      <c r="Q3950" s="10">
        <f t="shared" si="122"/>
        <v>41829.325497685182</v>
      </c>
      <c r="R3950" s="11">
        <f t="shared" si="123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 t="s">
        <v>8331</v>
      </c>
      <c r="P3951" t="s">
        <v>8332</v>
      </c>
      <c r="Q3951" s="10">
        <f t="shared" si="122"/>
        <v>42016.120613425926</v>
      </c>
      <c r="R3951" s="11">
        <f t="shared" si="123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 t="s">
        <v>8331</v>
      </c>
      <c r="P3952" t="s">
        <v>8332</v>
      </c>
      <c r="Q3952" s="10">
        <f t="shared" si="122"/>
        <v>42439.702314814815</v>
      </c>
      <c r="R3952" s="11">
        <f t="shared" si="123"/>
        <v>2016</v>
      </c>
    </row>
    <row r="3953" spans="1:18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 t="s">
        <v>8331</v>
      </c>
      <c r="P3953" t="s">
        <v>8332</v>
      </c>
      <c r="Q3953" s="10">
        <f t="shared" si="122"/>
        <v>42433.825717592597</v>
      </c>
      <c r="R3953" s="11">
        <f t="shared" si="123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 t="s">
        <v>8331</v>
      </c>
      <c r="P3954" t="s">
        <v>8332</v>
      </c>
      <c r="Q3954" s="10">
        <f t="shared" si="122"/>
        <v>42243.790393518517</v>
      </c>
      <c r="R3954" s="11">
        <f t="shared" si="123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 t="s">
        <v>8331</v>
      </c>
      <c r="P3955" t="s">
        <v>8332</v>
      </c>
      <c r="Q3955" s="10">
        <f t="shared" si="122"/>
        <v>42550.048449074078</v>
      </c>
      <c r="R3955" s="11">
        <f t="shared" si="123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 t="s">
        <v>8331</v>
      </c>
      <c r="P3956" t="s">
        <v>8332</v>
      </c>
      <c r="Q3956" s="10">
        <f t="shared" si="122"/>
        <v>41774.651203703703</v>
      </c>
      <c r="R3956" s="11">
        <f t="shared" si="123"/>
        <v>2014</v>
      </c>
    </row>
    <row r="3957" spans="1:18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 t="s">
        <v>8331</v>
      </c>
      <c r="P3957" t="s">
        <v>8332</v>
      </c>
      <c r="Q3957" s="10">
        <f t="shared" si="122"/>
        <v>42306.848854166667</v>
      </c>
      <c r="R3957" s="11">
        <f t="shared" si="123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 t="s">
        <v>8331</v>
      </c>
      <c r="P3958" t="s">
        <v>8332</v>
      </c>
      <c r="Q3958" s="10">
        <f t="shared" si="122"/>
        <v>42457.932025462964</v>
      </c>
      <c r="R3958" s="11">
        <f t="shared" si="123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 t="s">
        <v>8331</v>
      </c>
      <c r="P3959" t="s">
        <v>8332</v>
      </c>
      <c r="Q3959" s="10">
        <f t="shared" si="122"/>
        <v>42513.976319444439</v>
      </c>
      <c r="R3959" s="11">
        <f t="shared" si="123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 t="s">
        <v>8331</v>
      </c>
      <c r="P3960" t="s">
        <v>8332</v>
      </c>
      <c r="Q3960" s="10">
        <f t="shared" si="122"/>
        <v>41816.950370370374</v>
      </c>
      <c r="R3960" s="11">
        <f t="shared" si="123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 t="s">
        <v>8331</v>
      </c>
      <c r="P3961" t="s">
        <v>8332</v>
      </c>
      <c r="Q3961" s="10">
        <f t="shared" si="122"/>
        <v>41880.788842592592</v>
      </c>
      <c r="R3961" s="11">
        <f t="shared" si="123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 t="s">
        <v>8331</v>
      </c>
      <c r="P3962" t="s">
        <v>8332</v>
      </c>
      <c r="Q3962" s="10">
        <f t="shared" si="122"/>
        <v>42342.845555555556</v>
      </c>
      <c r="R3962" s="11">
        <f t="shared" si="123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 t="s">
        <v>8331</v>
      </c>
      <c r="P3963" t="s">
        <v>8332</v>
      </c>
      <c r="Q3963" s="10">
        <f t="shared" si="122"/>
        <v>41745.891319444447</v>
      </c>
      <c r="R3963" s="11">
        <f t="shared" si="123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 t="s">
        <v>8331</v>
      </c>
      <c r="P3964" t="s">
        <v>8332</v>
      </c>
      <c r="Q3964" s="10">
        <f t="shared" si="122"/>
        <v>42311.621458333335</v>
      </c>
      <c r="R3964" s="11">
        <f t="shared" si="123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 t="s">
        <v>8331</v>
      </c>
      <c r="P3965" t="s">
        <v>8332</v>
      </c>
      <c r="Q3965" s="10">
        <f t="shared" si="122"/>
        <v>42296.154131944444</v>
      </c>
      <c r="R3965" s="11">
        <f t="shared" si="123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 t="s">
        <v>8331</v>
      </c>
      <c r="P3966" t="s">
        <v>8332</v>
      </c>
      <c r="Q3966" s="10">
        <f t="shared" si="122"/>
        <v>42053.722060185188</v>
      </c>
      <c r="R3966" s="11">
        <f t="shared" si="123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 t="s">
        <v>8331</v>
      </c>
      <c r="P3967" t="s">
        <v>8332</v>
      </c>
      <c r="Q3967" s="10">
        <f t="shared" si="122"/>
        <v>42414.235879629632</v>
      </c>
      <c r="R3967" s="11">
        <f t="shared" si="123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 t="s">
        <v>8331</v>
      </c>
      <c r="P3968" t="s">
        <v>8332</v>
      </c>
      <c r="Q3968" s="10">
        <f t="shared" si="122"/>
        <v>41801.711550925924</v>
      </c>
      <c r="R3968" s="11">
        <f t="shared" si="123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 t="s">
        <v>8331</v>
      </c>
      <c r="P3969" t="s">
        <v>8332</v>
      </c>
      <c r="Q3969" s="10">
        <f t="shared" si="122"/>
        <v>42770.290590277778</v>
      </c>
      <c r="R3969" s="11">
        <f t="shared" si="123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 t="s">
        <v>8331</v>
      </c>
      <c r="P3970" t="s">
        <v>8332</v>
      </c>
      <c r="Q3970" s="10">
        <f t="shared" ref="Q3970:Q4033" si="124">(((J3970/60)/60)/24)+DATE(1970,1,1)</f>
        <v>42452.815659722226</v>
      </c>
      <c r="R3970" s="11">
        <f t="shared" si="123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 t="s">
        <v>8331</v>
      </c>
      <c r="P3971" t="s">
        <v>8332</v>
      </c>
      <c r="Q3971" s="10">
        <f t="shared" si="124"/>
        <v>42601.854699074072</v>
      </c>
      <c r="R3971" s="11">
        <f t="shared" ref="R3971:R4034" si="125">YEAR(Q3971)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 t="s">
        <v>8331</v>
      </c>
      <c r="P3972" t="s">
        <v>8332</v>
      </c>
      <c r="Q3972" s="10">
        <f t="shared" si="124"/>
        <v>42447.863553240735</v>
      </c>
      <c r="R3972" s="11">
        <f t="shared" si="125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 t="s">
        <v>8331</v>
      </c>
      <c r="P3973" t="s">
        <v>8332</v>
      </c>
      <c r="Q3973" s="10">
        <f t="shared" si="124"/>
        <v>41811.536180555559</v>
      </c>
      <c r="R3973" s="11">
        <f t="shared" si="125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 t="s">
        <v>8331</v>
      </c>
      <c r="P3974" t="s">
        <v>8332</v>
      </c>
      <c r="Q3974" s="10">
        <f t="shared" si="124"/>
        <v>41981.067523148144</v>
      </c>
      <c r="R3974" s="11">
        <f t="shared" si="125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 t="s">
        <v>8331</v>
      </c>
      <c r="P3975" t="s">
        <v>8332</v>
      </c>
      <c r="Q3975" s="10">
        <f t="shared" si="124"/>
        <v>42469.68414351852</v>
      </c>
      <c r="R3975" s="11">
        <f t="shared" si="125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 t="s">
        <v>8331</v>
      </c>
      <c r="P3976" t="s">
        <v>8332</v>
      </c>
      <c r="Q3976" s="10">
        <f t="shared" si="124"/>
        <v>42493.546851851846</v>
      </c>
      <c r="R3976" s="11">
        <f t="shared" si="125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 t="s">
        <v>8331</v>
      </c>
      <c r="P3977" t="s">
        <v>8332</v>
      </c>
      <c r="Q3977" s="10">
        <f t="shared" si="124"/>
        <v>42534.866875</v>
      </c>
      <c r="R3977" s="11">
        <f t="shared" si="125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 t="s">
        <v>8331</v>
      </c>
      <c r="P3978" t="s">
        <v>8332</v>
      </c>
      <c r="Q3978" s="10">
        <f t="shared" si="124"/>
        <v>41830.858344907407</v>
      </c>
      <c r="R3978" s="11">
        <f t="shared" si="125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 t="s">
        <v>8331</v>
      </c>
      <c r="P3979" t="s">
        <v>8332</v>
      </c>
      <c r="Q3979" s="10">
        <f t="shared" si="124"/>
        <v>42543.788564814815</v>
      </c>
      <c r="R3979" s="11">
        <f t="shared" si="125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 t="s">
        <v>8331</v>
      </c>
      <c r="P3980" t="s">
        <v>8332</v>
      </c>
      <c r="Q3980" s="10">
        <f t="shared" si="124"/>
        <v>41975.642974537041</v>
      </c>
      <c r="R3980" s="11">
        <f t="shared" si="125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 t="s">
        <v>8331</v>
      </c>
      <c r="P3981" t="s">
        <v>8332</v>
      </c>
      <c r="Q3981" s="10">
        <f t="shared" si="124"/>
        <v>42069.903437500005</v>
      </c>
      <c r="R3981" s="11">
        <f t="shared" si="125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 t="s">
        <v>8331</v>
      </c>
      <c r="P3982" t="s">
        <v>8332</v>
      </c>
      <c r="Q3982" s="10">
        <f t="shared" si="124"/>
        <v>41795.598923611113</v>
      </c>
      <c r="R3982" s="11">
        <f t="shared" si="125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 t="s">
        <v>8331</v>
      </c>
      <c r="P3983" t="s">
        <v>8332</v>
      </c>
      <c r="Q3983" s="10">
        <f t="shared" si="124"/>
        <v>42508.179965277777</v>
      </c>
      <c r="R3983" s="11">
        <f t="shared" si="125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 t="s">
        <v>8331</v>
      </c>
      <c r="P3984" t="s">
        <v>8332</v>
      </c>
      <c r="Q3984" s="10">
        <f t="shared" si="124"/>
        <v>42132.809953703705</v>
      </c>
      <c r="R3984" s="11">
        <f t="shared" si="125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 t="s">
        <v>8331</v>
      </c>
      <c r="P3985" t="s">
        <v>8332</v>
      </c>
      <c r="Q3985" s="10">
        <f t="shared" si="124"/>
        <v>41747.86986111111</v>
      </c>
      <c r="R3985" s="11">
        <f t="shared" si="125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 t="s">
        <v>8331</v>
      </c>
      <c r="P3986" t="s">
        <v>8332</v>
      </c>
      <c r="Q3986" s="10">
        <f t="shared" si="124"/>
        <v>41920.963472222218</v>
      </c>
      <c r="R3986" s="11">
        <f t="shared" si="125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 t="s">
        <v>8331</v>
      </c>
      <c r="P3987" t="s">
        <v>8332</v>
      </c>
      <c r="Q3987" s="10">
        <f t="shared" si="124"/>
        <v>42399.707407407404</v>
      </c>
      <c r="R3987" s="11">
        <f t="shared" si="125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 t="s">
        <v>8331</v>
      </c>
      <c r="P3988" t="s">
        <v>8332</v>
      </c>
      <c r="Q3988" s="10">
        <f t="shared" si="124"/>
        <v>42467.548541666663</v>
      </c>
      <c r="R3988" s="11">
        <f t="shared" si="125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 t="s">
        <v>8331</v>
      </c>
      <c r="P3989" t="s">
        <v>8332</v>
      </c>
      <c r="Q3989" s="10">
        <f t="shared" si="124"/>
        <v>41765.92465277778</v>
      </c>
      <c r="R3989" s="11">
        <f t="shared" si="125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 t="s">
        <v>8331</v>
      </c>
      <c r="P3990" t="s">
        <v>8332</v>
      </c>
      <c r="Q3990" s="10">
        <f t="shared" si="124"/>
        <v>42230.08116898148</v>
      </c>
      <c r="R3990" s="11">
        <f t="shared" si="125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 t="s">
        <v>8331</v>
      </c>
      <c r="P3991" t="s">
        <v>8332</v>
      </c>
      <c r="Q3991" s="10">
        <f t="shared" si="124"/>
        <v>42286.749780092592</v>
      </c>
      <c r="R3991" s="11">
        <f t="shared" si="125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 t="s">
        <v>8331</v>
      </c>
      <c r="P3992" t="s">
        <v>8332</v>
      </c>
      <c r="Q3992" s="10">
        <f t="shared" si="124"/>
        <v>42401.672372685185</v>
      </c>
      <c r="R3992" s="11">
        <f t="shared" si="125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 t="s">
        <v>8331</v>
      </c>
      <c r="P3993" t="s">
        <v>8332</v>
      </c>
      <c r="Q3993" s="10">
        <f t="shared" si="124"/>
        <v>42125.644467592589</v>
      </c>
      <c r="R3993" s="11">
        <f t="shared" si="125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 t="s">
        <v>8331</v>
      </c>
      <c r="P3994" t="s">
        <v>8332</v>
      </c>
      <c r="Q3994" s="10">
        <f t="shared" si="124"/>
        <v>42289.94049768518</v>
      </c>
      <c r="R3994" s="11">
        <f t="shared" si="125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 t="s">
        <v>8331</v>
      </c>
      <c r="P3995" t="s">
        <v>8332</v>
      </c>
      <c r="Q3995" s="10">
        <f t="shared" si="124"/>
        <v>42107.864722222221</v>
      </c>
      <c r="R3995" s="11">
        <f t="shared" si="125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 t="s">
        <v>8331</v>
      </c>
      <c r="P3996" t="s">
        <v>8332</v>
      </c>
      <c r="Q3996" s="10">
        <f t="shared" si="124"/>
        <v>41809.389930555553</v>
      </c>
      <c r="R3996" s="11">
        <f t="shared" si="125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 t="s">
        <v>8331</v>
      </c>
      <c r="P3997" t="s">
        <v>8332</v>
      </c>
      <c r="Q3997" s="10">
        <f t="shared" si="124"/>
        <v>42019.683761574073</v>
      </c>
      <c r="R3997" s="11">
        <f t="shared" si="125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 t="s">
        <v>8331</v>
      </c>
      <c r="P3998" t="s">
        <v>8332</v>
      </c>
      <c r="Q3998" s="10">
        <f t="shared" si="124"/>
        <v>41950.26694444444</v>
      </c>
      <c r="R3998" s="11">
        <f t="shared" si="125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 t="s">
        <v>8331</v>
      </c>
      <c r="P3999" t="s">
        <v>8332</v>
      </c>
      <c r="Q3999" s="10">
        <f t="shared" si="124"/>
        <v>42069.391446759255</v>
      </c>
      <c r="R3999" s="11">
        <f t="shared" si="125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 t="s">
        <v>8331</v>
      </c>
      <c r="P4000" t="s">
        <v>8332</v>
      </c>
      <c r="Q4000" s="10">
        <f t="shared" si="124"/>
        <v>42061.963263888887</v>
      </c>
      <c r="R4000" s="11">
        <f t="shared" si="125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 t="s">
        <v>8331</v>
      </c>
      <c r="P4001" t="s">
        <v>8332</v>
      </c>
      <c r="Q4001" s="10">
        <f t="shared" si="124"/>
        <v>41842.828680555554</v>
      </c>
      <c r="R4001" s="11">
        <f t="shared" si="125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 t="s">
        <v>8331</v>
      </c>
      <c r="P4002" t="s">
        <v>8332</v>
      </c>
      <c r="Q4002" s="10">
        <f t="shared" si="124"/>
        <v>42437.64534722222</v>
      </c>
      <c r="R4002" s="11">
        <f t="shared" si="125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 t="s">
        <v>8331</v>
      </c>
      <c r="P4003" t="s">
        <v>8332</v>
      </c>
      <c r="Q4003" s="10">
        <f t="shared" si="124"/>
        <v>42775.964212962965</v>
      </c>
      <c r="R4003" s="11">
        <f t="shared" si="125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 t="s">
        <v>8331</v>
      </c>
      <c r="P4004" t="s">
        <v>8332</v>
      </c>
      <c r="Q4004" s="10">
        <f t="shared" si="124"/>
        <v>41879.043530092589</v>
      </c>
      <c r="R4004" s="11">
        <f t="shared" si="125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 t="s">
        <v>8331</v>
      </c>
      <c r="P4005" t="s">
        <v>8332</v>
      </c>
      <c r="Q4005" s="10">
        <f t="shared" si="124"/>
        <v>42020.587349537032</v>
      </c>
      <c r="R4005" s="11">
        <f t="shared" si="125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 t="s">
        <v>8331</v>
      </c>
      <c r="P4006" t="s">
        <v>8332</v>
      </c>
      <c r="Q4006" s="10">
        <f t="shared" si="124"/>
        <v>41890.16269675926</v>
      </c>
      <c r="R4006" s="11">
        <f t="shared" si="125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 t="s">
        <v>8331</v>
      </c>
      <c r="P4007" t="s">
        <v>8332</v>
      </c>
      <c r="Q4007" s="10">
        <f t="shared" si="124"/>
        <v>41872.807696759257</v>
      </c>
      <c r="R4007" s="11">
        <f t="shared" si="125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 t="s">
        <v>8331</v>
      </c>
      <c r="P4008" t="s">
        <v>8332</v>
      </c>
      <c r="Q4008" s="10">
        <f t="shared" si="124"/>
        <v>42391.772997685184</v>
      </c>
      <c r="R4008" s="11">
        <f t="shared" si="125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 t="s">
        <v>8331</v>
      </c>
      <c r="P4009" t="s">
        <v>8332</v>
      </c>
      <c r="Q4009" s="10">
        <f t="shared" si="124"/>
        <v>41848.772928240738</v>
      </c>
      <c r="R4009" s="11">
        <f t="shared" si="125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 t="s">
        <v>8331</v>
      </c>
      <c r="P4010" t="s">
        <v>8332</v>
      </c>
      <c r="Q4010" s="10">
        <f t="shared" si="124"/>
        <v>42177.964201388888</v>
      </c>
      <c r="R4010" s="11">
        <f t="shared" si="125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 t="s">
        <v>8331</v>
      </c>
      <c r="P4011" t="s">
        <v>8332</v>
      </c>
      <c r="Q4011" s="10">
        <f t="shared" si="124"/>
        <v>41851.700925925928</v>
      </c>
      <c r="R4011" s="11">
        <f t="shared" si="125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 t="s">
        <v>8331</v>
      </c>
      <c r="P4012" t="s">
        <v>8332</v>
      </c>
      <c r="Q4012" s="10">
        <f t="shared" si="124"/>
        <v>41921.770439814813</v>
      </c>
      <c r="R4012" s="11">
        <f t="shared" si="125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 t="s">
        <v>8331</v>
      </c>
      <c r="P4013" t="s">
        <v>8332</v>
      </c>
      <c r="Q4013" s="10">
        <f t="shared" si="124"/>
        <v>42002.54488425926</v>
      </c>
      <c r="R4013" s="11">
        <f t="shared" si="125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 t="s">
        <v>8331</v>
      </c>
      <c r="P4014" t="s">
        <v>8332</v>
      </c>
      <c r="Q4014" s="10">
        <f t="shared" si="124"/>
        <v>42096.544548611113</v>
      </c>
      <c r="R4014" s="11">
        <f t="shared" si="125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 t="s">
        <v>8331</v>
      </c>
      <c r="P4015" t="s">
        <v>8332</v>
      </c>
      <c r="Q4015" s="10">
        <f t="shared" si="124"/>
        <v>42021.301192129627</v>
      </c>
      <c r="R4015" s="11">
        <f t="shared" si="125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 t="s">
        <v>8331</v>
      </c>
      <c r="P4016" t="s">
        <v>8332</v>
      </c>
      <c r="Q4016" s="10">
        <f t="shared" si="124"/>
        <v>42419.246168981481</v>
      </c>
      <c r="R4016" s="11">
        <f t="shared" si="125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 t="s">
        <v>8331</v>
      </c>
      <c r="P4017" t="s">
        <v>8332</v>
      </c>
      <c r="Q4017" s="10">
        <f t="shared" si="124"/>
        <v>42174.780821759254</v>
      </c>
      <c r="R4017" s="11">
        <f t="shared" si="125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 t="s">
        <v>8331</v>
      </c>
      <c r="P4018" t="s">
        <v>8332</v>
      </c>
      <c r="Q4018" s="10">
        <f t="shared" si="124"/>
        <v>41869.872685185182</v>
      </c>
      <c r="R4018" s="11">
        <f t="shared" si="125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 t="s">
        <v>8331</v>
      </c>
      <c r="P4019" t="s">
        <v>8332</v>
      </c>
      <c r="Q4019" s="10">
        <f t="shared" si="124"/>
        <v>41856.672152777777</v>
      </c>
      <c r="R4019" s="11">
        <f t="shared" si="125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 t="s">
        <v>8331</v>
      </c>
      <c r="P4020" t="s">
        <v>8332</v>
      </c>
      <c r="Q4020" s="10">
        <f t="shared" si="124"/>
        <v>42620.91097222222</v>
      </c>
      <c r="R4020" s="11">
        <f t="shared" si="125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 t="s">
        <v>8331</v>
      </c>
      <c r="P4021" t="s">
        <v>8332</v>
      </c>
      <c r="Q4021" s="10">
        <f t="shared" si="124"/>
        <v>42417.675879629634</v>
      </c>
      <c r="R4021" s="11">
        <f t="shared" si="125"/>
        <v>2016</v>
      </c>
    </row>
    <row r="4022" spans="1:18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 t="s">
        <v>8331</v>
      </c>
      <c r="P4022" t="s">
        <v>8332</v>
      </c>
      <c r="Q4022" s="10">
        <f t="shared" si="124"/>
        <v>42057.190960648149</v>
      </c>
      <c r="R4022" s="11">
        <f t="shared" si="125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 t="s">
        <v>8331</v>
      </c>
      <c r="P4023" t="s">
        <v>8332</v>
      </c>
      <c r="Q4023" s="10">
        <f t="shared" si="124"/>
        <v>41878.911550925928</v>
      </c>
      <c r="R4023" s="11">
        <f t="shared" si="125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 t="s">
        <v>8331</v>
      </c>
      <c r="P4024" t="s">
        <v>8332</v>
      </c>
      <c r="Q4024" s="10">
        <f t="shared" si="124"/>
        <v>41990.584108796291</v>
      </c>
      <c r="R4024" s="11">
        <f t="shared" si="125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 t="s">
        <v>8331</v>
      </c>
      <c r="P4025" t="s">
        <v>8332</v>
      </c>
      <c r="Q4025" s="10">
        <f t="shared" si="124"/>
        <v>42408.999571759254</v>
      </c>
      <c r="R4025" s="11">
        <f t="shared" si="125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 t="s">
        <v>8331</v>
      </c>
      <c r="P4026" t="s">
        <v>8332</v>
      </c>
      <c r="Q4026" s="10">
        <f t="shared" si="124"/>
        <v>42217.670104166667</v>
      </c>
      <c r="R4026" s="11">
        <f t="shared" si="125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 t="s">
        <v>8331</v>
      </c>
      <c r="P4027" t="s">
        <v>8332</v>
      </c>
      <c r="Q4027" s="10">
        <f t="shared" si="124"/>
        <v>42151.237685185188</v>
      </c>
      <c r="R4027" s="11">
        <f t="shared" si="125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 t="s">
        <v>8331</v>
      </c>
      <c r="P4028" t="s">
        <v>8332</v>
      </c>
      <c r="Q4028" s="10">
        <f t="shared" si="124"/>
        <v>42282.655543981484</v>
      </c>
      <c r="R4028" s="11">
        <f t="shared" si="125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 t="s">
        <v>8331</v>
      </c>
      <c r="P4029" t="s">
        <v>8332</v>
      </c>
      <c r="Q4029" s="10">
        <f t="shared" si="124"/>
        <v>42768.97084490741</v>
      </c>
      <c r="R4029" s="11">
        <f t="shared" si="125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 t="s">
        <v>8331</v>
      </c>
      <c r="P4030" t="s">
        <v>8332</v>
      </c>
      <c r="Q4030" s="10">
        <f t="shared" si="124"/>
        <v>41765.938657407409</v>
      </c>
      <c r="R4030" s="11">
        <f t="shared" si="125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 t="s">
        <v>8331</v>
      </c>
      <c r="P4031" t="s">
        <v>8332</v>
      </c>
      <c r="Q4031" s="10">
        <f t="shared" si="124"/>
        <v>42322.025115740747</v>
      </c>
      <c r="R4031" s="11">
        <f t="shared" si="125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 t="s">
        <v>8331</v>
      </c>
      <c r="P4032" t="s">
        <v>8332</v>
      </c>
      <c r="Q4032" s="10">
        <f t="shared" si="124"/>
        <v>42374.655081018514</v>
      </c>
      <c r="R4032" s="11">
        <f t="shared" si="125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 t="s">
        <v>8331</v>
      </c>
      <c r="P4033" t="s">
        <v>8332</v>
      </c>
      <c r="Q4033" s="10">
        <f t="shared" si="124"/>
        <v>41941.585231481484</v>
      </c>
      <c r="R4033" s="11">
        <f t="shared" si="125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 t="s">
        <v>8331</v>
      </c>
      <c r="P4034" t="s">
        <v>8332</v>
      </c>
      <c r="Q4034" s="10">
        <f t="shared" ref="Q4034:Q4097" si="126">(((J4034/60)/60)/24)+DATE(1970,1,1)</f>
        <v>42293.809212962966</v>
      </c>
      <c r="R4034" s="11">
        <f t="shared" si="125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 t="s">
        <v>8331</v>
      </c>
      <c r="P4035" t="s">
        <v>8332</v>
      </c>
      <c r="Q4035" s="10">
        <f t="shared" si="126"/>
        <v>42614.268796296295</v>
      </c>
      <c r="R4035" s="11">
        <f t="shared" ref="R4035:R4098" si="127">YEAR(Q4035)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 t="s">
        <v>8331</v>
      </c>
      <c r="P4036" t="s">
        <v>8332</v>
      </c>
      <c r="Q4036" s="10">
        <f t="shared" si="126"/>
        <v>42067.947337962964</v>
      </c>
      <c r="R4036" s="11">
        <f t="shared" si="127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 t="s">
        <v>8331</v>
      </c>
      <c r="P4037" t="s">
        <v>8332</v>
      </c>
      <c r="Q4037" s="10">
        <f t="shared" si="126"/>
        <v>41903.882951388885</v>
      </c>
      <c r="R4037" s="11">
        <f t="shared" si="127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 t="s">
        <v>8331</v>
      </c>
      <c r="P4038" t="s">
        <v>8332</v>
      </c>
      <c r="Q4038" s="10">
        <f t="shared" si="126"/>
        <v>41804.937083333331</v>
      </c>
      <c r="R4038" s="11">
        <f t="shared" si="127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 t="s">
        <v>8331</v>
      </c>
      <c r="P4039" t="s">
        <v>8332</v>
      </c>
      <c r="Q4039" s="10">
        <f t="shared" si="126"/>
        <v>42497.070775462969</v>
      </c>
      <c r="R4039" s="11">
        <f t="shared" si="127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 t="s">
        <v>8331</v>
      </c>
      <c r="P4040" t="s">
        <v>8332</v>
      </c>
      <c r="Q4040" s="10">
        <f t="shared" si="126"/>
        <v>41869.798726851855</v>
      </c>
      <c r="R4040" s="11">
        <f t="shared" si="127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 t="s">
        <v>8331</v>
      </c>
      <c r="P4041" t="s">
        <v>8332</v>
      </c>
      <c r="Q4041" s="10">
        <f t="shared" si="126"/>
        <v>42305.670914351853</v>
      </c>
      <c r="R4041" s="11">
        <f t="shared" si="127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 t="s">
        <v>8331</v>
      </c>
      <c r="P4042" t="s">
        <v>8332</v>
      </c>
      <c r="Q4042" s="10">
        <f t="shared" si="126"/>
        <v>42144.231527777782</v>
      </c>
      <c r="R4042" s="11">
        <f t="shared" si="127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 t="s">
        <v>8331</v>
      </c>
      <c r="P4043" t="s">
        <v>8332</v>
      </c>
      <c r="Q4043" s="10">
        <f t="shared" si="126"/>
        <v>42559.474004629628</v>
      </c>
      <c r="R4043" s="11">
        <f t="shared" si="127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 t="s">
        <v>8331</v>
      </c>
      <c r="P4044" t="s">
        <v>8332</v>
      </c>
      <c r="Q4044" s="10">
        <f t="shared" si="126"/>
        <v>41995.084074074075</v>
      </c>
      <c r="R4044" s="11">
        <f t="shared" si="127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 t="s">
        <v>8331</v>
      </c>
      <c r="P4045" t="s">
        <v>8332</v>
      </c>
      <c r="Q4045" s="10">
        <f t="shared" si="126"/>
        <v>41948.957465277781</v>
      </c>
      <c r="R4045" s="11">
        <f t="shared" si="127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 t="s">
        <v>8331</v>
      </c>
      <c r="P4046" t="s">
        <v>8332</v>
      </c>
      <c r="Q4046" s="10">
        <f t="shared" si="126"/>
        <v>42074.219699074078</v>
      </c>
      <c r="R4046" s="11">
        <f t="shared" si="127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 t="s">
        <v>8331</v>
      </c>
      <c r="P4047" t="s">
        <v>8332</v>
      </c>
      <c r="Q4047" s="10">
        <f t="shared" si="126"/>
        <v>41842.201261574075</v>
      </c>
      <c r="R4047" s="11">
        <f t="shared" si="127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 t="s">
        <v>8331</v>
      </c>
      <c r="P4048" t="s">
        <v>8332</v>
      </c>
      <c r="Q4048" s="10">
        <f t="shared" si="126"/>
        <v>41904.650578703702</v>
      </c>
      <c r="R4048" s="11">
        <f t="shared" si="127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 t="s">
        <v>8331</v>
      </c>
      <c r="P4049" t="s">
        <v>8332</v>
      </c>
      <c r="Q4049" s="10">
        <f t="shared" si="126"/>
        <v>41991.022488425922</v>
      </c>
      <c r="R4049" s="11">
        <f t="shared" si="127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 t="s">
        <v>8331</v>
      </c>
      <c r="P4050" t="s">
        <v>8332</v>
      </c>
      <c r="Q4050" s="10">
        <f t="shared" si="126"/>
        <v>42436.509108796294</v>
      </c>
      <c r="R4050" s="11">
        <f t="shared" si="127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 t="s">
        <v>8331</v>
      </c>
      <c r="P4051" t="s">
        <v>8332</v>
      </c>
      <c r="Q4051" s="10">
        <f t="shared" si="126"/>
        <v>42169.958506944444</v>
      </c>
      <c r="R4051" s="11">
        <f t="shared" si="127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 t="s">
        <v>8331</v>
      </c>
      <c r="P4052" t="s">
        <v>8332</v>
      </c>
      <c r="Q4052" s="10">
        <f t="shared" si="126"/>
        <v>41905.636469907404</v>
      </c>
      <c r="R4052" s="11">
        <f t="shared" si="127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 t="s">
        <v>8331</v>
      </c>
      <c r="P4053" t="s">
        <v>8332</v>
      </c>
      <c r="Q4053" s="10">
        <f t="shared" si="126"/>
        <v>41761.810150462967</v>
      </c>
      <c r="R4053" s="11">
        <f t="shared" si="127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 t="s">
        <v>8331</v>
      </c>
      <c r="P4054" t="s">
        <v>8332</v>
      </c>
      <c r="Q4054" s="10">
        <f t="shared" si="126"/>
        <v>41865.878657407404</v>
      </c>
      <c r="R4054" s="11">
        <f t="shared" si="127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 t="s">
        <v>8331</v>
      </c>
      <c r="P4055" t="s">
        <v>8332</v>
      </c>
      <c r="Q4055" s="10">
        <f t="shared" si="126"/>
        <v>41928.690138888887</v>
      </c>
      <c r="R4055" s="11">
        <f t="shared" si="127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 t="s">
        <v>8331</v>
      </c>
      <c r="P4056" t="s">
        <v>8332</v>
      </c>
      <c r="Q4056" s="10">
        <f t="shared" si="126"/>
        <v>42613.841261574074</v>
      </c>
      <c r="R4056" s="11">
        <f t="shared" si="127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 t="s">
        <v>8331</v>
      </c>
      <c r="P4057" t="s">
        <v>8332</v>
      </c>
      <c r="Q4057" s="10">
        <f t="shared" si="126"/>
        <v>41779.648506944446</v>
      </c>
      <c r="R4057" s="11">
        <f t="shared" si="127"/>
        <v>2014</v>
      </c>
    </row>
    <row r="4058" spans="1:18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 t="s">
        <v>8331</v>
      </c>
      <c r="P4058" t="s">
        <v>8332</v>
      </c>
      <c r="Q4058" s="10">
        <f t="shared" si="126"/>
        <v>42534.933321759265</v>
      </c>
      <c r="R4058" s="11">
        <f t="shared" si="127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 t="s">
        <v>8331</v>
      </c>
      <c r="P4059" t="s">
        <v>8332</v>
      </c>
      <c r="Q4059" s="10">
        <f t="shared" si="126"/>
        <v>42310.968518518523</v>
      </c>
      <c r="R4059" s="11">
        <f t="shared" si="127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 t="s">
        <v>8331</v>
      </c>
      <c r="P4060" t="s">
        <v>8332</v>
      </c>
      <c r="Q4060" s="10">
        <f t="shared" si="126"/>
        <v>42446.060694444444</v>
      </c>
      <c r="R4060" s="11">
        <f t="shared" si="127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 t="s">
        <v>8331</v>
      </c>
      <c r="P4061" t="s">
        <v>8332</v>
      </c>
      <c r="Q4061" s="10">
        <f t="shared" si="126"/>
        <v>41866.640648148146</v>
      </c>
      <c r="R4061" s="11">
        <f t="shared" si="127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 t="s">
        <v>8331</v>
      </c>
      <c r="P4062" t="s">
        <v>8332</v>
      </c>
      <c r="Q4062" s="10">
        <f t="shared" si="126"/>
        <v>41779.695092592592</v>
      </c>
      <c r="R4062" s="11">
        <f t="shared" si="127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 t="s">
        <v>8331</v>
      </c>
      <c r="P4063" t="s">
        <v>8332</v>
      </c>
      <c r="Q4063" s="10">
        <f t="shared" si="126"/>
        <v>42421.141469907408</v>
      </c>
      <c r="R4063" s="11">
        <f t="shared" si="127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 t="s">
        <v>8331</v>
      </c>
      <c r="P4064" t="s">
        <v>8332</v>
      </c>
      <c r="Q4064" s="10">
        <f t="shared" si="126"/>
        <v>42523.739212962959</v>
      </c>
      <c r="R4064" s="11">
        <f t="shared" si="127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 t="s">
        <v>8331</v>
      </c>
      <c r="P4065" t="s">
        <v>8332</v>
      </c>
      <c r="Q4065" s="10">
        <f t="shared" si="126"/>
        <v>41787.681527777779</v>
      </c>
      <c r="R4065" s="11">
        <f t="shared" si="127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 t="s">
        <v>8331</v>
      </c>
      <c r="P4066" t="s">
        <v>8332</v>
      </c>
      <c r="Q4066" s="10">
        <f t="shared" si="126"/>
        <v>42093.588263888887</v>
      </c>
      <c r="R4066" s="11">
        <f t="shared" si="127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 t="s">
        <v>8331</v>
      </c>
      <c r="P4067" t="s">
        <v>8332</v>
      </c>
      <c r="Q4067" s="10">
        <f t="shared" si="126"/>
        <v>41833.951516203706</v>
      </c>
      <c r="R4067" s="11">
        <f t="shared" si="127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 t="s">
        <v>8331</v>
      </c>
      <c r="P4068" t="s">
        <v>8332</v>
      </c>
      <c r="Q4068" s="10">
        <f t="shared" si="126"/>
        <v>42479.039212962962</v>
      </c>
      <c r="R4068" s="11">
        <f t="shared" si="127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 t="s">
        <v>8331</v>
      </c>
      <c r="P4069" t="s">
        <v>8332</v>
      </c>
      <c r="Q4069" s="10">
        <f t="shared" si="126"/>
        <v>42235.117476851854</v>
      </c>
      <c r="R4069" s="11">
        <f t="shared" si="127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 t="s">
        <v>8331</v>
      </c>
      <c r="P4070" t="s">
        <v>8332</v>
      </c>
      <c r="Q4070" s="10">
        <f t="shared" si="126"/>
        <v>42718.963599537034</v>
      </c>
      <c r="R4070" s="11">
        <f t="shared" si="127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 t="s">
        <v>8331</v>
      </c>
      <c r="P4071" t="s">
        <v>8332</v>
      </c>
      <c r="Q4071" s="10">
        <f t="shared" si="126"/>
        <v>42022.661527777775</v>
      </c>
      <c r="R4071" s="11">
        <f t="shared" si="127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 t="s">
        <v>8331</v>
      </c>
      <c r="P4072" t="s">
        <v>8332</v>
      </c>
      <c r="Q4072" s="10">
        <f t="shared" si="126"/>
        <v>42031.666898148149</v>
      </c>
      <c r="R4072" s="11">
        <f t="shared" si="127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 t="s">
        <v>8331</v>
      </c>
      <c r="P4073" t="s">
        <v>8332</v>
      </c>
      <c r="Q4073" s="10">
        <f t="shared" si="126"/>
        <v>42700.804756944446</v>
      </c>
      <c r="R4073" s="11">
        <f t="shared" si="127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 t="s">
        <v>8331</v>
      </c>
      <c r="P4074" t="s">
        <v>8332</v>
      </c>
      <c r="Q4074" s="10">
        <f t="shared" si="126"/>
        <v>41812.77443287037</v>
      </c>
      <c r="R4074" s="11">
        <f t="shared" si="127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 t="s">
        <v>8331</v>
      </c>
      <c r="P4075" t="s">
        <v>8332</v>
      </c>
      <c r="Q4075" s="10">
        <f t="shared" si="126"/>
        <v>42078.34520833334</v>
      </c>
      <c r="R4075" s="11">
        <f t="shared" si="127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 t="s">
        <v>8331</v>
      </c>
      <c r="P4076" t="s">
        <v>8332</v>
      </c>
      <c r="Q4076" s="10">
        <f t="shared" si="126"/>
        <v>42283.552951388891</v>
      </c>
      <c r="R4076" s="11">
        <f t="shared" si="127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 t="s">
        <v>8331</v>
      </c>
      <c r="P4077" t="s">
        <v>8332</v>
      </c>
      <c r="Q4077" s="10">
        <f t="shared" si="126"/>
        <v>41779.045937499999</v>
      </c>
      <c r="R4077" s="11">
        <f t="shared" si="127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 t="s">
        <v>8331</v>
      </c>
      <c r="P4078" t="s">
        <v>8332</v>
      </c>
      <c r="Q4078" s="10">
        <f t="shared" si="126"/>
        <v>41905.795706018522</v>
      </c>
      <c r="R4078" s="11">
        <f t="shared" si="127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 t="s">
        <v>8331</v>
      </c>
      <c r="P4079" t="s">
        <v>8332</v>
      </c>
      <c r="Q4079" s="10">
        <f t="shared" si="126"/>
        <v>42695.7105787037</v>
      </c>
      <c r="R4079" s="11">
        <f t="shared" si="127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 t="s">
        <v>8331</v>
      </c>
      <c r="P4080" t="s">
        <v>8332</v>
      </c>
      <c r="Q4080" s="10">
        <f t="shared" si="126"/>
        <v>42732.787523148145</v>
      </c>
      <c r="R4080" s="11">
        <f t="shared" si="127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 t="s">
        <v>8331</v>
      </c>
      <c r="P4081" t="s">
        <v>8332</v>
      </c>
      <c r="Q4081" s="10">
        <f t="shared" si="126"/>
        <v>42510.938900462963</v>
      </c>
      <c r="R4081" s="11">
        <f t="shared" si="127"/>
        <v>2016</v>
      </c>
    </row>
    <row r="4082" spans="1:18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 t="s">
        <v>8331</v>
      </c>
      <c r="P4082" t="s">
        <v>8332</v>
      </c>
      <c r="Q4082" s="10">
        <f t="shared" si="126"/>
        <v>42511.698101851856</v>
      </c>
      <c r="R4082" s="11">
        <f t="shared" si="127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 t="s">
        <v>8331</v>
      </c>
      <c r="P4083" t="s">
        <v>8332</v>
      </c>
      <c r="Q4083" s="10">
        <f t="shared" si="126"/>
        <v>42041.581307870365</v>
      </c>
      <c r="R4083" s="11">
        <f t="shared" si="127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 t="s">
        <v>8331</v>
      </c>
      <c r="P4084" t="s">
        <v>8332</v>
      </c>
      <c r="Q4084" s="10">
        <f t="shared" si="126"/>
        <v>42307.189270833333</v>
      </c>
      <c r="R4084" s="11">
        <f t="shared" si="127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 t="s">
        <v>8331</v>
      </c>
      <c r="P4085" t="s">
        <v>8332</v>
      </c>
      <c r="Q4085" s="10">
        <f t="shared" si="126"/>
        <v>42353.761759259258</v>
      </c>
      <c r="R4085" s="11">
        <f t="shared" si="127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 t="s">
        <v>8331</v>
      </c>
      <c r="P4086" t="s">
        <v>8332</v>
      </c>
      <c r="Q4086" s="10">
        <f t="shared" si="126"/>
        <v>42622.436412037037</v>
      </c>
      <c r="R4086" s="11">
        <f t="shared" si="127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 t="s">
        <v>8331</v>
      </c>
      <c r="P4087" t="s">
        <v>8332</v>
      </c>
      <c r="Q4087" s="10">
        <f t="shared" si="126"/>
        <v>42058.603877314818</v>
      </c>
      <c r="R4087" s="11">
        <f t="shared" si="127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 t="s">
        <v>8331</v>
      </c>
      <c r="P4088" t="s">
        <v>8332</v>
      </c>
      <c r="Q4088" s="10">
        <f t="shared" si="126"/>
        <v>42304.940960648149</v>
      </c>
      <c r="R4088" s="11">
        <f t="shared" si="127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 t="s">
        <v>8331</v>
      </c>
      <c r="P4089" t="s">
        <v>8332</v>
      </c>
      <c r="Q4089" s="10">
        <f t="shared" si="126"/>
        <v>42538.742893518516</v>
      </c>
      <c r="R4089" s="11">
        <f t="shared" si="127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 t="s">
        <v>8331</v>
      </c>
      <c r="P4090" t="s">
        <v>8332</v>
      </c>
      <c r="Q4090" s="10">
        <f t="shared" si="126"/>
        <v>41990.612546296295</v>
      </c>
      <c r="R4090" s="11">
        <f t="shared" si="127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 t="s">
        <v>8331</v>
      </c>
      <c r="P4091" t="s">
        <v>8332</v>
      </c>
      <c r="Q4091" s="10">
        <f t="shared" si="126"/>
        <v>42122.732499999998</v>
      </c>
      <c r="R4091" s="11">
        <f t="shared" si="127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 t="s">
        <v>8331</v>
      </c>
      <c r="P4092" t="s">
        <v>8332</v>
      </c>
      <c r="Q4092" s="10">
        <f t="shared" si="126"/>
        <v>42209.67288194444</v>
      </c>
      <c r="R4092" s="11">
        <f t="shared" si="127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 t="s">
        <v>8331</v>
      </c>
      <c r="P4093" t="s">
        <v>8332</v>
      </c>
      <c r="Q4093" s="10">
        <f t="shared" si="126"/>
        <v>41990.506377314814</v>
      </c>
      <c r="R4093" s="11">
        <f t="shared" si="127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 t="s">
        <v>8331</v>
      </c>
      <c r="P4094" t="s">
        <v>8332</v>
      </c>
      <c r="Q4094" s="10">
        <f t="shared" si="126"/>
        <v>42039.194988425923</v>
      </c>
      <c r="R4094" s="11">
        <f t="shared" si="127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 t="s">
        <v>8331</v>
      </c>
      <c r="P4095" t="s">
        <v>8332</v>
      </c>
      <c r="Q4095" s="10">
        <f t="shared" si="126"/>
        <v>42178.815891203703</v>
      </c>
      <c r="R4095" s="11">
        <f t="shared" si="127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 t="s">
        <v>8331</v>
      </c>
      <c r="P4096" t="s">
        <v>8332</v>
      </c>
      <c r="Q4096" s="10">
        <f t="shared" si="126"/>
        <v>41890.086805555555</v>
      </c>
      <c r="R4096" s="11">
        <f t="shared" si="127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 t="s">
        <v>8331</v>
      </c>
      <c r="P4097" t="s">
        <v>8332</v>
      </c>
      <c r="Q4097" s="10">
        <f t="shared" si="126"/>
        <v>42693.031828703708</v>
      </c>
      <c r="R4097" s="11">
        <f t="shared" si="127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 t="s">
        <v>8331</v>
      </c>
      <c r="P4098" t="s">
        <v>8332</v>
      </c>
      <c r="Q4098" s="10">
        <f t="shared" ref="Q4098:Q4115" si="128">(((J4098/60)/60)/24)+DATE(1970,1,1)</f>
        <v>42750.530312499999</v>
      </c>
      <c r="R4098" s="11">
        <f t="shared" si="127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 t="s">
        <v>8331</v>
      </c>
      <c r="P4099" t="s">
        <v>8332</v>
      </c>
      <c r="Q4099" s="10">
        <f t="shared" si="128"/>
        <v>42344.824502314819</v>
      </c>
      <c r="R4099" s="11">
        <f t="shared" ref="R4099:R4115" si="129">YEAR(Q4099)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 t="s">
        <v>8331</v>
      </c>
      <c r="P4100" t="s">
        <v>8332</v>
      </c>
      <c r="Q4100" s="10">
        <f t="shared" si="128"/>
        <v>42495.722187499996</v>
      </c>
      <c r="R4100" s="11">
        <f t="shared" si="12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 t="s">
        <v>8331</v>
      </c>
      <c r="P4101" t="s">
        <v>8332</v>
      </c>
      <c r="Q4101" s="10">
        <f t="shared" si="128"/>
        <v>42570.850381944445</v>
      </c>
      <c r="R4101" s="11">
        <f t="shared" si="12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 t="s">
        <v>8331</v>
      </c>
      <c r="P4102" t="s">
        <v>8332</v>
      </c>
      <c r="Q4102" s="10">
        <f t="shared" si="128"/>
        <v>41927.124884259261</v>
      </c>
      <c r="R4102" s="11">
        <f t="shared" si="12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 t="s">
        <v>8331</v>
      </c>
      <c r="P4103" t="s">
        <v>8332</v>
      </c>
      <c r="Q4103" s="10">
        <f t="shared" si="128"/>
        <v>42730.903726851851</v>
      </c>
      <c r="R4103" s="11">
        <f t="shared" si="12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 t="s">
        <v>8331</v>
      </c>
      <c r="P4104" t="s">
        <v>8332</v>
      </c>
      <c r="Q4104" s="10">
        <f t="shared" si="128"/>
        <v>42475.848067129627</v>
      </c>
      <c r="R4104" s="11">
        <f t="shared" si="12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 t="s">
        <v>8331</v>
      </c>
      <c r="P4105" t="s">
        <v>8332</v>
      </c>
      <c r="Q4105" s="10">
        <f t="shared" si="128"/>
        <v>42188.83293981482</v>
      </c>
      <c r="R4105" s="11">
        <f t="shared" si="12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 t="s">
        <v>8331</v>
      </c>
      <c r="P4106" t="s">
        <v>8332</v>
      </c>
      <c r="Q4106" s="10">
        <f t="shared" si="128"/>
        <v>42640.278171296297</v>
      </c>
      <c r="R4106" s="11">
        <f t="shared" si="12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 t="s">
        <v>8331</v>
      </c>
      <c r="P4107" t="s">
        <v>8332</v>
      </c>
      <c r="Q4107" s="10">
        <f t="shared" si="128"/>
        <v>42697.010520833333</v>
      </c>
      <c r="R4107" s="11">
        <f t="shared" si="12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 t="s">
        <v>8331</v>
      </c>
      <c r="P4108" t="s">
        <v>8332</v>
      </c>
      <c r="Q4108" s="10">
        <f t="shared" si="128"/>
        <v>42053.049375000002</v>
      </c>
      <c r="R4108" s="11">
        <f t="shared" si="12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 t="s">
        <v>8331</v>
      </c>
      <c r="P4109" t="s">
        <v>8332</v>
      </c>
      <c r="Q4109" s="10">
        <f t="shared" si="128"/>
        <v>41883.916678240741</v>
      </c>
      <c r="R4109" s="11">
        <f t="shared" si="12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 t="s">
        <v>8331</v>
      </c>
      <c r="P4110" t="s">
        <v>8332</v>
      </c>
      <c r="Q4110" s="10">
        <f t="shared" si="128"/>
        <v>42767.031678240746</v>
      </c>
      <c r="R4110" s="11">
        <f t="shared" si="12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 t="s">
        <v>8331</v>
      </c>
      <c r="P4111" t="s">
        <v>8332</v>
      </c>
      <c r="Q4111" s="10">
        <f t="shared" si="128"/>
        <v>42307.539398148147</v>
      </c>
      <c r="R4111" s="11">
        <f t="shared" si="12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 t="s">
        <v>8331</v>
      </c>
      <c r="P4112" t="s">
        <v>8332</v>
      </c>
      <c r="Q4112" s="10">
        <f t="shared" si="128"/>
        <v>42512.626747685179</v>
      </c>
      <c r="R4112" s="11">
        <f t="shared" si="12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 t="s">
        <v>8331</v>
      </c>
      <c r="P4113" t="s">
        <v>8332</v>
      </c>
      <c r="Q4113" s="10">
        <f t="shared" si="128"/>
        <v>42029.135879629626</v>
      </c>
      <c r="R4113" s="11">
        <f t="shared" si="129"/>
        <v>2015</v>
      </c>
    </row>
    <row r="4114" spans="1:18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 t="s">
        <v>8331</v>
      </c>
      <c r="P4114" t="s">
        <v>8332</v>
      </c>
      <c r="Q4114" s="10">
        <f t="shared" si="128"/>
        <v>42400.946597222224</v>
      </c>
      <c r="R4114" s="11">
        <f t="shared" si="12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 t="s">
        <v>8331</v>
      </c>
      <c r="P4115" t="s">
        <v>8332</v>
      </c>
      <c r="Q4115" s="10">
        <f t="shared" si="128"/>
        <v>42358.573182870372</v>
      </c>
      <c r="R4115" s="11">
        <f t="shared" si="129"/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Galo Cazares</cp:lastModifiedBy>
  <dcterms:created xsi:type="dcterms:W3CDTF">2017-04-20T15:17:24Z</dcterms:created>
  <dcterms:modified xsi:type="dcterms:W3CDTF">2022-07-07T16:36:40Z</dcterms:modified>
</cp:coreProperties>
</file>