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805" yWindow="0" windowWidth="19440" windowHeight="15600" tabRatio="500"/>
  </bookViews>
  <sheets>
    <sheet name="Worksheet" sheetId="7" r:id="rId1"/>
    <sheet name="Full Design" sheetId="1" state="hidden" r:id="rId2"/>
    <sheet name="Fractional Design" sheetId="2" r:id="rId3"/>
    <sheet name="Full Design - DIff Utils" sheetId="6" state="hidden" r:id="rId4"/>
    <sheet name="Full Design - Price" sheetId="4" state="hidden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2"/>
  <c r="G15"/>
  <c r="K15"/>
  <c r="H16"/>
  <c r="G16"/>
  <c r="K16"/>
  <c r="H17"/>
  <c r="G17"/>
  <c r="K17"/>
  <c r="B21"/>
  <c r="B20"/>
  <c r="G15" i="1"/>
  <c r="F15"/>
  <c r="I15"/>
  <c r="J15"/>
  <c r="B34"/>
  <c r="G16"/>
  <c r="F16"/>
  <c r="I16"/>
  <c r="J16"/>
  <c r="C34"/>
  <c r="G17"/>
  <c r="F17"/>
  <c r="I17"/>
  <c r="J17"/>
  <c r="D34"/>
  <c r="B19"/>
  <c r="E34"/>
  <c r="F34"/>
  <c r="B33"/>
  <c r="C33"/>
  <c r="D33"/>
  <c r="E33"/>
  <c r="F33"/>
  <c r="C27"/>
  <c r="D27"/>
  <c r="E27"/>
  <c r="C28"/>
  <c r="D28"/>
  <c r="E28"/>
  <c r="C29"/>
  <c r="D29"/>
  <c r="E29"/>
  <c r="E30"/>
  <c r="F29"/>
  <c r="G29"/>
  <c r="F28"/>
  <c r="G28"/>
  <c r="F27"/>
  <c r="G27"/>
  <c r="B20"/>
  <c r="J15" i="7"/>
  <c r="J16"/>
  <c r="J17"/>
  <c r="B19"/>
  <c r="E34"/>
  <c r="E33"/>
  <c r="B20"/>
  <c r="B34"/>
  <c r="C34"/>
  <c r="D34"/>
  <c r="F34"/>
  <c r="B33"/>
  <c r="C33"/>
  <c r="D33"/>
  <c r="F33"/>
  <c r="C27"/>
  <c r="D27"/>
  <c r="E27"/>
  <c r="C28"/>
  <c r="D28"/>
  <c r="E28"/>
  <c r="C29"/>
  <c r="D29"/>
  <c r="E29"/>
  <c r="E30"/>
  <c r="F29"/>
  <c r="G29"/>
  <c r="F28"/>
  <c r="G28"/>
  <c r="F27"/>
  <c r="G27"/>
  <c r="D31" i="4"/>
  <c r="D30"/>
  <c r="D30" i="6"/>
  <c r="C30"/>
  <c r="B30"/>
  <c r="D31"/>
  <c r="C31"/>
  <c r="B31"/>
  <c r="D25" i="4"/>
  <c r="C25"/>
  <c r="D26"/>
  <c r="C26"/>
  <c r="D26" i="6"/>
  <c r="D25"/>
  <c r="D24"/>
  <c r="C26"/>
  <c r="C25"/>
  <c r="C24"/>
  <c r="F16"/>
  <c r="G16"/>
  <c r="G15"/>
  <c r="F15"/>
  <c r="I16"/>
  <c r="I15"/>
  <c r="J15"/>
  <c r="J16"/>
  <c r="G17"/>
  <c r="F17"/>
  <c r="I17"/>
  <c r="J17"/>
  <c r="G18"/>
  <c r="E31"/>
  <c r="F31"/>
  <c r="E30"/>
  <c r="F30"/>
  <c r="E24"/>
  <c r="E25"/>
  <c r="E26"/>
  <c r="E27"/>
  <c r="F26"/>
  <c r="G26"/>
  <c r="F25"/>
  <c r="G25"/>
  <c r="F24"/>
  <c r="G24"/>
  <c r="K18"/>
  <c r="G17" i="4"/>
  <c r="F17"/>
  <c r="I17"/>
  <c r="G15"/>
  <c r="F15"/>
  <c r="I15"/>
  <c r="J15"/>
  <c r="B31"/>
  <c r="G16"/>
  <c r="F16"/>
  <c r="I16"/>
  <c r="J16"/>
  <c r="C31"/>
  <c r="J17"/>
  <c r="G18"/>
  <c r="E31"/>
  <c r="F31"/>
  <c r="B30"/>
  <c r="C30"/>
  <c r="E30"/>
  <c r="F30"/>
  <c r="C24"/>
  <c r="D24"/>
  <c r="E24"/>
  <c r="E25"/>
  <c r="E26"/>
  <c r="E27"/>
  <c r="F26"/>
  <c r="G26"/>
  <c r="F25"/>
  <c r="G25"/>
  <c r="F24"/>
  <c r="G24"/>
  <c r="K18"/>
  <c r="I39" i="2"/>
  <c r="C35"/>
  <c r="D35"/>
</calcChain>
</file>

<file path=xl/sharedStrings.xml><?xml version="1.0" encoding="utf-8"?>
<sst xmlns="http://schemas.openxmlformats.org/spreadsheetml/2006/main" count="279" uniqueCount="78">
  <si>
    <t>Rank</t>
  </si>
  <si>
    <t>Price Default = 500</t>
  </si>
  <si>
    <t>Part Worths</t>
  </si>
  <si>
    <t>X3 400</t>
  </si>
  <si>
    <t>Price</t>
  </si>
  <si>
    <t>KEY</t>
  </si>
  <si>
    <t xml:space="preserve">Utility values are CHOSEN based on relative importance by in-house experts. Distribution along values is relatively random from Highest perceived value to Lowest. </t>
  </si>
  <si>
    <t>Also, values for each attribute are completely INDEPENDENT of values of another attribute.</t>
  </si>
  <si>
    <t>Memory: Default = 32G</t>
  </si>
  <si>
    <t>Color Default=Black</t>
  </si>
  <si>
    <t>Black, 32G, 500</t>
  </si>
  <si>
    <t>White, 32G, 500</t>
  </si>
  <si>
    <t>Black, 64G, 500</t>
  </si>
  <si>
    <t>White, 64G, 500</t>
  </si>
  <si>
    <t>Black, 32G, 400</t>
  </si>
  <si>
    <t>White, 32G, 400</t>
  </si>
  <si>
    <t>Black, 64G, 400</t>
  </si>
  <si>
    <t>White, 64G, 400</t>
  </si>
  <si>
    <t>Y= Beta1*X1 + Beta2*X2 + Beta3*X3 + Beta0</t>
  </si>
  <si>
    <t>X1 White</t>
  </si>
  <si>
    <t>X2 64G</t>
  </si>
  <si>
    <t>Beta1 = (SUM of Ranks (X1=Black) - SUM of Ranks (X1=White)/4)/(1-(-1))</t>
  </si>
  <si>
    <t>Beta2 = (SUM of Ranks (X2=32G) - SUM of Ranks (X2=64G)/4)/(1-(-1))</t>
  </si>
  <si>
    <t>Beta3 = (SUM of Ranks (X3=500) - SUM of Ranks (X3=400)/4)/(1-(-1))</t>
  </si>
  <si>
    <t>Beta0 = Substitute Beta1, Beta2, Beta3 in any row and solve</t>
  </si>
  <si>
    <t>Using Row10, Y (Rank) = 1</t>
  </si>
  <si>
    <t>Using Row 7, Y (Rank) = 6</t>
  </si>
  <si>
    <t>Y= -0.5*X1 -2*X2 -1*X3 + 4.5</t>
  </si>
  <si>
    <t>Full Factorial Design Equation</t>
  </si>
  <si>
    <t>Fractional Factorial Design Equation</t>
  </si>
  <si>
    <t>Betas are the part-Worth Utilities</t>
  </si>
  <si>
    <t>Relative Preferences</t>
  </si>
  <si>
    <t>Color</t>
  </si>
  <si>
    <t>MAX</t>
  </si>
  <si>
    <t>MIN</t>
  </si>
  <si>
    <t>Range</t>
  </si>
  <si>
    <t>Beta1 Variation OR Range of Values</t>
  </si>
  <si>
    <t>Attribute</t>
  </si>
  <si>
    <t>Memory</t>
  </si>
  <si>
    <t>Total</t>
  </si>
  <si>
    <t>Relative Preference</t>
  </si>
  <si>
    <t>Relative Preference %</t>
  </si>
  <si>
    <t>Analytic Heirachichal Process (AHP)</t>
  </si>
  <si>
    <t>allows a subset of attribute value rankings to compute relative preferences</t>
  </si>
  <si>
    <t>Uses ratio scale (rather than levels in Conjoint Analysis)</t>
  </si>
  <si>
    <t>Calculate Eignevector instead of part-worth utilities</t>
  </si>
  <si>
    <t># of Attributes</t>
  </si>
  <si>
    <t>Full Factorial</t>
  </si>
  <si>
    <t>AHP</t>
  </si>
  <si>
    <t xml:space="preserve">For K attributes (each having 2 values), needs only (k**2 - k)/2 pairwise comparisons needed rather than K**2 </t>
  </si>
  <si>
    <t>combinations</t>
  </si>
  <si>
    <t>pairwise comparisons</t>
  </si>
  <si>
    <t>=&gt; Memory is more significant attribute</t>
  </si>
  <si>
    <t>SPSS uses Orthogonal Design to select the subset of choices presented</t>
  </si>
  <si>
    <t>Goal</t>
  </si>
  <si>
    <t>Which feature is highly desirable</t>
  </si>
  <si>
    <t>Which feature is least desirable</t>
  </si>
  <si>
    <t>OS</t>
  </si>
  <si>
    <t>Display</t>
  </si>
  <si>
    <t>3G</t>
  </si>
  <si>
    <t>Generates 20 or 30 combinations rather than 288</t>
  </si>
  <si>
    <t>Constant</t>
  </si>
  <si>
    <t>Utility</t>
  </si>
  <si>
    <t>Therefore, working model is:</t>
  </si>
  <si>
    <t>Y= -0.25*X1 -1*X2 -0.5*X3 + 4.5</t>
  </si>
  <si>
    <t>Y= -0.5*X1 -2*X2 -0.5*X3 + 4.5</t>
  </si>
  <si>
    <t>Verify Utility by combination</t>
  </si>
  <si>
    <t>Beta1 = (((SUM of Ranks (X1=Black) - SUM of Ranks (X1=White))/(# of ranks for each Value))/(Max utility Value for attribute-Min Utility Value for attribute)</t>
  </si>
  <si>
    <t>Divide by Range (Max utility Value for attribute-Min Utility Value for attribute)</t>
  </si>
  <si>
    <t>Divide by # of Ranks for each attribute</t>
  </si>
  <si>
    <t>SUM of Ranks (First Value)</t>
  </si>
  <si>
    <t>SUM of Ranks (Second Value)</t>
  </si>
  <si>
    <t xml:space="preserve">Beta for Attribute X? </t>
  </si>
  <si>
    <t>Beta2 = (((SUM of Ranks (X2=32G) - SUM of Ranks (X2=64G))/(# of ranks for each Value))/(Max utility Value for attribute-Min Utility Value for attribute)</t>
  </si>
  <si>
    <t>Beta3 = (((SUM of Ranks (X3=500) - SUM of Ranks (X3=400))/(# of ranks for each Value))/(Max utility Value for attribute-Min Utility Value for attribute)</t>
  </si>
  <si>
    <t>Beta for Attribute X</t>
  </si>
  <si>
    <t>Beta0 Using Row10, Y (Rank) = 1</t>
  </si>
  <si>
    <t>Beta0 Using Row 7, Y (Rank) = 6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</si>
</sst>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3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64" fontId="0" fillId="0" borderId="0" xfId="0" applyNumberFormat="1"/>
    <xf numFmtId="165" fontId="0" fillId="0" borderId="0" xfId="0" applyNumberFormat="1"/>
    <xf numFmtId="1" fontId="0" fillId="2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2" borderId="1" xfId="0" applyFill="1" applyBorder="1" applyAlignment="1">
      <alignment horizontal="left" vertical="top" wrapText="1"/>
    </xf>
    <xf numFmtId="164" fontId="0" fillId="0" borderId="1" xfId="0" applyNumberFormat="1" applyBorder="1"/>
    <xf numFmtId="1" fontId="0" fillId="2" borderId="1" xfId="0" applyNumberFormat="1" applyFill="1" applyBorder="1"/>
    <xf numFmtId="0" fontId="0" fillId="0" borderId="2" xfId="0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6"/>
  <sheetViews>
    <sheetView tabSelected="1" workbookViewId="0">
      <selection activeCell="A18" sqref="A18:E20"/>
    </sheetView>
  </sheetViews>
  <sheetFormatPr defaultColWidth="11" defaultRowHeight="15.75"/>
  <cols>
    <col min="1" max="1" width="30.875" customWidth="1"/>
    <col min="3" max="3" width="10.875" customWidth="1"/>
    <col min="6" max="6" width="13" customWidth="1"/>
    <col min="8" max="8" width="11.875" bestFit="1" customWidth="1"/>
    <col min="9" max="9" width="13.125" customWidth="1"/>
  </cols>
  <sheetData>
    <row r="1" spans="1:12" s="5" customFormat="1" ht="47.25">
      <c r="A1" s="10"/>
      <c r="B1" s="11" t="s">
        <v>9</v>
      </c>
      <c r="C1" s="11" t="s">
        <v>8</v>
      </c>
      <c r="D1" s="11" t="s">
        <v>1</v>
      </c>
      <c r="E1" s="10"/>
    </row>
    <row r="2" spans="1:12">
      <c r="A2" s="12"/>
      <c r="B2" s="12" t="s">
        <v>19</v>
      </c>
      <c r="C2" s="12" t="s">
        <v>20</v>
      </c>
      <c r="D2" s="12" t="s">
        <v>3</v>
      </c>
      <c r="E2" s="12" t="s">
        <v>0</v>
      </c>
    </row>
    <row r="3" spans="1:12">
      <c r="A3" s="12" t="s">
        <v>10</v>
      </c>
      <c r="B3" s="12">
        <v>-1</v>
      </c>
      <c r="C3" s="12">
        <v>-1</v>
      </c>
      <c r="D3" s="12">
        <v>-1</v>
      </c>
      <c r="E3" s="12">
        <v>8</v>
      </c>
    </row>
    <row r="4" spans="1:12">
      <c r="A4" s="12" t="s">
        <v>11</v>
      </c>
      <c r="B4" s="12">
        <v>1</v>
      </c>
      <c r="C4" s="12">
        <v>-1</v>
      </c>
      <c r="D4" s="12">
        <v>-1</v>
      </c>
      <c r="E4" s="12">
        <v>7</v>
      </c>
    </row>
    <row r="5" spans="1:12">
      <c r="A5" s="12" t="s">
        <v>12</v>
      </c>
      <c r="B5" s="12">
        <v>-1</v>
      </c>
      <c r="C5" s="12">
        <v>1</v>
      </c>
      <c r="D5" s="12">
        <v>-1</v>
      </c>
      <c r="E5" s="12">
        <v>4</v>
      </c>
    </row>
    <row r="6" spans="1:12">
      <c r="A6" s="12" t="s">
        <v>13</v>
      </c>
      <c r="B6" s="12">
        <v>1</v>
      </c>
      <c r="C6" s="12">
        <v>1</v>
      </c>
      <c r="D6" s="12">
        <v>-1</v>
      </c>
      <c r="E6" s="12">
        <v>3</v>
      </c>
    </row>
    <row r="7" spans="1:12">
      <c r="A7" s="12" t="s">
        <v>14</v>
      </c>
      <c r="B7" s="12">
        <v>-1</v>
      </c>
      <c r="C7" s="12">
        <v>-1</v>
      </c>
      <c r="D7" s="12">
        <v>1</v>
      </c>
      <c r="E7" s="12">
        <v>6</v>
      </c>
    </row>
    <row r="8" spans="1:12">
      <c r="A8" s="12" t="s">
        <v>15</v>
      </c>
      <c r="B8" s="12">
        <v>1</v>
      </c>
      <c r="C8" s="12">
        <v>-1</v>
      </c>
      <c r="D8" s="12">
        <v>1</v>
      </c>
      <c r="E8" s="12">
        <v>5</v>
      </c>
    </row>
    <row r="9" spans="1:12">
      <c r="A9" s="12" t="s">
        <v>16</v>
      </c>
      <c r="B9" s="12">
        <v>-1</v>
      </c>
      <c r="C9" s="12">
        <v>1</v>
      </c>
      <c r="D9" s="12">
        <v>1</v>
      </c>
      <c r="E9" s="12">
        <v>2</v>
      </c>
    </row>
    <row r="10" spans="1:12">
      <c r="A10" s="12" t="s">
        <v>17</v>
      </c>
      <c r="B10" s="12">
        <v>1</v>
      </c>
      <c r="C10" s="12">
        <v>1</v>
      </c>
      <c r="D10" s="12">
        <v>1</v>
      </c>
      <c r="E10" s="12">
        <v>1</v>
      </c>
    </row>
    <row r="12" spans="1:12">
      <c r="A12" s="16" t="s">
        <v>2</v>
      </c>
      <c r="B12" s="21" t="s">
        <v>18</v>
      </c>
      <c r="C12" s="21"/>
      <c r="D12" s="21"/>
      <c r="E12" s="22"/>
      <c r="H12" s="1"/>
      <c r="I12" s="1"/>
      <c r="J12" s="1"/>
      <c r="K12" s="1"/>
      <c r="L12" s="1"/>
    </row>
    <row r="14" spans="1:12" s="5" customFormat="1" ht="110.25">
      <c r="A14" s="27"/>
      <c r="B14" s="28"/>
      <c r="C14" s="28"/>
      <c r="D14" s="28"/>
      <c r="E14" s="29"/>
      <c r="F14" s="11" t="s">
        <v>70</v>
      </c>
      <c r="G14" s="11" t="s">
        <v>71</v>
      </c>
      <c r="H14" s="11" t="s">
        <v>69</v>
      </c>
      <c r="I14" s="11" t="s">
        <v>68</v>
      </c>
      <c r="J14" s="11" t="s">
        <v>75</v>
      </c>
    </row>
    <row r="15" spans="1:12" ht="36" customHeight="1">
      <c r="A15" s="23" t="s">
        <v>67</v>
      </c>
      <c r="B15" s="23"/>
      <c r="C15" s="23"/>
      <c r="D15" s="23"/>
      <c r="E15" s="23"/>
      <c r="F15" s="12"/>
      <c r="G15" s="12"/>
      <c r="H15" s="12"/>
      <c r="I15" s="12"/>
      <c r="J15" s="12" t="e">
        <f>((G15-F15)/H15)/I15</f>
        <v>#DIV/0!</v>
      </c>
    </row>
    <row r="16" spans="1:12" ht="33.950000000000003" customHeight="1">
      <c r="A16" s="23" t="s">
        <v>73</v>
      </c>
      <c r="B16" s="23"/>
      <c r="C16" s="23"/>
      <c r="D16" s="23"/>
      <c r="E16" s="23"/>
      <c r="F16" s="12"/>
      <c r="G16" s="12"/>
      <c r="H16" s="12"/>
      <c r="I16" s="12"/>
      <c r="J16" s="12" t="e">
        <f t="shared" ref="J16:J17" si="0">((G16-F16)/H16)/I16</f>
        <v>#DIV/0!</v>
      </c>
    </row>
    <row r="17" spans="1:11" ht="35.1" customHeight="1">
      <c r="A17" s="23" t="s">
        <v>74</v>
      </c>
      <c r="B17" s="23"/>
      <c r="C17" s="23"/>
      <c r="D17" s="23"/>
      <c r="E17" s="23"/>
      <c r="F17" s="12"/>
      <c r="G17" s="12"/>
      <c r="H17" s="12"/>
      <c r="I17" s="12"/>
      <c r="J17" s="12" t="e">
        <f t="shared" si="0"/>
        <v>#DIV/0!</v>
      </c>
    </row>
    <row r="18" spans="1:11">
      <c r="A18" s="24" t="s">
        <v>24</v>
      </c>
      <c r="B18" s="24"/>
      <c r="C18" s="24"/>
      <c r="D18" s="24"/>
      <c r="E18" s="24"/>
      <c r="G18" s="4"/>
      <c r="K18" s="4"/>
    </row>
    <row r="19" spans="1:11">
      <c r="A19" t="s">
        <v>76</v>
      </c>
      <c r="B19" s="3" t="e">
        <f>E10-(J15*B10+J16*C10+J17*D10)</f>
        <v>#DIV/0!</v>
      </c>
      <c r="G19" s="4"/>
      <c r="K19" s="4"/>
    </row>
    <row r="20" spans="1:11">
      <c r="A20" t="s">
        <v>77</v>
      </c>
      <c r="B20" s="3" t="e">
        <f>E7-(J15*B7+J16*C7+J17*D7)</f>
        <v>#DIV/0!</v>
      </c>
      <c r="G20" s="4"/>
      <c r="K20" s="4"/>
    </row>
    <row r="21" spans="1:11">
      <c r="B21" s="4"/>
      <c r="G21" s="4"/>
      <c r="K21" s="4"/>
    </row>
    <row r="22" spans="1:11">
      <c r="A22" s="16" t="s">
        <v>63</v>
      </c>
      <c r="B22" s="25"/>
      <c r="C22" s="25"/>
      <c r="D22" s="26"/>
    </row>
    <row r="24" spans="1:11">
      <c r="A24" t="s">
        <v>30</v>
      </c>
    </row>
    <row r="26" spans="1:11" ht="47.25">
      <c r="A26" s="12" t="s">
        <v>31</v>
      </c>
      <c r="B26" s="12" t="s">
        <v>37</v>
      </c>
      <c r="C26" s="12" t="s">
        <v>33</v>
      </c>
      <c r="D26" s="12" t="s">
        <v>34</v>
      </c>
      <c r="E26" s="12" t="s">
        <v>35</v>
      </c>
      <c r="F26" s="11" t="s">
        <v>40</v>
      </c>
      <c r="G26" s="13" t="s">
        <v>41</v>
      </c>
    </row>
    <row r="27" spans="1:11">
      <c r="A27" s="12" t="s">
        <v>36</v>
      </c>
      <c r="B27" s="12" t="s">
        <v>32</v>
      </c>
      <c r="C27" s="12" t="e">
        <f>J15*-1</f>
        <v>#DIV/0!</v>
      </c>
      <c r="D27" s="12" t="e">
        <f>J15*1</f>
        <v>#DIV/0!</v>
      </c>
      <c r="E27" s="12" t="e">
        <f>C27-D27</f>
        <v>#DIV/0!</v>
      </c>
      <c r="F27" s="14" t="e">
        <f>E27/$E$30</f>
        <v>#DIV/0!</v>
      </c>
      <c r="G27" s="15" t="e">
        <f>F27*100</f>
        <v>#DIV/0!</v>
      </c>
    </row>
    <row r="28" spans="1:11">
      <c r="A28" s="12" t="s">
        <v>36</v>
      </c>
      <c r="B28" s="12" t="s">
        <v>38</v>
      </c>
      <c r="C28" s="12" t="e">
        <f>J16*-1</f>
        <v>#DIV/0!</v>
      </c>
      <c r="D28" s="12" t="e">
        <f>J16*1</f>
        <v>#DIV/0!</v>
      </c>
      <c r="E28" s="12" t="e">
        <f>C28-D28</f>
        <v>#DIV/0!</v>
      </c>
      <c r="F28" s="14" t="e">
        <f t="shared" ref="F28:F29" si="1">E28/$E$30</f>
        <v>#DIV/0!</v>
      </c>
      <c r="G28" s="15" t="e">
        <f t="shared" ref="G28:G29" si="2">F28*100</f>
        <v>#DIV/0!</v>
      </c>
      <c r="I28" s="2" t="s">
        <v>52</v>
      </c>
    </row>
    <row r="29" spans="1:11">
      <c r="A29" s="12" t="s">
        <v>36</v>
      </c>
      <c r="B29" s="12" t="s">
        <v>4</v>
      </c>
      <c r="C29" s="12" t="e">
        <f>J17*-1</f>
        <v>#DIV/0!</v>
      </c>
      <c r="D29" s="12" t="e">
        <f>J17*1</f>
        <v>#DIV/0!</v>
      </c>
      <c r="E29" s="12" t="e">
        <f>C29-D29</f>
        <v>#DIV/0!</v>
      </c>
      <c r="F29" s="14" t="e">
        <f t="shared" si="1"/>
        <v>#DIV/0!</v>
      </c>
      <c r="G29" s="15" t="e">
        <f t="shared" si="2"/>
        <v>#DIV/0!</v>
      </c>
    </row>
    <row r="30" spans="1:11">
      <c r="A30" t="s">
        <v>39</v>
      </c>
      <c r="E30" t="e">
        <f>SUM(E27:E29)</f>
        <v>#DIV/0!</v>
      </c>
    </row>
    <row r="32" spans="1:11">
      <c r="A32" t="s">
        <v>66</v>
      </c>
      <c r="E32" t="s">
        <v>61</v>
      </c>
      <c r="F32" t="s">
        <v>62</v>
      </c>
    </row>
    <row r="33" spans="1:11">
      <c r="A33" t="s">
        <v>10</v>
      </c>
      <c r="B33" t="e">
        <f>-1*J15</f>
        <v>#DIV/0!</v>
      </c>
      <c r="C33" t="e">
        <f>-1*J16</f>
        <v>#DIV/0!</v>
      </c>
      <c r="D33" t="e">
        <f>-1*J17</f>
        <v>#DIV/0!</v>
      </c>
      <c r="E33" t="e">
        <f>B19</f>
        <v>#DIV/0!</v>
      </c>
      <c r="F33" s="8" t="e">
        <f>SUM(B33:E33)</f>
        <v>#DIV/0!</v>
      </c>
    </row>
    <row r="34" spans="1:11">
      <c r="A34" t="s">
        <v>17</v>
      </c>
      <c r="B34" t="e">
        <f>1*J15</f>
        <v>#DIV/0!</v>
      </c>
      <c r="C34" t="e">
        <f>1*J16</f>
        <v>#DIV/0!</v>
      </c>
      <c r="D34" t="e">
        <f>1*J17</f>
        <v>#DIV/0!</v>
      </c>
      <c r="E34" t="e">
        <f>B19</f>
        <v>#DIV/0!</v>
      </c>
      <c r="F34" s="8" t="e">
        <f>SUM(B34:E34)</f>
        <v>#DIV/0!</v>
      </c>
    </row>
    <row r="35" spans="1:11">
      <c r="B35" s="3" t="s">
        <v>5</v>
      </c>
      <c r="C35" s="3" t="s">
        <v>6</v>
      </c>
      <c r="D35" s="3"/>
      <c r="E35" s="3"/>
      <c r="F35" s="3"/>
      <c r="G35" s="3"/>
      <c r="H35" s="3"/>
      <c r="I35" s="3"/>
      <c r="J35" s="3"/>
      <c r="K35" s="3"/>
    </row>
    <row r="36" spans="1:11">
      <c r="B36" s="3"/>
      <c r="C36" s="3" t="s">
        <v>7</v>
      </c>
      <c r="D36" s="3"/>
      <c r="E36" s="3"/>
      <c r="F36" s="3"/>
      <c r="G36" s="3"/>
      <c r="H36" s="3"/>
      <c r="I36" s="3"/>
      <c r="J36" s="3"/>
      <c r="K36" s="3"/>
    </row>
  </sheetData>
  <mergeCells count="7">
    <mergeCell ref="B22:D22"/>
    <mergeCell ref="A14:E14"/>
    <mergeCell ref="B12:E12"/>
    <mergeCell ref="A15:E15"/>
    <mergeCell ref="A16:E16"/>
    <mergeCell ref="A17:E17"/>
    <mergeCell ref="A18:E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H20" sqref="H20"/>
    </sheetView>
  </sheetViews>
  <sheetFormatPr defaultColWidth="11" defaultRowHeight="15.75"/>
  <cols>
    <col min="1" max="1" width="30.875" customWidth="1"/>
    <col min="3" max="3" width="10.875" customWidth="1"/>
    <col min="6" max="6" width="13" customWidth="1"/>
    <col min="8" max="8" width="11.875" bestFit="1" customWidth="1"/>
    <col min="9" max="9" width="13.125" customWidth="1"/>
  </cols>
  <sheetData>
    <row r="1" spans="1:12" s="5" customFormat="1" ht="47.25">
      <c r="A1" s="10"/>
      <c r="B1" s="11" t="s">
        <v>9</v>
      </c>
      <c r="C1" s="11" t="s">
        <v>8</v>
      </c>
      <c r="D1" s="11" t="s">
        <v>1</v>
      </c>
      <c r="E1" s="10"/>
    </row>
    <row r="2" spans="1:12">
      <c r="A2" s="12"/>
      <c r="B2" s="12" t="s">
        <v>19</v>
      </c>
      <c r="C2" s="12" t="s">
        <v>20</v>
      </c>
      <c r="D2" s="12" t="s">
        <v>3</v>
      </c>
      <c r="E2" s="12" t="s">
        <v>0</v>
      </c>
    </row>
    <row r="3" spans="1:12">
      <c r="A3" s="12" t="s">
        <v>10</v>
      </c>
      <c r="B3" s="12">
        <v>-1</v>
      </c>
      <c r="C3" s="12">
        <v>-1</v>
      </c>
      <c r="D3" s="12">
        <v>-1</v>
      </c>
      <c r="E3" s="12">
        <v>8</v>
      </c>
    </row>
    <row r="4" spans="1:12">
      <c r="A4" s="12" t="s">
        <v>11</v>
      </c>
      <c r="B4" s="12">
        <v>1</v>
      </c>
      <c r="C4" s="12">
        <v>-1</v>
      </c>
      <c r="D4" s="12">
        <v>-1</v>
      </c>
      <c r="E4" s="12">
        <v>7</v>
      </c>
    </row>
    <row r="5" spans="1:12">
      <c r="A5" s="12" t="s">
        <v>12</v>
      </c>
      <c r="B5" s="12">
        <v>-1</v>
      </c>
      <c r="C5" s="12">
        <v>1</v>
      </c>
      <c r="D5" s="12">
        <v>-1</v>
      </c>
      <c r="E5" s="12">
        <v>4</v>
      </c>
    </row>
    <row r="6" spans="1:12">
      <c r="A6" s="12" t="s">
        <v>13</v>
      </c>
      <c r="B6" s="12">
        <v>1</v>
      </c>
      <c r="C6" s="12">
        <v>1</v>
      </c>
      <c r="D6" s="12">
        <v>-1</v>
      </c>
      <c r="E6" s="12">
        <v>3</v>
      </c>
    </row>
    <row r="7" spans="1:12">
      <c r="A7" s="12" t="s">
        <v>14</v>
      </c>
      <c r="B7" s="12">
        <v>-1</v>
      </c>
      <c r="C7" s="12">
        <v>-1</v>
      </c>
      <c r="D7" s="12">
        <v>1</v>
      </c>
      <c r="E7" s="12">
        <v>6</v>
      </c>
    </row>
    <row r="8" spans="1:12">
      <c r="A8" s="12" t="s">
        <v>15</v>
      </c>
      <c r="B8" s="12">
        <v>1</v>
      </c>
      <c r="C8" s="12">
        <v>-1</v>
      </c>
      <c r="D8" s="12">
        <v>1</v>
      </c>
      <c r="E8" s="12">
        <v>5</v>
      </c>
    </row>
    <row r="9" spans="1:12">
      <c r="A9" s="12" t="s">
        <v>16</v>
      </c>
      <c r="B9" s="12">
        <v>-1</v>
      </c>
      <c r="C9" s="12">
        <v>1</v>
      </c>
      <c r="D9" s="12">
        <v>1</v>
      </c>
      <c r="E9" s="12">
        <v>2</v>
      </c>
    </row>
    <row r="10" spans="1:12">
      <c r="A10" s="12" t="s">
        <v>17</v>
      </c>
      <c r="B10" s="12">
        <v>1</v>
      </c>
      <c r="C10" s="12">
        <v>1</v>
      </c>
      <c r="D10" s="12">
        <v>1</v>
      </c>
      <c r="E10" s="12">
        <v>1</v>
      </c>
    </row>
    <row r="12" spans="1:12">
      <c r="A12" s="16" t="s">
        <v>2</v>
      </c>
      <c r="B12" s="21" t="s">
        <v>18</v>
      </c>
      <c r="C12" s="21"/>
      <c r="D12" s="21"/>
      <c r="E12" s="22"/>
      <c r="H12" s="1"/>
      <c r="I12" s="1"/>
      <c r="J12" s="1"/>
      <c r="K12" s="1"/>
      <c r="L12" s="1"/>
    </row>
    <row r="14" spans="1:12" s="5" customFormat="1" ht="110.25">
      <c r="A14" s="27"/>
      <c r="B14" s="28"/>
      <c r="C14" s="28"/>
      <c r="D14" s="28"/>
      <c r="E14" s="29"/>
      <c r="F14" s="11" t="s">
        <v>70</v>
      </c>
      <c r="G14" s="11" t="s">
        <v>71</v>
      </c>
      <c r="H14" s="11" t="s">
        <v>69</v>
      </c>
      <c r="I14" s="11" t="s">
        <v>68</v>
      </c>
      <c r="J14" s="11" t="s">
        <v>75</v>
      </c>
    </row>
    <row r="15" spans="1:12" ht="32.1" customHeight="1">
      <c r="A15" s="23" t="s">
        <v>67</v>
      </c>
      <c r="B15" s="23"/>
      <c r="C15" s="23"/>
      <c r="D15" s="23"/>
      <c r="E15" s="23"/>
      <c r="F15" s="12">
        <f>(SUMIF(B3:B10,"=-1",E3:E10))</f>
        <v>20</v>
      </c>
      <c r="G15" s="12">
        <f>(SUMIF(B3:B10,"=1",E3:E10))</f>
        <v>16</v>
      </c>
      <c r="H15" s="12">
        <v>4</v>
      </c>
      <c r="I15" s="12">
        <f>1-(-1)</f>
        <v>2</v>
      </c>
      <c r="J15" s="12">
        <f>((G15-F15)/H15)/I15</f>
        <v>-0.5</v>
      </c>
    </row>
    <row r="16" spans="1:12" ht="32.1" customHeight="1">
      <c r="A16" s="23" t="s">
        <v>73</v>
      </c>
      <c r="B16" s="23"/>
      <c r="C16" s="23"/>
      <c r="D16" s="23"/>
      <c r="E16" s="23"/>
      <c r="F16" s="12">
        <f>(SUMIF(C3:C10,"=-1",E3:E10))</f>
        <v>26</v>
      </c>
      <c r="G16" s="12">
        <f>(SUMIF(C3:C10,"=1",E3:E10))</f>
        <v>10</v>
      </c>
      <c r="H16" s="12">
        <v>4</v>
      </c>
      <c r="I16" s="12">
        <f t="shared" ref="I16:I17" si="0">1-(-1)</f>
        <v>2</v>
      </c>
      <c r="J16" s="12">
        <f t="shared" ref="J16:J17" si="1">((G16-F16)/H16)/I16</f>
        <v>-2</v>
      </c>
    </row>
    <row r="17" spans="1:11" ht="32.1" customHeight="1">
      <c r="A17" s="23" t="s">
        <v>74</v>
      </c>
      <c r="B17" s="23"/>
      <c r="C17" s="23"/>
      <c r="D17" s="23"/>
      <c r="E17" s="23"/>
      <c r="F17" s="12">
        <f>(SUMIF(D3:D10,"=-1",E3:E10))</f>
        <v>22</v>
      </c>
      <c r="G17" s="12">
        <f>(SUMIF(D3:D10,"=1",E3:E10))</f>
        <v>14</v>
      </c>
      <c r="H17" s="12">
        <v>4</v>
      </c>
      <c r="I17" s="12">
        <f t="shared" si="0"/>
        <v>2</v>
      </c>
      <c r="J17" s="12">
        <f t="shared" si="1"/>
        <v>-1</v>
      </c>
    </row>
    <row r="18" spans="1:11">
      <c r="A18" s="24" t="s">
        <v>24</v>
      </c>
      <c r="B18" s="24"/>
      <c r="C18" s="24"/>
      <c r="D18" s="24"/>
      <c r="E18" s="24"/>
      <c r="G18" s="4"/>
      <c r="K18" s="4"/>
    </row>
    <row r="19" spans="1:11">
      <c r="A19" t="s">
        <v>76</v>
      </c>
      <c r="B19" s="3">
        <f>E10-(J15*B10+J16*C10+J17*D10)</f>
        <v>4.5</v>
      </c>
      <c r="G19" s="4"/>
      <c r="K19" s="4"/>
    </row>
    <row r="20" spans="1:11">
      <c r="A20" t="s">
        <v>77</v>
      </c>
      <c r="B20" s="3">
        <f>E7-(J15*B7+J16*C7+J17*D7)</f>
        <v>4.5</v>
      </c>
      <c r="G20" s="4"/>
      <c r="K20" s="4"/>
    </row>
    <row r="21" spans="1:11">
      <c r="B21" s="4"/>
      <c r="G21" s="4"/>
      <c r="K21" s="4"/>
    </row>
    <row r="22" spans="1:11">
      <c r="A22" s="16" t="s">
        <v>63</v>
      </c>
      <c r="B22" s="25" t="s">
        <v>27</v>
      </c>
      <c r="C22" s="25"/>
      <c r="D22" s="26"/>
    </row>
    <row r="24" spans="1:11">
      <c r="A24" t="s">
        <v>30</v>
      </c>
    </row>
    <row r="26" spans="1:11" ht="47.25">
      <c r="A26" s="12" t="s">
        <v>31</v>
      </c>
      <c r="B26" s="12" t="s">
        <v>37</v>
      </c>
      <c r="C26" s="12" t="s">
        <v>33</v>
      </c>
      <c r="D26" s="12" t="s">
        <v>34</v>
      </c>
      <c r="E26" s="12" t="s">
        <v>35</v>
      </c>
      <c r="F26" s="11" t="s">
        <v>40</v>
      </c>
      <c r="G26" s="13" t="s">
        <v>41</v>
      </c>
    </row>
    <row r="27" spans="1:11">
      <c r="A27" s="12" t="s">
        <v>36</v>
      </c>
      <c r="B27" s="12" t="s">
        <v>32</v>
      </c>
      <c r="C27" s="12">
        <f>J15*-1</f>
        <v>0.5</v>
      </c>
      <c r="D27" s="12">
        <f>J15*1</f>
        <v>-0.5</v>
      </c>
      <c r="E27" s="12">
        <f>C27-D27</f>
        <v>1</v>
      </c>
      <c r="F27" s="14">
        <f>E27/$E$30</f>
        <v>0.14285714285714285</v>
      </c>
      <c r="G27" s="15">
        <f>F27*100</f>
        <v>14.285714285714285</v>
      </c>
    </row>
    <row r="28" spans="1:11">
      <c r="A28" s="12" t="s">
        <v>36</v>
      </c>
      <c r="B28" s="12" t="s">
        <v>38</v>
      </c>
      <c r="C28" s="12">
        <f>J16*-1</f>
        <v>2</v>
      </c>
      <c r="D28" s="12">
        <f>J16*1</f>
        <v>-2</v>
      </c>
      <c r="E28" s="12">
        <f>C28-D28</f>
        <v>4</v>
      </c>
      <c r="F28" s="14">
        <f t="shared" ref="F28:F29" si="2">E28/$E$30</f>
        <v>0.5714285714285714</v>
      </c>
      <c r="G28" s="15">
        <f t="shared" ref="G28:G29" si="3">F28*100</f>
        <v>57.142857142857139</v>
      </c>
      <c r="I28" s="2" t="s">
        <v>52</v>
      </c>
    </row>
    <row r="29" spans="1:11">
      <c r="A29" s="12" t="s">
        <v>36</v>
      </c>
      <c r="B29" s="12" t="s">
        <v>4</v>
      </c>
      <c r="C29" s="12">
        <f>J17*-1</f>
        <v>1</v>
      </c>
      <c r="D29" s="12">
        <f>J17*1</f>
        <v>-1</v>
      </c>
      <c r="E29" s="12">
        <f>C29-D29</f>
        <v>2</v>
      </c>
      <c r="F29" s="14">
        <f t="shared" si="2"/>
        <v>0.2857142857142857</v>
      </c>
      <c r="G29" s="15">
        <f t="shared" si="3"/>
        <v>28.571428571428569</v>
      </c>
    </row>
    <row r="30" spans="1:11">
      <c r="A30" t="s">
        <v>39</v>
      </c>
      <c r="E30">
        <f>SUM(E27:E29)</f>
        <v>7</v>
      </c>
    </row>
    <row r="32" spans="1:11">
      <c r="A32" t="s">
        <v>66</v>
      </c>
      <c r="E32" t="s">
        <v>61</v>
      </c>
      <c r="F32" t="s">
        <v>62</v>
      </c>
    </row>
    <row r="33" spans="1:11">
      <c r="A33" t="s">
        <v>10</v>
      </c>
      <c r="B33">
        <f>-1*J15</f>
        <v>0.5</v>
      </c>
      <c r="C33">
        <f>-1*J16</f>
        <v>2</v>
      </c>
      <c r="D33">
        <f>-1*J17</f>
        <v>1</v>
      </c>
      <c r="E33">
        <f>B19</f>
        <v>4.5</v>
      </c>
      <c r="F33" s="8">
        <f>SUM(B33:E33)</f>
        <v>8</v>
      </c>
    </row>
    <row r="34" spans="1:11">
      <c r="A34" t="s">
        <v>17</v>
      </c>
      <c r="B34">
        <f>1*J15</f>
        <v>-0.5</v>
      </c>
      <c r="C34">
        <f>1*J16</f>
        <v>-2</v>
      </c>
      <c r="D34">
        <f>1*J17</f>
        <v>-1</v>
      </c>
      <c r="E34">
        <f>B19</f>
        <v>4.5</v>
      </c>
      <c r="F34" s="8">
        <f>SUM(B34:E34)</f>
        <v>1</v>
      </c>
    </row>
    <row r="35" spans="1:11">
      <c r="B35" s="3" t="s">
        <v>5</v>
      </c>
      <c r="C35" s="3" t="s">
        <v>6</v>
      </c>
      <c r="D35" s="3"/>
      <c r="E35" s="3"/>
      <c r="F35" s="3"/>
      <c r="G35" s="3"/>
      <c r="H35" s="3"/>
      <c r="I35" s="3"/>
      <c r="J35" s="3"/>
      <c r="K35" s="3"/>
    </row>
    <row r="36" spans="1:11">
      <c r="B36" s="3"/>
      <c r="C36" s="3" t="s">
        <v>7</v>
      </c>
      <c r="D36" s="3"/>
      <c r="E36" s="3"/>
      <c r="F36" s="3"/>
      <c r="G36" s="3"/>
      <c r="H36" s="3"/>
      <c r="I36" s="3"/>
      <c r="J36" s="3"/>
      <c r="K36" s="3"/>
    </row>
  </sheetData>
  <mergeCells count="7">
    <mergeCell ref="A18:E18"/>
    <mergeCell ref="B22:D22"/>
    <mergeCell ref="B12:E12"/>
    <mergeCell ref="A14:E14"/>
    <mergeCell ref="A15:E15"/>
    <mergeCell ref="A16:E16"/>
    <mergeCell ref="A17:E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topLeftCell="A11" workbookViewId="0">
      <selection activeCell="G22" sqref="G22"/>
    </sheetView>
  </sheetViews>
  <sheetFormatPr defaultColWidth="11" defaultRowHeight="15.75"/>
  <cols>
    <col min="1" max="1" width="31.125" customWidth="1"/>
    <col min="3" max="3" width="10.875" customWidth="1"/>
    <col min="7" max="7" width="13" customWidth="1"/>
    <col min="8" max="8" width="16.5" customWidth="1"/>
    <col min="9" max="9" width="11.875" bestFit="1" customWidth="1"/>
    <col min="10" max="10" width="13.125" customWidth="1"/>
  </cols>
  <sheetData>
    <row r="1" spans="1:13" s="5" customFormat="1" ht="47.25">
      <c r="A1" s="10"/>
      <c r="B1" s="11" t="s">
        <v>9</v>
      </c>
      <c r="C1" s="11" t="s">
        <v>8</v>
      </c>
      <c r="D1" s="11" t="s">
        <v>1</v>
      </c>
      <c r="E1" s="11"/>
      <c r="F1" s="10"/>
      <c r="H1" s="10"/>
      <c r="I1" s="11" t="s">
        <v>9</v>
      </c>
      <c r="J1" s="11" t="s">
        <v>8</v>
      </c>
      <c r="K1" s="11" t="s">
        <v>1</v>
      </c>
      <c r="L1" s="10"/>
    </row>
    <row r="2" spans="1:13">
      <c r="A2" s="12"/>
      <c r="B2" s="12" t="s">
        <v>19</v>
      </c>
      <c r="C2" s="12" t="s">
        <v>20</v>
      </c>
      <c r="D2" s="12" t="s">
        <v>3</v>
      </c>
      <c r="E2" s="12"/>
      <c r="F2" s="12" t="s">
        <v>0</v>
      </c>
      <c r="H2" s="12"/>
      <c r="I2" s="12" t="s">
        <v>19</v>
      </c>
      <c r="J2" s="12" t="s">
        <v>20</v>
      </c>
      <c r="K2" s="12" t="s">
        <v>3</v>
      </c>
      <c r="L2" s="12" t="s">
        <v>0</v>
      </c>
    </row>
    <row r="3" spans="1:13">
      <c r="A3" s="17" t="s">
        <v>11</v>
      </c>
      <c r="B3" s="17"/>
      <c r="C3" s="17"/>
      <c r="D3" s="17"/>
      <c r="E3" s="17"/>
      <c r="F3" s="17"/>
      <c r="H3" s="12" t="s">
        <v>10</v>
      </c>
      <c r="I3" s="12">
        <v>-1</v>
      </c>
      <c r="J3" s="12">
        <v>-1</v>
      </c>
      <c r="K3" s="12">
        <v>-1</v>
      </c>
      <c r="L3" s="12">
        <v>8</v>
      </c>
    </row>
    <row r="4" spans="1:13">
      <c r="A4" s="17" t="s">
        <v>12</v>
      </c>
      <c r="B4" s="17"/>
      <c r="C4" s="17"/>
      <c r="D4" s="17"/>
      <c r="E4" s="17"/>
      <c r="F4" s="17"/>
      <c r="H4" s="17" t="s">
        <v>11</v>
      </c>
      <c r="I4" s="17">
        <v>1</v>
      </c>
      <c r="J4" s="17">
        <v>-1</v>
      </c>
      <c r="K4" s="17">
        <v>-1</v>
      </c>
      <c r="L4" s="17">
        <v>7</v>
      </c>
    </row>
    <row r="5" spans="1:13">
      <c r="A5" s="17" t="s">
        <v>14</v>
      </c>
      <c r="B5" s="17"/>
      <c r="C5" s="17"/>
      <c r="D5" s="17"/>
      <c r="E5" s="17"/>
      <c r="F5" s="17"/>
      <c r="H5" s="17" t="s">
        <v>12</v>
      </c>
      <c r="I5" s="17">
        <v>-1</v>
      </c>
      <c r="J5" s="17">
        <v>1</v>
      </c>
      <c r="K5" s="17">
        <v>-1</v>
      </c>
      <c r="L5" s="17">
        <v>4</v>
      </c>
    </row>
    <row r="6" spans="1:13">
      <c r="A6" s="17" t="s">
        <v>17</v>
      </c>
      <c r="B6" s="17"/>
      <c r="C6" s="17"/>
      <c r="D6" s="17"/>
      <c r="E6" s="17"/>
      <c r="F6" s="17"/>
      <c r="H6" s="12" t="s">
        <v>13</v>
      </c>
      <c r="I6" s="12">
        <v>1</v>
      </c>
      <c r="J6" s="12">
        <v>1</v>
      </c>
      <c r="K6" s="12">
        <v>-1</v>
      </c>
      <c r="L6" s="12">
        <v>3</v>
      </c>
    </row>
    <row r="7" spans="1:13" s="4" customFormat="1">
      <c r="H7" s="17" t="s">
        <v>14</v>
      </c>
      <c r="I7" s="17">
        <v>-1</v>
      </c>
      <c r="J7" s="17">
        <v>-1</v>
      </c>
      <c r="K7" s="17">
        <v>1</v>
      </c>
      <c r="L7" s="17">
        <v>6</v>
      </c>
    </row>
    <row r="8" spans="1:13" s="4" customFormat="1">
      <c r="H8" s="12" t="s">
        <v>15</v>
      </c>
      <c r="I8" s="12">
        <v>1</v>
      </c>
      <c r="J8" s="12">
        <v>-1</v>
      </c>
      <c r="K8" s="12">
        <v>1</v>
      </c>
      <c r="L8" s="12">
        <v>5</v>
      </c>
    </row>
    <row r="9" spans="1:13" s="4" customFormat="1">
      <c r="H9" s="12" t="s">
        <v>16</v>
      </c>
      <c r="I9" s="12">
        <v>-1</v>
      </c>
      <c r="J9" s="12">
        <v>1</v>
      </c>
      <c r="K9" s="12">
        <v>1</v>
      </c>
      <c r="L9" s="12">
        <v>2</v>
      </c>
    </row>
    <row r="10" spans="1:13" s="4" customFormat="1">
      <c r="H10" s="17" t="s">
        <v>17</v>
      </c>
      <c r="I10" s="17">
        <v>1</v>
      </c>
      <c r="J10" s="17">
        <v>1</v>
      </c>
      <c r="K10" s="17">
        <v>1</v>
      </c>
      <c r="L10" s="17">
        <v>1</v>
      </c>
    </row>
    <row r="11" spans="1:13" s="4" customFormat="1"/>
    <row r="12" spans="1:13">
      <c r="I12" s="1"/>
      <c r="J12" s="1"/>
      <c r="K12" s="1"/>
      <c r="L12" s="1"/>
      <c r="M12" s="1"/>
    </row>
    <row r="13" spans="1:13">
      <c r="B13" t="s">
        <v>18</v>
      </c>
    </row>
    <row r="14" spans="1:13" s="5" customFormat="1" ht="110.25">
      <c r="A14" s="10"/>
      <c r="B14" s="10"/>
      <c r="C14" s="10"/>
      <c r="D14" s="10"/>
      <c r="E14" s="10"/>
      <c r="F14" s="10"/>
      <c r="G14" s="10" t="s">
        <v>70</v>
      </c>
      <c r="H14" s="10" t="s">
        <v>71</v>
      </c>
      <c r="I14" s="10" t="s">
        <v>69</v>
      </c>
      <c r="J14" s="10" t="s">
        <v>68</v>
      </c>
      <c r="K14" s="10" t="s">
        <v>75</v>
      </c>
    </row>
    <row r="15" spans="1:13">
      <c r="A15" s="23" t="s">
        <v>67</v>
      </c>
      <c r="B15" s="23"/>
      <c r="C15" s="23"/>
      <c r="D15" s="23"/>
      <c r="E15" s="23"/>
      <c r="F15" s="12"/>
      <c r="G15" s="12">
        <f>(SUMIF(B3:B6,"=-1",F3:F6))</f>
        <v>0</v>
      </c>
      <c r="H15" s="12">
        <f>(SUMIF(B3:B6,"=1",F3:F6))</f>
        <v>0</v>
      </c>
      <c r="I15" s="12"/>
      <c r="J15" s="12"/>
      <c r="K15" s="12" t="e">
        <f>((H15-G15)/I15)/J15</f>
        <v>#DIV/0!</v>
      </c>
    </row>
    <row r="16" spans="1:13">
      <c r="A16" s="23" t="s">
        <v>73</v>
      </c>
      <c r="B16" s="23"/>
      <c r="C16" s="23"/>
      <c r="D16" s="23"/>
      <c r="E16" s="23"/>
      <c r="F16" s="12"/>
      <c r="G16" s="12">
        <f>(SUMIF(C3:C6,"=-1",F3:F6))</f>
        <v>0</v>
      </c>
      <c r="H16" s="12">
        <f>(SUMIF(C3:C6,"=1",F3:F6))</f>
        <v>0</v>
      </c>
      <c r="I16" s="12"/>
      <c r="J16" s="12"/>
      <c r="K16" s="12" t="e">
        <f t="shared" ref="K16:K17" si="0">((H16-G16)/I16)/J16</f>
        <v>#DIV/0!</v>
      </c>
    </row>
    <row r="17" spans="1:12">
      <c r="A17" s="23" t="s">
        <v>74</v>
      </c>
      <c r="B17" s="23"/>
      <c r="C17" s="23"/>
      <c r="D17" s="23"/>
      <c r="E17" s="23"/>
      <c r="F17" s="12"/>
      <c r="G17" s="12">
        <f>(SUMIF(D3:D6,"=-1",F3:F6))</f>
        <v>0</v>
      </c>
      <c r="H17" s="12">
        <f>(SUMIF(D3:D6,"=1",F3:F6))</f>
        <v>0</v>
      </c>
      <c r="I17" s="12"/>
      <c r="J17" s="12"/>
      <c r="K17" s="12" t="e">
        <f t="shared" si="0"/>
        <v>#DIV/0!</v>
      </c>
    </row>
    <row r="18" spans="1:12">
      <c r="A18" s="18"/>
      <c r="B18" s="18"/>
      <c r="C18" s="18"/>
      <c r="D18" s="18"/>
      <c r="E18" s="18"/>
      <c r="F18" s="18"/>
      <c r="G18" s="18"/>
      <c r="H18" s="19"/>
      <c r="I18" s="18"/>
      <c r="J18" s="18"/>
      <c r="K18" s="18"/>
      <c r="L18" s="4"/>
    </row>
    <row r="19" spans="1:12">
      <c r="A19" s="20" t="s">
        <v>24</v>
      </c>
      <c r="B19" s="20"/>
      <c r="C19" s="18"/>
      <c r="D19" s="18"/>
      <c r="E19" s="18"/>
      <c r="F19" s="18"/>
      <c r="G19" s="18"/>
      <c r="H19" s="19"/>
      <c r="I19" s="18"/>
      <c r="J19" s="18"/>
      <c r="K19" s="18"/>
      <c r="L19" s="4"/>
    </row>
    <row r="20" spans="1:12">
      <c r="A20" t="s">
        <v>76</v>
      </c>
      <c r="B20" s="3" t="e">
        <f>F6-(K15*B6+K16*C6+K17*D6)</f>
        <v>#DIV/0!</v>
      </c>
      <c r="C20" s="18"/>
      <c r="D20" s="18"/>
      <c r="E20" s="18"/>
      <c r="F20" s="18"/>
      <c r="G20" s="18"/>
      <c r="H20" s="19"/>
      <c r="I20" s="18"/>
      <c r="J20" s="18"/>
      <c r="K20" s="18"/>
      <c r="L20" s="4"/>
    </row>
    <row r="21" spans="1:12">
      <c r="A21" t="s">
        <v>77</v>
      </c>
      <c r="B21" s="3" t="e">
        <f>F5-(K15*B5+K16*C5+K17*D5)</f>
        <v>#DIV/0!</v>
      </c>
      <c r="C21" s="18"/>
      <c r="D21" s="18"/>
      <c r="E21" s="18"/>
      <c r="F21" s="18"/>
      <c r="G21" s="18"/>
      <c r="H21" s="19"/>
      <c r="I21" s="18"/>
      <c r="J21" s="18"/>
      <c r="K21" s="18"/>
      <c r="L21" s="4"/>
    </row>
    <row r="22" spans="1:12">
      <c r="B22" s="4"/>
      <c r="C22" s="18"/>
      <c r="D22" s="18"/>
      <c r="E22" s="18"/>
      <c r="F22" s="18"/>
      <c r="G22" s="18"/>
      <c r="H22" s="19"/>
      <c r="I22" s="18"/>
      <c r="J22" s="18"/>
      <c r="K22" s="18"/>
      <c r="L22" s="4"/>
    </row>
    <row r="23" spans="1:12">
      <c r="A23" t="s">
        <v>28</v>
      </c>
      <c r="B23" t="s">
        <v>27</v>
      </c>
    </row>
    <row r="24" spans="1:12">
      <c r="A24" t="s">
        <v>29</v>
      </c>
    </row>
    <row r="25" spans="1:12">
      <c r="B25" s="3" t="s">
        <v>5</v>
      </c>
      <c r="C25" s="3" t="s">
        <v>6</v>
      </c>
      <c r="D25" s="3"/>
      <c r="E25" s="3"/>
      <c r="F25" s="3"/>
      <c r="G25" s="3"/>
      <c r="H25" s="3"/>
      <c r="I25" s="3"/>
      <c r="J25" s="3"/>
      <c r="K25" s="3"/>
      <c r="L25" s="3"/>
    </row>
    <row r="26" spans="1:12">
      <c r="B26" s="3"/>
      <c r="C26" s="3" t="s">
        <v>7</v>
      </c>
      <c r="D26" s="3"/>
      <c r="E26" s="3"/>
      <c r="F26" s="3"/>
      <c r="G26" s="3"/>
      <c r="H26" s="3"/>
      <c r="I26" s="3"/>
      <c r="J26" s="3"/>
      <c r="K26" s="3"/>
      <c r="L26" s="3"/>
    </row>
    <row r="29" spans="1:12">
      <c r="A29" t="s">
        <v>42</v>
      </c>
      <c r="B29" t="s">
        <v>43</v>
      </c>
    </row>
    <row r="30" spans="1:12">
      <c r="B30" t="s">
        <v>45</v>
      </c>
    </row>
    <row r="31" spans="1:12">
      <c r="B31" t="s">
        <v>44</v>
      </c>
    </row>
    <row r="33" spans="1:9">
      <c r="A33" t="s">
        <v>49</v>
      </c>
    </row>
    <row r="34" spans="1:9">
      <c r="B34" t="s">
        <v>46</v>
      </c>
      <c r="C34" t="s">
        <v>47</v>
      </c>
      <c r="D34" t="s">
        <v>48</v>
      </c>
    </row>
    <row r="35" spans="1:9">
      <c r="B35">
        <v>4</v>
      </c>
      <c r="C35">
        <f>POWER(4,2)</f>
        <v>16</v>
      </c>
      <c r="D35" s="3">
        <f>(C35-B35)/2</f>
        <v>6</v>
      </c>
      <c r="E35" s="3"/>
    </row>
    <row r="36" spans="1:9">
      <c r="C36" t="s">
        <v>50</v>
      </c>
      <c r="D36" t="s">
        <v>51</v>
      </c>
    </row>
    <row r="37" spans="1:9">
      <c r="A37" t="s">
        <v>53</v>
      </c>
    </row>
    <row r="38" spans="1:9">
      <c r="D38" t="s">
        <v>57</v>
      </c>
      <c r="E38" t="s">
        <v>59</v>
      </c>
      <c r="F38" t="s">
        <v>4</v>
      </c>
      <c r="G38" t="s">
        <v>38</v>
      </c>
      <c r="H38" t="s">
        <v>58</v>
      </c>
    </row>
    <row r="39" spans="1:9">
      <c r="A39" t="s">
        <v>60</v>
      </c>
      <c r="D39">
        <v>3</v>
      </c>
      <c r="E39">
        <v>2</v>
      </c>
      <c r="F39">
        <v>3</v>
      </c>
      <c r="G39">
        <v>4</v>
      </c>
      <c r="H39">
        <v>4</v>
      </c>
      <c r="I39">
        <f>D39*E39*F39*G39*H39</f>
        <v>288</v>
      </c>
    </row>
    <row r="40" spans="1:9">
      <c r="A40" t="s">
        <v>54</v>
      </c>
      <c r="B40" t="s">
        <v>55</v>
      </c>
    </row>
    <row r="41" spans="1:9">
      <c r="B41" t="s">
        <v>56</v>
      </c>
    </row>
  </sheetData>
  <mergeCells count="3">
    <mergeCell ref="A15:E15"/>
    <mergeCell ref="A16:E16"/>
    <mergeCell ref="A17:E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14" sqref="F14:J14"/>
    </sheetView>
  </sheetViews>
  <sheetFormatPr defaultColWidth="11" defaultRowHeight="15.75"/>
  <cols>
    <col min="1" max="1" width="30.875" customWidth="1"/>
    <col min="3" max="3" width="10.875" customWidth="1"/>
    <col min="6" max="6" width="13" customWidth="1"/>
    <col min="8" max="8" width="11.875" bestFit="1" customWidth="1"/>
    <col min="9" max="9" width="13.125" customWidth="1"/>
  </cols>
  <sheetData>
    <row r="1" spans="1:12" s="5" customFormat="1" ht="47.25">
      <c r="B1" s="6" t="s">
        <v>9</v>
      </c>
      <c r="C1" s="6" t="s">
        <v>8</v>
      </c>
      <c r="D1" s="6" t="s">
        <v>1</v>
      </c>
    </row>
    <row r="2" spans="1:12">
      <c r="B2" t="s">
        <v>19</v>
      </c>
      <c r="C2" t="s">
        <v>20</v>
      </c>
      <c r="D2" t="s">
        <v>3</v>
      </c>
      <c r="E2" t="s">
        <v>0</v>
      </c>
    </row>
    <row r="3" spans="1:12">
      <c r="A3" t="s">
        <v>10</v>
      </c>
      <c r="B3">
        <v>-2</v>
      </c>
      <c r="C3">
        <v>-2</v>
      </c>
      <c r="D3">
        <v>-2</v>
      </c>
      <c r="E3">
        <v>8</v>
      </c>
    </row>
    <row r="4" spans="1:12">
      <c r="A4" t="s">
        <v>11</v>
      </c>
      <c r="B4">
        <v>2</v>
      </c>
      <c r="C4">
        <v>-2</v>
      </c>
      <c r="D4">
        <v>-2</v>
      </c>
      <c r="E4">
        <v>7</v>
      </c>
    </row>
    <row r="5" spans="1:12">
      <c r="A5" t="s">
        <v>12</v>
      </c>
      <c r="B5">
        <v>-2</v>
      </c>
      <c r="C5">
        <v>2</v>
      </c>
      <c r="D5">
        <v>-2</v>
      </c>
      <c r="E5">
        <v>4</v>
      </c>
    </row>
    <row r="6" spans="1:12">
      <c r="A6" t="s">
        <v>13</v>
      </c>
      <c r="B6">
        <v>2</v>
      </c>
      <c r="C6">
        <v>2</v>
      </c>
      <c r="D6">
        <v>-2</v>
      </c>
      <c r="E6">
        <v>3</v>
      </c>
    </row>
    <row r="7" spans="1:12">
      <c r="A7" t="s">
        <v>14</v>
      </c>
      <c r="B7">
        <v>-2</v>
      </c>
      <c r="C7">
        <v>-2</v>
      </c>
      <c r="D7">
        <v>2</v>
      </c>
      <c r="E7">
        <v>6</v>
      </c>
    </row>
    <row r="8" spans="1:12">
      <c r="A8" t="s">
        <v>15</v>
      </c>
      <c r="B8">
        <v>2</v>
      </c>
      <c r="C8">
        <v>-2</v>
      </c>
      <c r="D8">
        <v>2</v>
      </c>
      <c r="E8">
        <v>5</v>
      </c>
    </row>
    <row r="9" spans="1:12">
      <c r="A9" t="s">
        <v>16</v>
      </c>
      <c r="B9">
        <v>-2</v>
      </c>
      <c r="C9">
        <v>2</v>
      </c>
      <c r="D9">
        <v>2</v>
      </c>
      <c r="E9">
        <v>2</v>
      </c>
    </row>
    <row r="10" spans="1:12">
      <c r="A10" t="s">
        <v>17</v>
      </c>
      <c r="B10">
        <v>2</v>
      </c>
      <c r="C10">
        <v>2</v>
      </c>
      <c r="D10">
        <v>2</v>
      </c>
      <c r="E10">
        <v>1</v>
      </c>
    </row>
    <row r="12" spans="1:12">
      <c r="A12" t="s">
        <v>2</v>
      </c>
      <c r="B12" t="s">
        <v>18</v>
      </c>
      <c r="H12" s="1"/>
      <c r="I12" s="1"/>
      <c r="J12" s="1"/>
      <c r="K12" s="1"/>
      <c r="L12" s="1"/>
    </row>
    <row r="14" spans="1:12" s="5" customFormat="1" ht="110.25">
      <c r="F14" s="5" t="s">
        <v>70</v>
      </c>
      <c r="G14" s="5" t="s">
        <v>71</v>
      </c>
      <c r="H14" s="5" t="s">
        <v>69</v>
      </c>
      <c r="I14" s="5" t="s">
        <v>68</v>
      </c>
      <c r="J14" s="5" t="s">
        <v>72</v>
      </c>
    </row>
    <row r="15" spans="1:12">
      <c r="A15" t="s">
        <v>21</v>
      </c>
      <c r="F15">
        <f>(SUMIF(B3:B10,"=-2",E3:E10))</f>
        <v>20</v>
      </c>
      <c r="G15">
        <f>(SUMIF(B3:B10,"=2",E3:E10))</f>
        <v>16</v>
      </c>
      <c r="H15">
        <v>4</v>
      </c>
      <c r="I15">
        <f>2-(-2)</f>
        <v>4</v>
      </c>
      <c r="J15">
        <f>((G15-F15)/H15)/I15</f>
        <v>-0.25</v>
      </c>
    </row>
    <row r="16" spans="1:12">
      <c r="A16" t="s">
        <v>22</v>
      </c>
      <c r="F16">
        <f>(SUMIF(C3:C10,"=-2",E3:E10))</f>
        <v>26</v>
      </c>
      <c r="G16">
        <f>(SUMIF(C3:C10,"=2",E3:E10))</f>
        <v>10</v>
      </c>
      <c r="H16">
        <v>4</v>
      </c>
      <c r="I16">
        <f>2-(-2)</f>
        <v>4</v>
      </c>
      <c r="J16">
        <f t="shared" ref="J16:J17" si="0">((G16-F16)/H16)/I16</f>
        <v>-1</v>
      </c>
    </row>
    <row r="17" spans="1:11">
      <c r="A17" t="s">
        <v>23</v>
      </c>
      <c r="F17">
        <f>(SUMIF(D3:D10,"=-2",E3:E10))</f>
        <v>22</v>
      </c>
      <c r="G17">
        <f>(SUMIF(D3:D10,"=2",E3:E10))</f>
        <v>14</v>
      </c>
      <c r="H17">
        <v>4</v>
      </c>
      <c r="I17">
        <f>2-(-2)</f>
        <v>4</v>
      </c>
      <c r="J17">
        <f t="shared" si="0"/>
        <v>-0.5</v>
      </c>
    </row>
    <row r="18" spans="1:11">
      <c r="A18" t="s">
        <v>24</v>
      </c>
      <c r="E18" t="s">
        <v>25</v>
      </c>
      <c r="G18" s="3">
        <f>E10-(J15*B10+J16*C10+J17*D10)</f>
        <v>4.5</v>
      </c>
      <c r="I18" t="s">
        <v>26</v>
      </c>
      <c r="K18" s="3">
        <f>E7-(J15*B7+J16*C7+J17*D7)</f>
        <v>4.5</v>
      </c>
    </row>
    <row r="19" spans="1:11">
      <c r="G19" s="3"/>
      <c r="K19" s="3"/>
    </row>
    <row r="20" spans="1:11">
      <c r="A20" t="s">
        <v>63</v>
      </c>
      <c r="B20" t="s">
        <v>64</v>
      </c>
    </row>
    <row r="22" spans="1:11">
      <c r="A22" t="s">
        <v>30</v>
      </c>
    </row>
    <row r="23" spans="1:11">
      <c r="A23" t="s">
        <v>31</v>
      </c>
      <c r="B23" t="s">
        <v>37</v>
      </c>
      <c r="C23" t="s">
        <v>33</v>
      </c>
      <c r="D23" t="s">
        <v>34</v>
      </c>
      <c r="E23" t="s">
        <v>35</v>
      </c>
      <c r="F23" t="s">
        <v>40</v>
      </c>
      <c r="G23" s="3" t="s">
        <v>41</v>
      </c>
    </row>
    <row r="24" spans="1:11">
      <c r="A24" t="s">
        <v>36</v>
      </c>
      <c r="B24" t="s">
        <v>32</v>
      </c>
      <c r="C24">
        <f>J15*-2</f>
        <v>0.5</v>
      </c>
      <c r="D24">
        <f>J15*2</f>
        <v>-0.5</v>
      </c>
      <c r="E24">
        <f>C24-D24</f>
        <v>1</v>
      </c>
      <c r="F24" s="7">
        <f>E24/$E$27</f>
        <v>0.14285714285714285</v>
      </c>
      <c r="G24" s="9">
        <f>F24*100</f>
        <v>14.285714285714285</v>
      </c>
    </row>
    <row r="25" spans="1:11">
      <c r="A25" t="s">
        <v>36</v>
      </c>
      <c r="B25" t="s">
        <v>38</v>
      </c>
      <c r="C25">
        <f>J16*-2</f>
        <v>2</v>
      </c>
      <c r="D25">
        <f>J16*2</f>
        <v>-2</v>
      </c>
      <c r="E25">
        <f>C25-D25</f>
        <v>4</v>
      </c>
      <c r="F25" s="7">
        <f t="shared" ref="F25:F26" si="1">E25/$E$27</f>
        <v>0.5714285714285714</v>
      </c>
      <c r="G25" s="9">
        <f t="shared" ref="G25:G26" si="2">F25*100</f>
        <v>57.142857142857139</v>
      </c>
      <c r="I25" s="2" t="s">
        <v>52</v>
      </c>
    </row>
    <row r="26" spans="1:11">
      <c r="A26" t="s">
        <v>36</v>
      </c>
      <c r="B26" t="s">
        <v>4</v>
      </c>
      <c r="C26">
        <f>J17*-2</f>
        <v>1</v>
      </c>
      <c r="D26">
        <f>J17*2</f>
        <v>-1</v>
      </c>
      <c r="E26">
        <f>C26-D26</f>
        <v>2</v>
      </c>
      <c r="F26" s="7">
        <f t="shared" si="1"/>
        <v>0.2857142857142857</v>
      </c>
      <c r="G26" s="9">
        <f t="shared" si="2"/>
        <v>28.571428571428569</v>
      </c>
    </row>
    <row r="27" spans="1:11">
      <c r="A27" t="s">
        <v>39</v>
      </c>
      <c r="E27">
        <f>SUM(E24:E26)</f>
        <v>7</v>
      </c>
    </row>
    <row r="29" spans="1:11">
      <c r="A29" t="s">
        <v>66</v>
      </c>
      <c r="E29" t="s">
        <v>61</v>
      </c>
      <c r="F29" t="s">
        <v>62</v>
      </c>
    </row>
    <row r="30" spans="1:11">
      <c r="A30" t="s">
        <v>10</v>
      </c>
      <c r="B30">
        <f>-2*J15</f>
        <v>0.5</v>
      </c>
      <c r="C30">
        <f>-2*J16</f>
        <v>2</v>
      </c>
      <c r="D30">
        <f>-2*J17</f>
        <v>1</v>
      </c>
      <c r="E30">
        <f>G18</f>
        <v>4.5</v>
      </c>
      <c r="F30" s="8">
        <f>SUM(B30:E30)</f>
        <v>8</v>
      </c>
    </row>
    <row r="31" spans="1:11">
      <c r="A31" t="s">
        <v>17</v>
      </c>
      <c r="B31">
        <f>2*J15</f>
        <v>-0.5</v>
      </c>
      <c r="C31">
        <f>2*J16</f>
        <v>-2</v>
      </c>
      <c r="D31">
        <f>2*J17</f>
        <v>-1</v>
      </c>
      <c r="E31">
        <f>G18</f>
        <v>4.5</v>
      </c>
      <c r="F31" s="8">
        <f>SUM(B31:E31)</f>
        <v>1</v>
      </c>
    </row>
    <row r="32" spans="1:11">
      <c r="B32" s="3" t="s">
        <v>5</v>
      </c>
      <c r="C32" s="3" t="s">
        <v>6</v>
      </c>
      <c r="D32" s="3"/>
      <c r="E32" s="3"/>
      <c r="F32" s="3"/>
      <c r="G32" s="3"/>
      <c r="H32" s="3"/>
      <c r="I32" s="3"/>
      <c r="J32" s="3"/>
      <c r="K32" s="3"/>
    </row>
    <row r="33" spans="2:11">
      <c r="B33" s="3"/>
      <c r="C33" s="3" t="s">
        <v>7</v>
      </c>
      <c r="D33" s="3"/>
      <c r="E33" s="3"/>
      <c r="F33" s="3"/>
      <c r="G33" s="3"/>
      <c r="H33" s="3"/>
      <c r="I33" s="3"/>
      <c r="J33" s="3"/>
      <c r="K3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L33"/>
  <sheetViews>
    <sheetView workbookViewId="0">
      <selection activeCell="F14" sqref="F14:J14"/>
    </sheetView>
  </sheetViews>
  <sheetFormatPr defaultColWidth="11" defaultRowHeight="15.75"/>
  <cols>
    <col min="1" max="1" width="30.875" customWidth="1"/>
    <col min="3" max="3" width="10.875" customWidth="1"/>
    <col min="6" max="6" width="13" customWidth="1"/>
    <col min="8" max="8" width="11.875" bestFit="1" customWidth="1"/>
    <col min="9" max="9" width="13.125" customWidth="1"/>
  </cols>
  <sheetData>
    <row r="1" spans="1:12" s="5" customFormat="1" ht="47.25">
      <c r="B1" s="6" t="s">
        <v>9</v>
      </c>
      <c r="C1" s="6" t="s">
        <v>8</v>
      </c>
      <c r="D1" s="6" t="s">
        <v>1</v>
      </c>
    </row>
    <row r="2" spans="1:12">
      <c r="B2" t="s">
        <v>19</v>
      </c>
      <c r="C2" t="s">
        <v>20</v>
      </c>
      <c r="D2" t="s">
        <v>3</v>
      </c>
      <c r="E2" t="s">
        <v>0</v>
      </c>
    </row>
    <row r="3" spans="1:12">
      <c r="A3" t="s">
        <v>10</v>
      </c>
      <c r="B3">
        <v>-1</v>
      </c>
      <c r="C3">
        <v>-1</v>
      </c>
      <c r="D3">
        <v>-2</v>
      </c>
      <c r="E3">
        <v>8</v>
      </c>
    </row>
    <row r="4" spans="1:12">
      <c r="A4" t="s">
        <v>11</v>
      </c>
      <c r="B4">
        <v>1</v>
      </c>
      <c r="C4">
        <v>-1</v>
      </c>
      <c r="D4">
        <v>-2</v>
      </c>
      <c r="E4">
        <v>7</v>
      </c>
    </row>
    <row r="5" spans="1:12">
      <c r="A5" t="s">
        <v>12</v>
      </c>
      <c r="B5">
        <v>-1</v>
      </c>
      <c r="C5">
        <v>1</v>
      </c>
      <c r="D5">
        <v>-2</v>
      </c>
      <c r="E5">
        <v>4</v>
      </c>
    </row>
    <row r="6" spans="1:12">
      <c r="A6" t="s">
        <v>13</v>
      </c>
      <c r="B6">
        <v>1</v>
      </c>
      <c r="C6">
        <v>1</v>
      </c>
      <c r="D6">
        <v>-2</v>
      </c>
      <c r="E6">
        <v>3</v>
      </c>
    </row>
    <row r="7" spans="1:12">
      <c r="A7" t="s">
        <v>14</v>
      </c>
      <c r="B7">
        <v>-1</v>
      </c>
      <c r="C7">
        <v>-1</v>
      </c>
      <c r="D7">
        <v>2</v>
      </c>
      <c r="E7">
        <v>6</v>
      </c>
    </row>
    <row r="8" spans="1:12">
      <c r="A8" t="s">
        <v>15</v>
      </c>
      <c r="B8">
        <v>1</v>
      </c>
      <c r="C8">
        <v>-1</v>
      </c>
      <c r="D8">
        <v>2</v>
      </c>
      <c r="E8">
        <v>5</v>
      </c>
    </row>
    <row r="9" spans="1:12">
      <c r="A9" t="s">
        <v>16</v>
      </c>
      <c r="B9">
        <v>-1</v>
      </c>
      <c r="C9">
        <v>1</v>
      </c>
      <c r="D9">
        <v>2</v>
      </c>
      <c r="E9">
        <v>2</v>
      </c>
    </row>
    <row r="10" spans="1:12">
      <c r="A10" t="s">
        <v>17</v>
      </c>
      <c r="B10">
        <v>1</v>
      </c>
      <c r="C10">
        <v>1</v>
      </c>
      <c r="D10">
        <v>2</v>
      </c>
      <c r="E10">
        <v>1</v>
      </c>
    </row>
    <row r="12" spans="1:12">
      <c r="A12" t="s">
        <v>2</v>
      </c>
      <c r="B12" t="s">
        <v>18</v>
      </c>
      <c r="H12" s="1"/>
      <c r="I12" s="1"/>
      <c r="J12" s="1"/>
      <c r="K12" s="1"/>
      <c r="L12" s="1"/>
    </row>
    <row r="14" spans="1:12" s="5" customFormat="1" ht="110.25">
      <c r="F14" s="5" t="s">
        <v>70</v>
      </c>
      <c r="G14" s="5" t="s">
        <v>71</v>
      </c>
      <c r="H14" s="5" t="s">
        <v>69</v>
      </c>
      <c r="I14" s="5" t="s">
        <v>68</v>
      </c>
      <c r="J14" s="5" t="s">
        <v>72</v>
      </c>
    </row>
    <row r="15" spans="1:12">
      <c r="A15" t="s">
        <v>21</v>
      </c>
      <c r="F15">
        <f>(SUMIF(B3:B10,"=-1",E3:E10))</f>
        <v>20</v>
      </c>
      <c r="G15">
        <f>(SUMIF(B3:B10,"=1",E3:E10))</f>
        <v>16</v>
      </c>
      <c r="H15">
        <v>4</v>
      </c>
      <c r="I15">
        <f>1-(-1)</f>
        <v>2</v>
      </c>
      <c r="J15">
        <f>((G15-F15)/H15)/I15</f>
        <v>-0.5</v>
      </c>
    </row>
    <row r="16" spans="1:12">
      <c r="A16" t="s">
        <v>22</v>
      </c>
      <c r="F16">
        <f>(SUMIF(C3:C10,"=-1",E3:E10))</f>
        <v>26</v>
      </c>
      <c r="G16">
        <f>(SUMIF(C3:C10,"=1",E3:E10))</f>
        <v>10</v>
      </c>
      <c r="H16">
        <v>4</v>
      </c>
      <c r="I16">
        <f t="shared" ref="I16" si="0">1-(-1)</f>
        <v>2</v>
      </c>
      <c r="J16">
        <f t="shared" ref="J16:J17" si="1">((G16-F16)/H16)/I16</f>
        <v>-2</v>
      </c>
    </row>
    <row r="17" spans="1:11">
      <c r="A17" t="s">
        <v>23</v>
      </c>
      <c r="F17">
        <f>(SUMIF(D3:D10,"=-2",E3:E10))</f>
        <v>22</v>
      </c>
      <c r="G17">
        <f>(SUMIF(D3:D10,"=2",E3:E10))</f>
        <v>14</v>
      </c>
      <c r="H17">
        <v>4</v>
      </c>
      <c r="I17">
        <f>2-(-2)</f>
        <v>4</v>
      </c>
      <c r="J17">
        <f t="shared" si="1"/>
        <v>-0.5</v>
      </c>
    </row>
    <row r="18" spans="1:11">
      <c r="A18" t="s">
        <v>24</v>
      </c>
      <c r="E18" t="s">
        <v>25</v>
      </c>
      <c r="G18" s="3">
        <f>E10-(J15*B10+J16*C10+J17*D10)</f>
        <v>4.5</v>
      </c>
      <c r="I18" t="s">
        <v>26</v>
      </c>
      <c r="K18" s="3">
        <f>E7-(J15*B7+J16*C7+J17*D7)</f>
        <v>4.5</v>
      </c>
    </row>
    <row r="19" spans="1:11">
      <c r="G19" s="3"/>
      <c r="K19" s="3"/>
    </row>
    <row r="20" spans="1:11">
      <c r="A20" t="s">
        <v>63</v>
      </c>
      <c r="B20" t="s">
        <v>65</v>
      </c>
    </row>
    <row r="22" spans="1:11">
      <c r="A22" t="s">
        <v>30</v>
      </c>
    </row>
    <row r="23" spans="1:11">
      <c r="A23" t="s">
        <v>31</v>
      </c>
      <c r="B23" t="s">
        <v>37</v>
      </c>
      <c r="C23" t="s">
        <v>33</v>
      </c>
      <c r="D23" t="s">
        <v>34</v>
      </c>
      <c r="E23" t="s">
        <v>35</v>
      </c>
      <c r="F23" t="s">
        <v>40</v>
      </c>
      <c r="G23" s="3" t="s">
        <v>41</v>
      </c>
    </row>
    <row r="24" spans="1:11">
      <c r="A24" t="s">
        <v>36</v>
      </c>
      <c r="B24" t="s">
        <v>32</v>
      </c>
      <c r="C24">
        <f>J15*-1</f>
        <v>0.5</v>
      </c>
      <c r="D24">
        <f>J15*1</f>
        <v>-0.5</v>
      </c>
      <c r="E24">
        <f>C24-D24</f>
        <v>1</v>
      </c>
      <c r="F24" s="7">
        <f>E24/$E$27</f>
        <v>0.14285714285714285</v>
      </c>
      <c r="G24" s="9">
        <f>F24*100</f>
        <v>14.285714285714285</v>
      </c>
    </row>
    <row r="25" spans="1:11">
      <c r="A25" t="s">
        <v>36</v>
      </c>
      <c r="B25" t="s">
        <v>38</v>
      </c>
      <c r="C25">
        <f>J16*-1</f>
        <v>2</v>
      </c>
      <c r="D25">
        <f>J16*1</f>
        <v>-2</v>
      </c>
      <c r="E25">
        <f>C25-D25</f>
        <v>4</v>
      </c>
      <c r="F25" s="7">
        <f t="shared" ref="F25:F26" si="2">E25/$E$27</f>
        <v>0.5714285714285714</v>
      </c>
      <c r="G25" s="9">
        <f t="shared" ref="G25:G26" si="3">F25*100</f>
        <v>57.142857142857139</v>
      </c>
      <c r="I25" s="2" t="s">
        <v>52</v>
      </c>
    </row>
    <row r="26" spans="1:11">
      <c r="A26" t="s">
        <v>36</v>
      </c>
      <c r="B26" t="s">
        <v>4</v>
      </c>
      <c r="C26">
        <f>J17*-2</f>
        <v>1</v>
      </c>
      <c r="D26">
        <f>J17*2</f>
        <v>-1</v>
      </c>
      <c r="E26">
        <f>C26-D26</f>
        <v>2</v>
      </c>
      <c r="F26" s="7">
        <f t="shared" si="2"/>
        <v>0.2857142857142857</v>
      </c>
      <c r="G26" s="9">
        <f t="shared" si="3"/>
        <v>28.571428571428569</v>
      </c>
    </row>
    <row r="27" spans="1:11">
      <c r="A27" t="s">
        <v>39</v>
      </c>
      <c r="E27">
        <f>SUM(E24:E26)</f>
        <v>7</v>
      </c>
    </row>
    <row r="29" spans="1:11">
      <c r="A29" t="s">
        <v>66</v>
      </c>
      <c r="E29" t="s">
        <v>61</v>
      </c>
      <c r="F29" t="s">
        <v>62</v>
      </c>
    </row>
    <row r="30" spans="1:11">
      <c r="A30" t="s">
        <v>10</v>
      </c>
      <c r="B30">
        <f>-1*J15</f>
        <v>0.5</v>
      </c>
      <c r="C30">
        <f>-1*J16</f>
        <v>2</v>
      </c>
      <c r="D30">
        <f>-2*J17</f>
        <v>1</v>
      </c>
      <c r="E30">
        <f>G18</f>
        <v>4.5</v>
      </c>
      <c r="F30" s="8">
        <f>SUM(B30:E30)</f>
        <v>8</v>
      </c>
    </row>
    <row r="31" spans="1:11">
      <c r="A31" t="s">
        <v>17</v>
      </c>
      <c r="B31">
        <f>1*J15</f>
        <v>-0.5</v>
      </c>
      <c r="C31">
        <f>1*J16</f>
        <v>-2</v>
      </c>
      <c r="D31">
        <f>2*J17</f>
        <v>-1</v>
      </c>
      <c r="E31">
        <f>G18</f>
        <v>4.5</v>
      </c>
      <c r="F31" s="8">
        <f>SUM(B31:E31)</f>
        <v>1</v>
      </c>
    </row>
    <row r="32" spans="1:11">
      <c r="B32" s="3" t="s">
        <v>5</v>
      </c>
      <c r="C32" s="3" t="s">
        <v>6</v>
      </c>
      <c r="D32" s="3"/>
      <c r="E32" s="3"/>
      <c r="F32" s="3"/>
      <c r="G32" s="3"/>
      <c r="H32" s="3"/>
      <c r="I32" s="3"/>
      <c r="J32" s="3"/>
      <c r="K32" s="3"/>
    </row>
    <row r="33" spans="2:11">
      <c r="B33" s="3"/>
      <c r="C33" s="3" t="s">
        <v>7</v>
      </c>
      <c r="D33" s="3"/>
      <c r="E33" s="3"/>
      <c r="F33" s="3"/>
      <c r="G33" s="3"/>
      <c r="H33" s="3"/>
      <c r="I33" s="3"/>
      <c r="J33" s="3"/>
      <c r="K3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Full Design</vt:lpstr>
      <vt:lpstr>Fractional Design</vt:lpstr>
      <vt:lpstr>Full Design - DIff Utils</vt:lpstr>
      <vt:lpstr>Full Design - Price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David</cp:lastModifiedBy>
  <dcterms:created xsi:type="dcterms:W3CDTF">2017-10-09T17:53:24Z</dcterms:created>
  <dcterms:modified xsi:type="dcterms:W3CDTF">2017-11-05T04:44:15Z</dcterms:modified>
</cp:coreProperties>
</file>