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balmaceda/Desktop/UCB/Analysis Projects &quot;class folder&quot;/Crowdfunding Analysis/"/>
    </mc:Choice>
  </mc:AlternateContent>
  <xr:revisionPtr revIDLastSave="0" documentId="13_ncr:1_{5C9FB366-D06D-F646-A995-65584CC452E8}" xr6:coauthVersionLast="45" xr6:coauthVersionMax="45" xr10:uidLastSave="{00000000-0000-0000-0000-000000000000}"/>
  <bookViews>
    <workbookView xWindow="-33700" yWindow="-620" windowWidth="30780" windowHeight="19980" firstSheet="2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9" r:id="rId4"/>
    <sheet name="Edinburgh Research" sheetId="10" r:id="rId5"/>
    <sheet name="Successful U.S. Kickstarters" sheetId="15" r:id="rId6"/>
    <sheet name="Failed U.S. Kickstarters" sheetId="14" r:id="rId7"/>
    <sheet name="Descriptive Statistics" sheetId="13" r:id="rId8"/>
    <sheet name="Great Britain Box and Whisker " sheetId="16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9" r:id="rId10"/>
    <pivotCache cacheId="4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13" i="13"/>
  <c r="B13" i="13"/>
  <c r="C12" i="13"/>
  <c r="B12" i="13"/>
  <c r="C11" i="13"/>
  <c r="B11" i="13"/>
  <c r="C7" i="13"/>
  <c r="B7" i="13"/>
  <c r="C6" i="13"/>
  <c r="C5" i="13"/>
  <c r="C4" i="13"/>
  <c r="B6" i="13"/>
  <c r="B5" i="13"/>
  <c r="B4" i="13"/>
  <c r="S2" i="1" l="1"/>
  <c r="C10" i="13" l="1"/>
  <c r="C9" i="13"/>
  <c r="B10" i="13"/>
  <c r="B3" i="13"/>
  <c r="B9" i="13"/>
  <c r="B2" i="13"/>
  <c r="C3" i="13"/>
  <c r="C2" i="13"/>
  <c r="F3" i="10" l="1"/>
  <c r="F4" i="10"/>
  <c r="F5" i="10"/>
  <c r="F6" i="10"/>
  <c r="F2" i="10"/>
  <c r="B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<sst xmlns="http://schemas.openxmlformats.org/spreadsheetml/2006/main" count="38342" uniqueCount="8399">
  <si>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</si>
  <si>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</si>
  <si>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</si>
  <si>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</si>
  <si>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</si>
  <si>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</si>
  <si>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</si>
  <si>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</si>
  <si>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</si>
  <si>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</si>
  <si>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</si>
  <si>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</si>
  <si>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</si>
  <si>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</si>
  <si>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</si>
  <si>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</si>
  <si>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</si>
  <si>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</si>
  <si>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</si>
  <si>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</si>
  <si>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</si>
  <si>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</si>
  <si>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</si>
  <si>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</si>
  <si>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</si>
  <si>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</si>
  <si>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</si>
  <si>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</si>
  <si>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</si>
  <si>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</si>
  <si>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</si>
  <si>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</si>
  <si>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</si>
  <si>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</si>
  <si>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</si>
  <si>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</si>
  <si>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</si>
  <si>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</si>
  <si>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</si>
  <si>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</si>
  <si>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</si>
  <si>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</si>
  <si>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</si>
  <si>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</si>
  <si>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</si>
  <si>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</si>
  <si>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</si>
  <si>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</si>
  <si>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</si>
  <si>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</si>
  <si>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</si>
  <si>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</si>
  <si>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</si>
  <si>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</si>
  <si>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</si>
  <si>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</si>
  <si>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</si>
  <si>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</si>
  <si>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</si>
  <si>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</si>
  <si>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</si>
  <si>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</si>
  <si>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</si>
  <si>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</si>
  <si>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</si>
  <si>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</si>
  <si>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</si>
  <si>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</si>
  <si>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</si>
  <si>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</si>
  <si>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</si>
  <si>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</si>
  <si>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</si>
  <si>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</si>
  <si>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</si>
  <si>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</si>
  <si>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</si>
  <si>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</si>
  <si>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</si>
  <si>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</si>
  <si>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</si>
  <si>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</si>
  <si>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</si>
  <si>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</si>
  <si>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</si>
  <si>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</si>
  <si>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</si>
  <si>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</si>
  <si>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</si>
  <si>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</si>
  <si>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</si>
  <si>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</si>
  <si>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</si>
  <si>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</si>
  <si>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</si>
  <si>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</si>
  <si>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</si>
  <si>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</si>
  <si>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</si>
  <si>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</si>
  <si>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</si>
  <si>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</si>
  <si>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</si>
  <si>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</si>
  <si>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</si>
  <si>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</si>
  <si>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</si>
  <si>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</si>
  <si>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</si>
  <si>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</si>
  <si>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</si>
  <si>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</si>
  <si>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</si>
  <si>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</si>
  <si>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</si>
  <si>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</si>
  <si>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</si>
  <si>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</si>
  <si>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</si>
  <si>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</si>
  <si>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</si>
  <si>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</si>
  <si>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</si>
  <si>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</si>
  <si>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</si>
  <si>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</si>
  <si>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</si>
  <si>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</si>
  <si>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</si>
  <si>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</si>
  <si>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</si>
  <si>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</si>
  <si>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</si>
  <si>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</si>
  <si>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</si>
  <si>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</si>
  <si>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</si>
  <si>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</si>
  <si>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</si>
  <si>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</si>
  <si>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</si>
  <si>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</si>
  <si>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</si>
  <si>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</si>
  <si>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</si>
  <si>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</si>
  <si>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</si>
  <si>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</si>
  <si>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</si>
  <si>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</si>
  <si>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</si>
  <si>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</si>
  <si>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</si>
  <si>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</si>
  <si>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</si>
  <si>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</si>
  <si>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</si>
  <si>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</si>
  <si>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</si>
  <si>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</si>
  <si>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</si>
  <si>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</si>
  <si>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</si>
  <si>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</si>
  <si>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</si>
  <si>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</si>
  <si>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</si>
  <si>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</si>
  <si>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</si>
  <si>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</si>
  <si>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</si>
  <si>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</si>
  <si>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</si>
  <si>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</si>
  <si>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</si>
  <si>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</si>
  <si>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</si>
  <si>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</si>
  <si>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</si>
  <si>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</si>
  <si>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</si>
  <si>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</si>
  <si>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</si>
  <si>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</si>
  <si>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</si>
  <si>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</si>
  <si>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</si>
  <si>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</si>
  <si>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</si>
  <si>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</si>
  <si>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</si>
  <si>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</si>
  <si>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</si>
  <si>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</si>
  <si>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</si>
  <si>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</si>
  <si>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</si>
  <si>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</si>
  <si>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</si>
  <si>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</si>
  <si>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</si>
  <si>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</si>
  <si>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</si>
  <si>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</si>
  <si>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</si>
  <si>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</si>
  <si>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</si>
  <si>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</si>
  <si>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</si>
  <si>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</si>
  <si>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</si>
  <si>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</si>
  <si>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</si>
  <si>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</si>
  <si>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</si>
  <si>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</si>
  <si>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</si>
  <si>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</si>
  <si>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</si>
  <si>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</si>
  <si>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</si>
  <si>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</si>
  <si>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</si>
  <si>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</si>
  <si>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</si>
  <si>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</si>
  <si>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</si>
  <si>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</si>
  <si>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</si>
  <si>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</si>
  <si>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</si>
  <si>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</si>
  <si>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</si>
  <si>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</si>
  <si>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</si>
  <si>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</si>
  <si>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</si>
  <si>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</si>
  <si>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</si>
  <si>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</si>
  <si>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</si>
  <si>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</si>
  <si>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</si>
  <si>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</si>
  <si>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</si>
  <si>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</si>
  <si>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</si>
  <si>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</si>
  <si>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</si>
  <si>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</si>
  <si>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</si>
  <si>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</si>
  <si>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</si>
  <si>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</si>
  <si>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</si>
  <si>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</si>
  <si>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</si>
  <si>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</si>
  <si>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</si>
  <si>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</si>
  <si>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</si>
  <si>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</si>
  <si>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</si>
  <si>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</si>
  <si>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</si>
  <si>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</si>
  <si>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</si>
  <si>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</si>
  <si>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</si>
  <si>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</si>
  <si>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</si>
  <si>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</si>
  <si>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</si>
  <si>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</si>
  <si>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</si>
  <si>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</si>
  <si>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</si>
  <si>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</si>
  <si>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</si>
  <si>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</si>
  <si>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</si>
  <si>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</si>
  <si>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</si>
  <si>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</si>
  <si>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</si>
  <si>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</si>
  <si>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</si>
  <si>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</si>
  <si>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</si>
  <si>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</si>
  <si>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</si>
  <si>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</si>
  <si>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</si>
  <si>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</si>
  <si>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</si>
  <si>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</si>
  <si>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</si>
  <si>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</si>
  <si>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</si>
  <si>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</si>
  <si>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</si>
  <si>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</si>
  <si>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</si>
  <si>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</si>
  <si>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</si>
  <si>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</si>
  <si>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</si>
  <si>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</si>
  <si>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</si>
  <si>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</si>
  <si>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</si>
  <si>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</si>
  <si>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</si>
  <si>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</si>
  <si>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</si>
  <si>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</si>
  <si>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</si>
  <si>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</si>
  <si>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</si>
  <si>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</si>
  <si>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</si>
  <si>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</si>
  <si>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</si>
  <si>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</si>
  <si>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</si>
  <si>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</si>
  <si>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</si>
  <si>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</si>
  <si>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</si>
  <si>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</si>
  <si>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</si>
  <si>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</si>
  <si>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</si>
  <si>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</si>
  <si>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</si>
  <si>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</si>
  <si>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</si>
  <si>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</si>
  <si>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</si>
  <si>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</si>
  <si>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</si>
  <si>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</si>
  <si>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</si>
  <si>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</si>
  <si>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</si>
  <si>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</si>
  <si>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</si>
  <si>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</si>
  <si>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</si>
  <si>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</si>
  <si>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</si>
  <si>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</si>
  <si>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</si>
  <si>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</si>
  <si>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</si>
  <si>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</si>
  <si>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</si>
  <si>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</si>
  <si>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</si>
  <si>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</si>
  <si>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</si>
  <si>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</si>
  <si>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</si>
  <si>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</si>
  <si>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</si>
  <si>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</si>
  <si>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</si>
  <si>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</si>
  <si>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</si>
  <si>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</si>
  <si>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</si>
  <si>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</si>
  <si>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</si>
  <si>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</si>
  <si>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</si>
  <si>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</si>
  <si>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</si>
  <si>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</si>
  <si>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</si>
  <si>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</si>
  <si>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</si>
  <si>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</si>
  <si>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</si>
  <si>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</si>
  <si>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</si>
  <si>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</si>
  <si>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</si>
  <si>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</si>
  <si>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</si>
  <si>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</si>
  <si>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</si>
  <si>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</si>
  <si>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</si>
  <si>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</si>
  <si>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</si>
  <si>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</si>
  <si>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</si>
  <si>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</si>
  <si>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</si>
  <si>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</si>
  <si>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</si>
  <si>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</si>
  <si>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</si>
  <si>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</si>
  <si>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</si>
  <si>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</si>
  <si>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</si>
  <si>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</si>
  <si>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</si>
  <si>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</si>
  <si>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</si>
  <si>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</si>
  <si>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</si>
  <si>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</si>
  <si>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</si>
  <si>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</si>
  <si>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</si>
  <si>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</si>
  <si>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</si>
  <si>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</si>
  <si>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</si>
  <si>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</si>
  <si>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</si>
  <si>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</si>
  <si>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</si>
  <si>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</si>
  <si>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</si>
  <si>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</si>
  <si>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</si>
  <si>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</si>
  <si>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</si>
  <si>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</si>
  <si>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</si>
  <si>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</si>
  <si>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</si>
  <si>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</si>
  <si>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</si>
  <si>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</si>
  <si>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</si>
  <si>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</si>
  <si>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</si>
  <si>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</si>
  <si>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</si>
  <si>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</si>
  <si>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</si>
  <si>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</si>
  <si>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</si>
  <si>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</si>
  <si>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</si>
  <si>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</si>
  <si>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</si>
  <si>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</si>
  <si>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</si>
  <si>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</si>
  <si>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</si>
  <si>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</si>
  <si>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</si>
  <si>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</si>
  <si>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</si>
  <si>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</si>
  <si>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</si>
  <si>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</si>
  <si>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</si>
  <si>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</si>
  <si>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</si>
  <si>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</si>
  <si>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</si>
  <si>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</si>
  <si>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</si>
  <si>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</si>
  <si>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</si>
  <si>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</si>
  <si>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</si>
  <si>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</si>
  <si>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</si>
  <si>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</si>
  <si>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</si>
  <si>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</si>
  <si>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</si>
  <si>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</si>
  <si>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</si>
  <si>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</si>
  <si>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</si>
  <si>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</si>
  <si>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</si>
  <si>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</si>
  <si>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</si>
  <si>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</si>
  <si>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</si>
  <si>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</si>
  <si>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</si>
  <si>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</si>
  <si>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</si>
  <si>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</si>
  <si>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</si>
  <si>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</si>
  <si>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</si>
  <si>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</si>
  <si>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</si>
  <si>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</si>
  <si>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</si>
  <si>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</si>
  <si>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</si>
  <si>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</si>
  <si>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</si>
  <si>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</si>
  <si>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</si>
  <si>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</si>
  <si>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</si>
  <si>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</si>
  <si>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</si>
  <si>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</si>
  <si>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</si>
  <si>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</si>
  <si>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</si>
  <si>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</si>
  <si>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</si>
  <si>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</si>
  <si>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</si>
  <si>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</si>
  <si>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</si>
  <si>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</si>
  <si>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</si>
  <si>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</si>
  <si>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</si>
  <si>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</si>
  <si>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</si>
  <si>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</si>
  <si>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</si>
  <si>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</si>
  <si>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</si>
  <si>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</si>
  <si>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</si>
  <si>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</si>
  <si>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</si>
  <si>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</si>
  <si>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</si>
  <si>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</si>
  <si>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</si>
  <si>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</si>
  <si>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</si>
  <si>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</si>
  <si>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</si>
  <si>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</si>
  <si>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</si>
  <si>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</si>
  <si>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</si>
  <si>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</si>
  <si>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</si>
  <si>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</si>
  <si>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</si>
  <si>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</si>
  <si>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</si>
  <si>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</si>
  <si>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</si>
  <si>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</si>
  <si>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</si>
  <si>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</si>
  <si>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</si>
  <si>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</si>
  <si>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</si>
  <si>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</si>
  <si>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</si>
  <si>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</si>
  <si>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</si>
  <si>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</si>
  <si>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</si>
  <si>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</si>
  <si>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</si>
  <si>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</si>
  <si>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</si>
  <si>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</si>
  <si>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</si>
  <si>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</si>
  <si>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</si>
  <si>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</si>
  <si>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</si>
  <si>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</si>
  <si>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</si>
  <si>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</si>
  <si>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</si>
  <si>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</si>
  <si>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</si>
  <si>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</si>
  <si>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</si>
  <si>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</si>
  <si>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</si>
  <si>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</si>
  <si>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</si>
  <si>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</si>
  <si>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</si>
  <si>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</si>
  <si>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</si>
  <si>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</si>
  <si>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</si>
  <si>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</si>
  <si>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</si>
  <si>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</si>
  <si>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</si>
  <si>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</si>
  <si>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</si>
  <si>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</si>
  <si>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</si>
  <si>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</si>
  <si>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</si>
  <si>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</si>
  <si>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</si>
  <si>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</si>
  <si>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</si>
  <si>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</si>
  <si>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</si>
  <si>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</si>
  <si>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</si>
  <si>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</si>
  <si>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</si>
  <si>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</si>
  <si>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</si>
  <si>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</si>
  <si>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</si>
  <si>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</si>
  <si>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</si>
  <si>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</si>
  <si>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</si>
  <si>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</si>
  <si>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</si>
  <si>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</si>
  <si>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</si>
  <si>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</si>
  <si>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</si>
  <si>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</si>
  <si>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</si>
  <si>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</si>
  <si>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</si>
  <si>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</si>
  <si>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</si>
  <si>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</si>
  <si>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</si>
  <si>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</si>
  <si>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</si>
  <si>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</si>
  <si>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</si>
  <si>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</si>
  <si>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</si>
  <si>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</si>
  <si>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</si>
  <si>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</si>
  <si>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</si>
  <si>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</si>
  <si>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</si>
  <si>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</si>
  <si>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</si>
  <si>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</si>
  <si>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</si>
  <si>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</si>
  <si>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</si>
  <si>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</si>
  <si>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</si>
  <si>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</si>
  <si>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</si>
  <si>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</si>
  <si>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</si>
  <si>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</si>
  <si>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</si>
  <si>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</si>
  <si>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</si>
  <si>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</si>
  <si>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</si>
  <si>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</si>
  <si>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</si>
  <si>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</si>
  <si>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</si>
  <si>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</si>
  <si>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</si>
  <si>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</si>
  <si>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</si>
  <si>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</si>
  <si>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</si>
  <si>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</si>
  <si>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</si>
  <si>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</si>
  <si>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</si>
  <si>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</si>
  <si>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</si>
  <si>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</si>
  <si>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</si>
  <si>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</si>
  <si>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</si>
  <si>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</si>
  <si>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</si>
  <si>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</si>
  <si>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</si>
  <si>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</si>
  <si>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</si>
  <si>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</si>
  <si>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</si>
  <si>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</si>
  <si>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</si>
  <si>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</si>
  <si>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</si>
  <si>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</si>
  <si>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</si>
  <si>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</si>
  <si>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</si>
  <si>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</si>
  <si>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</si>
  <si>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</si>
  <si>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</si>
  <si>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</si>
  <si>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</si>
  <si>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</si>
  <si>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</si>
  <si>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</si>
  <si>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</si>
  <si>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</si>
  <si>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</si>
  <si>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</si>
  <si>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</si>
  <si>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</si>
  <si>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</si>
  <si>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</si>
  <si>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</si>
  <si>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</si>
  <si>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</si>
  <si>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</si>
  <si>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</si>
  <si>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</si>
  <si>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</si>
  <si>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</si>
  <si>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</si>
  <si>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</si>
  <si>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</si>
  <si>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</si>
  <si>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</si>
  <si>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</si>
  <si>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</si>
  <si>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</si>
  <si>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</si>
  <si>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</si>
  <si>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</si>
  <si>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</si>
  <si>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</si>
  <si>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</si>
  <si>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</si>
  <si>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</si>
  <si>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</si>
  <si>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</si>
  <si>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</si>
  <si>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</si>
  <si>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</si>
  <si>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</si>
  <si>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</si>
  <si>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</si>
  <si>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</si>
  <si>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</si>
  <si>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</si>
  <si>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</si>
  <si>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</si>
  <si>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</si>
  <si>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</si>
  <si>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</si>
  <si>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</si>
  <si>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</si>
  <si>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</si>
  <si>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</si>
  <si>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</si>
  <si>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</si>
  <si>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</si>
  <si>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</si>
  <si>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</si>
  <si>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</si>
  <si>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</si>
  <si>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</si>
  <si>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</si>
  <si>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</si>
  <si>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</si>
  <si>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</si>
  <si>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</si>
  <si>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</si>
  <si>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</si>
  <si>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</si>
  <si>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</si>
  <si>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</si>
  <si>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</si>
  <si>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</si>
  <si>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</si>
  <si>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</si>
  <si>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</si>
  <si>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</si>
  <si>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</si>
  <si>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</si>
  <si>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</si>
  <si>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</si>
  <si>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</si>
  <si>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</si>
  <si>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</si>
  <si>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</si>
  <si>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</si>
  <si>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</si>
  <si>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</si>
  <si>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</si>
  <si>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</si>
  <si>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</si>
  <si>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</si>
  <si>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</si>
  <si>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</si>
  <si>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</si>
  <si>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</si>
  <si>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</si>
  <si>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</si>
  <si>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</si>
  <si>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</si>
  <si>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</si>
  <si>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</si>
  <si>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</si>
  <si>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</si>
  <si>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</si>
  <si>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</si>
  <si>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</si>
  <si>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</si>
  <si>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</si>
  <si>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</si>
  <si>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</si>
  <si>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</si>
  <si>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</si>
  <si>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</si>
  <si>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</si>
  <si>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</si>
  <si>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</si>
  <si>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</si>
  <si>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</si>
  <si>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</si>
  <si>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</si>
  <si>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</si>
  <si>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</si>
  <si>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</si>
  <si>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</si>
  <si>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</si>
  <si>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</si>
  <si>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</si>
  <si>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</si>
  <si>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</si>
  <si>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</si>
  <si>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</si>
  <si>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</si>
  <si>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</si>
  <si>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</si>
  <si>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</si>
  <si>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</si>
  <si>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</si>
  <si>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</si>
  <si>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</si>
  <si>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</si>
  <si>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</si>
  <si>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</si>
  <si>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</si>
  <si>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</si>
  <si>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</si>
  <si>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</si>
  <si>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</si>
  <si>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</si>
  <si>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</si>
  <si>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</si>
  <si>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</si>
  <si>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</si>
  <si>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</si>
  <si>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</si>
  <si>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</si>
  <si>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</si>
  <si>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</si>
  <si>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</si>
  <si>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</si>
  <si>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</si>
  <si>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</si>
  <si>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</si>
  <si>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</si>
  <si>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</si>
  <si>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</si>
  <si>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</si>
  <si>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</si>
  <si>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</si>
  <si>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</si>
  <si>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</si>
  <si>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</si>
  <si>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</si>
  <si>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</si>
  <si>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</si>
  <si>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</si>
  <si>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</si>
  <si>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</si>
  <si>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</si>
  <si>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</si>
  <si>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</si>
  <si>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</si>
  <si>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</si>
  <si>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</si>
  <si>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</si>
  <si>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</si>
  <si>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</si>
  <si>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</si>
  <si>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</si>
  <si>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</si>
  <si>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</si>
  <si>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</si>
  <si>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</si>
  <si>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</si>
  <si>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</si>
  <si>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</si>
  <si>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</si>
  <si>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</si>
  <si>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</si>
  <si>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</si>
  <si>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</si>
  <si>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</si>
  <si>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</si>
  <si>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</si>
  <si>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</si>
  <si>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</si>
  <si>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</si>
  <si>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</si>
  <si>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</si>
  <si>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</si>
  <si>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</si>
  <si>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</si>
  <si>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</si>
  <si>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</si>
  <si>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</si>
  <si>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</si>
  <si>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</si>
  <si>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</si>
  <si>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</si>
  <si>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</si>
  <si>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</si>
  <si>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</si>
  <si>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</si>
  <si>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</si>
  <si>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</si>
  <si>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</si>
  <si>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</si>
  <si>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</si>
  <si>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</si>
  <si>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</si>
  <si>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</si>
  <si>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</si>
  <si>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</si>
  <si>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</si>
  <si>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</si>
  <si>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</si>
  <si>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</si>
  <si>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</si>
  <si>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</si>
  <si>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</si>
  <si>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</si>
  <si>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</si>
  <si>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</si>
  <si>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</si>
  <si>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</si>
  <si>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</si>
  <si>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</si>
  <si>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</si>
  <si>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</si>
  <si>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</si>
  <si>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</si>
  <si>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</si>
  <si>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</si>
  <si>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</si>
  <si>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</si>
  <si>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</si>
  <si>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</si>
  <si>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</si>
  <si>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</si>
  <si>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</si>
  <si>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</si>
  <si>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</si>
  <si>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</si>
  <si>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</si>
  <si>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</si>
  <si>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</si>
  <si>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</si>
  <si>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</si>
  <si>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</si>
  <si>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</si>
  <si>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</si>
  <si>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</si>
  <si>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</si>
  <si>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</si>
  <si>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</si>
  <si>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</si>
  <si>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</si>
  <si>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</si>
  <si>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</si>
  <si>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</si>
  <si>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</si>
  <si>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</si>
  <si>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</si>
  <si>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</si>
  <si>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</si>
  <si>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</si>
  <si>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</si>
  <si>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</si>
  <si>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</si>
  <si>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</si>
  <si>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</si>
  <si>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</si>
  <si>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</si>
  <si>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</si>
  <si>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</si>
  <si>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</si>
  <si>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</si>
  <si>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</si>
  <si>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</si>
  <si>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</si>
  <si>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</si>
  <si>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</si>
  <si>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</si>
  <si>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</si>
  <si>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</si>
  <si>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</si>
  <si>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</si>
  <si>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</si>
  <si>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</si>
  <si>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</si>
  <si>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</si>
  <si>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</si>
  <si>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</si>
  <si>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</si>
  <si>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</si>
  <si>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</si>
  <si>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</si>
  <si>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</si>
  <si>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</si>
  <si>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</si>
  <si>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</si>
  <si>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</si>
  <si>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</si>
  <si>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</si>
  <si>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</si>
  <si>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</si>
  <si>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</si>
  <si>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</si>
  <si>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</si>
  <si>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</si>
  <si>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</si>
  <si>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</si>
  <si>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</si>
  <si>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</si>
  <si>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</si>
  <si>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</si>
  <si>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</si>
  <si>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</si>
  <si>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</si>
  <si>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</si>
  <si>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</si>
  <si>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</si>
  <si>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</si>
  <si>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</si>
  <si>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</si>
  <si>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</si>
  <si>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</si>
  <si>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</si>
  <si>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</si>
  <si>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</si>
  <si>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</si>
  <si>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</si>
  <si>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</si>
  <si>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</si>
  <si>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</si>
  <si>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</si>
  <si>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</si>
  <si>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</si>
  <si>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</si>
  <si>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</si>
  <si>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</si>
  <si>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</si>
  <si>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</si>
  <si>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</si>
  <si>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</si>
  <si>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</si>
  <si>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</si>
  <si>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</si>
  <si>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</si>
  <si>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</si>
  <si>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</si>
  <si>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</si>
  <si>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</si>
  <si>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</si>
  <si>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</si>
  <si>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</si>
  <si>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</si>
  <si>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</si>
  <si>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</si>
  <si>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</si>
  <si>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</si>
  <si>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</si>
  <si>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</si>
  <si>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</si>
  <si>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</si>
  <si>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</si>
  <si>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</si>
  <si>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</si>
  <si>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</si>
  <si>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</si>
  <si>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</si>
  <si>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</si>
  <si>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</si>
  <si>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</si>
  <si>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</si>
  <si>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</si>
  <si>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</si>
  <si>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</si>
  <si>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</si>
  <si>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</si>
  <si>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</si>
  <si>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</si>
  <si>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</si>
  <si>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</si>
  <si>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</si>
  <si>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</si>
  <si>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</si>
  <si>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</si>
  <si>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</si>
  <si>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</si>
  <si>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</si>
  <si>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</si>
  <si>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</si>
  <si>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</si>
  <si>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</si>
  <si>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</si>
  <si>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</si>
  <si>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</si>
  <si>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</si>
  <si>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</si>
  <si>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</si>
  <si>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</si>
  <si>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</si>
  <si>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</si>
  <si>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</si>
  <si>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</si>
  <si>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</si>
  <si>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</si>
  <si>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</si>
  <si>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</si>
  <si>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</si>
  <si>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</si>
  <si>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</si>
  <si>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</si>
  <si>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</si>
  <si>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</si>
  <si>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</si>
  <si>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</si>
  <si>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</si>
  <si>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</si>
  <si>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</si>
  <si>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</si>
  <si>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</si>
  <si>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</si>
  <si>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</si>
  <si>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</si>
  <si>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</si>
  <si>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</si>
  <si>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</si>
  <si>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</si>
  <si>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</si>
  <si>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</si>
  <si>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</si>
  <si>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</si>
  <si>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</si>
  <si>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</si>
  <si>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</si>
  <si>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</si>
  <si>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</si>
  <si>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</si>
  <si>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</si>
  <si>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</si>
  <si>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</si>
  <si>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</si>
  <si>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</si>
  <si>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</si>
  <si>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</si>
  <si>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</si>
  <si>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</si>
  <si>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</si>
  <si>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</si>
  <si>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</si>
  <si>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</si>
  <si>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</si>
  <si>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</si>
  <si>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</si>
  <si>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</si>
  <si>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</si>
  <si>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</si>
  <si>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</si>
  <si>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</si>
  <si>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</si>
  <si>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</si>
  <si>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</si>
  <si>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</si>
  <si>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</si>
  <si>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</si>
  <si>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</si>
  <si>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</si>
  <si>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</si>
  <si>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</si>
  <si>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</si>
  <si>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</si>
  <si>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</si>
  <si>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</si>
  <si>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</si>
  <si>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</si>
  <si>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</si>
  <si>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</si>
  <si>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</si>
  <si>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</si>
  <si>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</si>
  <si>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</si>
  <si>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</si>
  <si>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</si>
  <si>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</si>
  <si>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</si>
  <si>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</si>
  <si>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</si>
  <si>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</si>
  <si>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</si>
  <si>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</si>
  <si>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</si>
  <si>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</si>
  <si>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</si>
  <si>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</si>
  <si>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</si>
  <si>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</si>
  <si>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</si>
  <si>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</si>
  <si>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</si>
  <si>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</si>
  <si>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</si>
  <si>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</si>
  <si>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</si>
  <si>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</si>
  <si>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</si>
  <si>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</si>
  <si>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</si>
  <si>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</si>
  <si>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</si>
  <si>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</si>
  <si>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</si>
  <si>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</si>
  <si>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</si>
  <si>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</si>
  <si>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</si>
  <si>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</si>
  <si>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</si>
  <si>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</si>
  <si>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</si>
  <si>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</si>
  <si>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</si>
  <si>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</si>
  <si>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</si>
  <si>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</si>
  <si>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</si>
  <si>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</si>
  <si>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</si>
  <si>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</si>
  <si>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</si>
  <si>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</si>
  <si>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</si>
  <si>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</si>
  <si>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</si>
  <si>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</si>
  <si>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</si>
  <si>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</si>
  <si>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</si>
  <si>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</si>
  <si>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</si>
  <si>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</si>
  <si>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</si>
  <si>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</si>
  <si>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</si>
  <si>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</si>
  <si>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</si>
  <si>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</si>
  <si>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</si>
  <si>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</si>
  <si>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</si>
  <si>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</si>
  <si>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</si>
  <si>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</si>
  <si>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</si>
  <si>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</si>
  <si>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</si>
  <si>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</si>
  <si>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</si>
  <si>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</si>
  <si>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</si>
  <si>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</si>
  <si>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</si>
  <si>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</si>
  <si>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</si>
  <si>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</si>
  <si>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</si>
  <si>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</si>
  <si>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</si>
  <si>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</si>
  <si>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</si>
  <si>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</si>
  <si>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</si>
  <si>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</si>
  <si>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</si>
  <si>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</si>
  <si>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</si>
  <si>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</si>
  <si>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</si>
  <si>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</si>
  <si>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</si>
  <si>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</si>
  <si>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</si>
  <si>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</si>
  <si>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</si>
  <si>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</si>
  <si>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</si>
  <si>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</si>
  <si>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</si>
  <si>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</si>
  <si>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</si>
  <si>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</si>
  <si>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</si>
  <si>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</si>
  <si>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</si>
  <si>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</si>
  <si>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</si>
  <si>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</si>
  <si>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</si>
  <si>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</si>
  <si>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</si>
  <si>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</si>
  <si>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</si>
  <si>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</si>
  <si>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</si>
  <si>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</si>
  <si>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</si>
  <si>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</si>
  <si>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</si>
  <si>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</si>
  <si>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</si>
  <si>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</si>
  <si>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</si>
  <si>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</si>
  <si>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</si>
  <si>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</si>
  <si>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</si>
  <si>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</si>
  <si>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</si>
  <si>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</si>
  <si>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</si>
  <si>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</si>
  <si>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</si>
  <si>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</si>
  <si>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</si>
  <si>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</si>
  <si>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</si>
  <si>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</si>
  <si>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</si>
  <si>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</si>
  <si>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</si>
  <si>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</si>
  <si>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</si>
  <si>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</si>
  <si>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</si>
  <si>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</si>
  <si>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</si>
  <si>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</si>
  <si>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</si>
  <si>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</si>
  <si>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</si>
  <si>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</si>
  <si>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</si>
  <si>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</si>
  <si>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</si>
  <si>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</si>
  <si>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</si>
  <si>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</si>
  <si>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</si>
  <si>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</si>
  <si>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</si>
  <si>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</si>
  <si>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</si>
  <si>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</si>
  <si>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</si>
  <si>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</si>
  <si>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</si>
  <si>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</si>
  <si>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</si>
  <si>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</si>
  <si>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</si>
  <si>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</si>
  <si>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</si>
  <si>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</si>
  <si>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</si>
  <si>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</si>
  <si>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</si>
  <si>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</si>
  <si>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</si>
  <si>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</si>
  <si>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</si>
  <si>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</si>
  <si>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</si>
  <si>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</si>
  <si>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</si>
  <si>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</si>
  <si>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</si>
  <si>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</si>
  <si>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</si>
  <si>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</si>
  <si>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</si>
  <si>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</si>
  <si>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</si>
  <si>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</si>
  <si>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</si>
  <si>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</si>
  <si>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</si>
  <si>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</si>
  <si>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</si>
  <si>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</si>
  <si>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</si>
  <si>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</si>
  <si>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</si>
  <si>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</si>
  <si>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</si>
  <si>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</si>
  <si>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</si>
  <si>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</si>
  <si>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</si>
  <si>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</si>
  <si>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</si>
  <si>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</si>
  <si>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</si>
  <si>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</si>
  <si>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</si>
  <si>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</si>
  <si>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</si>
  <si>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</si>
  <si>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</si>
  <si>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</si>
  <si>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</si>
  <si>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</si>
  <si>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</si>
  <si>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</si>
  <si>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</si>
  <si>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</si>
  <si>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</si>
  <si>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</si>
  <si>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</si>
  <si>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</si>
  <si>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</si>
  <si>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</si>
  <si>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</si>
  <si>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</si>
  <si>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</si>
  <si>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</si>
  <si>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</si>
  <si>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</si>
  <si>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</si>
  <si>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</si>
  <si>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</si>
  <si>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</si>
  <si>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</si>
  <si>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</si>
  <si>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</si>
  <si>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</si>
  <si>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</si>
  <si>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</si>
  <si>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</si>
  <si>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</si>
  <si>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</si>
  <si>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</si>
  <si>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</si>
  <si>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</si>
  <si>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</si>
  <si>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</si>
  <si>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</si>
  <si>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</si>
  <si>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</si>
  <si>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</si>
  <si>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</si>
  <si>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</si>
  <si>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</si>
  <si>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</si>
  <si>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</si>
  <si>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</si>
  <si>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</si>
  <si>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</si>
  <si>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</si>
  <si>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</si>
  <si>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</si>
  <si>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</si>
  <si>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</si>
  <si>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</si>
  <si>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</si>
  <si>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</si>
  <si>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</si>
  <si>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</si>
  <si>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</si>
  <si>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</si>
  <si>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</si>
  <si>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</si>
  <si>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</si>
  <si>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</si>
  <si>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</si>
  <si>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</si>
  <si>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</si>
  <si>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</si>
  <si>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</si>
  <si>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</si>
  <si>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</si>
  <si>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</si>
  <si>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</si>
  <si>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</si>
  <si>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</si>
  <si>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</si>
  <si>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</si>
  <si>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</si>
  <si>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</si>
  <si>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</si>
  <si>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</si>
  <si>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</si>
  <si>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</si>
  <si>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</si>
  <si>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</si>
  <si>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</si>
  <si>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</si>
  <si>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</si>
  <si>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</si>
  <si>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</si>
  <si>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</si>
  <si>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</si>
  <si>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</si>
  <si>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</si>
  <si>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</si>
  <si>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</si>
  <si>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</si>
  <si>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</si>
  <si>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</si>
  <si>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</si>
  <si>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</si>
  <si>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</si>
  <si>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</si>
  <si>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</si>
  <si>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</si>
  <si>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</si>
  <si>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</si>
  <si>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</si>
  <si>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</si>
  <si>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</si>
  <si>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</si>
  <si>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</si>
  <si>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</si>
  <si>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</si>
  <si>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</si>
  <si>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</si>
  <si>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</si>
  <si>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</si>
  <si>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</si>
  <si>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</si>
  <si>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</si>
  <si>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</si>
  <si>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</si>
  <si>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</si>
  <si>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</si>
  <si>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</si>
  <si>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</si>
  <si>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</si>
  <si>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</si>
  <si>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</si>
  <si>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</si>
  <si>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</si>
  <si>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</si>
  <si>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</si>
  <si>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</si>
  <si>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</si>
  <si>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</si>
  <si>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</si>
  <si>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</si>
  <si>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</si>
  <si>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</si>
  <si>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</si>
  <si>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</si>
  <si>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</si>
  <si>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</si>
  <si>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</si>
  <si>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</si>
  <si>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</si>
  <si>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</si>
  <si>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</si>
  <si>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</si>
  <si>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</si>
  <si>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</si>
  <si>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</si>
  <si>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</si>
  <si>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</si>
  <si>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</si>
  <si>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</si>
  <si>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</si>
  <si>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</si>
  <si>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</si>
  <si>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</si>
  <si>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</si>
  <si>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</si>
  <si>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</si>
  <si>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</si>
  <si>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</si>
  <si>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</si>
  <si>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</si>
  <si>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</si>
  <si>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</si>
  <si>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</si>
  <si>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</si>
  <si>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</si>
  <si>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</si>
  <si>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</si>
  <si>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</si>
  <si>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</si>
  <si>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</si>
  <si>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</si>
  <si>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</si>
  <si>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</si>
  <si>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</si>
  <si>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</si>
  <si>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</si>
  <si>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</si>
  <si>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</si>
  <si>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</si>
  <si>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</si>
  <si>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</si>
  <si>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</si>
  <si>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</si>
  <si>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</si>
  <si>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</si>
  <si>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</si>
  <si>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</si>
  <si>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</si>
  <si>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</si>
  <si>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</si>
  <si>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</si>
  <si>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</si>
  <si>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</si>
  <si>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</si>
  <si>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</si>
  <si>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</si>
  <si>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</si>
  <si>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</si>
  <si>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</si>
  <si>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</si>
  <si>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</si>
  <si>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</si>
  <si>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</si>
  <si>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</si>
  <si>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</si>
  <si>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</si>
  <si>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</si>
  <si>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</si>
  <si>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</si>
  <si>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</si>
  <si>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</si>
  <si>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</si>
  <si>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</si>
  <si>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</si>
  <si>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</si>
  <si>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</si>
  <si>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</si>
  <si>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</si>
  <si>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</si>
  <si>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</si>
  <si>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</si>
  <si>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</si>
  <si>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</si>
  <si>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</si>
  <si>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</si>
  <si>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</si>
  <si>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</si>
  <si>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</si>
  <si>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</si>
  <si>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</si>
  <si>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</si>
  <si>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</si>
  <si>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</si>
  <si>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</si>
  <si>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</si>
  <si>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</si>
  <si>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</si>
  <si>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</si>
  <si>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</si>
  <si>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</si>
  <si>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</si>
  <si>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</si>
  <si>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</si>
  <si>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</si>
  <si>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</si>
  <si>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</si>
  <si>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</si>
  <si>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</si>
  <si>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</si>
  <si>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</si>
  <si>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</si>
  <si>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</si>
  <si>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</si>
  <si>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</si>
  <si>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</si>
  <si>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</si>
  <si>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</si>
  <si>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</si>
  <si>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</si>
  <si>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</si>
  <si>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</si>
  <si>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</si>
  <si>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</si>
  <si>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</si>
  <si>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</si>
  <si>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</si>
  <si>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</si>
  <si>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</si>
  <si>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</si>
  <si>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</si>
  <si>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</si>
  <si>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</si>
  <si>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</si>
  <si>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</si>
  <si>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</si>
  <si>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</si>
  <si>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</si>
  <si>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</si>
  <si>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</si>
  <si>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</si>
  <si>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</si>
  <si>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</si>
  <si>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</si>
  <si>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</si>
  <si>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</si>
  <si>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</si>
  <si>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</si>
  <si>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</si>
  <si>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</si>
  <si>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</si>
  <si>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</si>
  <si>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</si>
  <si>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</si>
  <si>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</si>
  <si>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</si>
  <si>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</si>
  <si>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</si>
  <si>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</si>
  <si>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</si>
  <si>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</si>
  <si>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</si>
  <si>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</si>
  <si>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</si>
  <si>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</si>
  <si>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</si>
  <si>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</si>
  <si>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</si>
  <si>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</si>
  <si>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</si>
  <si>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</si>
  <si>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</si>
  <si>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</si>
  <si>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</si>
  <si>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</si>
  <si>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</si>
  <si>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</si>
  <si>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</si>
  <si>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</si>
  <si>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</si>
  <si>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</si>
  <si>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</si>
  <si>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</si>
  <si>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</si>
  <si>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</si>
  <si>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</si>
  <si>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</si>
  <si>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</si>
  <si>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</si>
  <si>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</si>
  <si>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</si>
  <si>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</si>
  <si>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</si>
  <si>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</si>
  <si>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</si>
  <si>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</si>
  <si>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</si>
  <si>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</si>
  <si>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</si>
  <si>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</si>
  <si>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</si>
  <si>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</si>
  <si>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</si>
  <si>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</si>
  <si>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</si>
  <si>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</si>
  <si>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</si>
  <si>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</si>
  <si>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</si>
  <si>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</si>
  <si>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</si>
  <si>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</si>
  <si>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</si>
  <si>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</si>
  <si>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</si>
  <si>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</si>
  <si>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</si>
  <si>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</si>
  <si>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</si>
  <si>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</si>
  <si>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</si>
  <si>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</si>
  <si>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</si>
  <si>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</si>
  <si>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</si>
  <si>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</si>
  <si>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</si>
  <si>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</si>
  <si>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</si>
  <si>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</si>
  <si>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</si>
  <si>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</si>
  <si>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</si>
  <si>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</si>
  <si>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</si>
  <si>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</si>
  <si>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</si>
  <si>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</si>
  <si>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</si>
  <si>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</si>
  <si>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</si>
  <si>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</si>
  <si>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</si>
  <si>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</si>
  <si>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</si>
  <si>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</si>
  <si>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</si>
  <si>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</si>
  <si>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</si>
  <si>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</si>
  <si>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</si>
  <si>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</si>
  <si>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</si>
  <si>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</si>
  <si>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</si>
  <si>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</si>
  <si>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</si>
  <si>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</si>
  <si>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</si>
  <si>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</si>
  <si>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</si>
  <si>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</si>
  <si>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</si>
  <si>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</si>
  <si>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</si>
  <si>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</si>
  <si>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</si>
  <si>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</si>
  <si>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</si>
  <si>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</si>
  <si>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</si>
  <si>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</si>
  <si>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</si>
  <si>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</si>
  <si>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</si>
  <si>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</si>
  <si>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</si>
  <si>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</si>
  <si>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</si>
  <si>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</si>
  <si>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</si>
  <si>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</si>
  <si>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</si>
  <si>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</si>
  <si>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</si>
  <si>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</si>
  <si>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</si>
  <si>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</si>
  <si>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</si>
  <si>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</si>
  <si>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</si>
  <si>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</si>
  <si>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</si>
  <si>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</si>
  <si>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</si>
  <si>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</si>
  <si>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</si>
  <si>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</si>
  <si>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</si>
  <si>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</si>
  <si>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</si>
  <si>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</si>
  <si>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</si>
  <si>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</si>
  <si>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</si>
  <si>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</si>
  <si>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</si>
  <si>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</si>
  <si>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</si>
  <si>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</si>
  <si>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</si>
  <si>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</si>
  <si>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</si>
  <si>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</si>
  <si>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</si>
  <si>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</si>
  <si>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</si>
  <si>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</si>
  <si>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</si>
  <si>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</si>
  <si>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</si>
  <si>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</si>
  <si>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</si>
  <si>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</si>
  <si>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</si>
  <si>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</si>
  <si>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</si>
  <si>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</si>
  <si>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</si>
  <si>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</si>
  <si>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</si>
  <si>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</si>
  <si>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</si>
  <si>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</si>
  <si>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</si>
  <si>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</si>
  <si>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</si>
  <si>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</si>
  <si>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</si>
  <si>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</si>
  <si>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</si>
  <si>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</si>
  <si>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</si>
  <si>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</si>
  <si>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</si>
  <si>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</si>
  <si>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</si>
  <si>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</si>
  <si>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</si>
  <si>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</si>
  <si>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</si>
  <si>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</si>
  <si>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</si>
  <si>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</si>
  <si>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</si>
  <si>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</si>
  <si>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</si>
  <si>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</si>
  <si>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</si>
  <si>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</si>
  <si>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</si>
  <si>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</si>
  <si>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</si>
  <si>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</si>
  <si>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</si>
  <si>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</si>
  <si>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</si>
  <si>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</si>
  <si>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</si>
  <si>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</si>
  <si>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</si>
  <si>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</si>
  <si>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</si>
  <si>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</si>
  <si>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</si>
  <si>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</si>
  <si>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</si>
  <si>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</si>
  <si>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</si>
  <si>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</si>
  <si>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</si>
  <si>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</si>
  <si>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</si>
  <si>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</si>
  <si>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</si>
  <si>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</si>
  <si>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</si>
  <si>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</si>
  <si>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</si>
  <si>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</si>
  <si>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</si>
  <si>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</si>
  <si>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</si>
  <si>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</si>
  <si>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</si>
  <si>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</si>
  <si>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</si>
  <si>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</si>
  <si>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</si>
  <si>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</si>
  <si>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</si>
  <si>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</si>
  <si>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</si>
  <si>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</si>
  <si>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</si>
  <si>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</si>
  <si>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</si>
  <si>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</si>
  <si>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</si>
  <si>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</si>
  <si>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</si>
  <si>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</si>
  <si>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</si>
  <si>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</si>
  <si>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</si>
  <si>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</si>
  <si>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</si>
  <si>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</si>
  <si>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</si>
  <si>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</si>
  <si>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</si>
  <si>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</si>
  <si>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</si>
  <si>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</si>
  <si>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</si>
  <si>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</si>
  <si>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</si>
  <si>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</si>
  <si>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</si>
  <si>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</si>
  <si>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</si>
  <si>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</si>
  <si>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</si>
  <si>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</si>
  <si>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</si>
  <si>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</si>
  <si>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</si>
  <si>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</si>
  <si>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</si>
  <si>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</si>
  <si>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</si>
  <si>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</si>
  <si>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</si>
  <si>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</si>
  <si>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</si>
  <si>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</si>
  <si>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</si>
  <si>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</si>
  <si>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</si>
  <si>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</si>
  <si>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</si>
  <si>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</si>
  <si>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</si>
  <si>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</si>
  <si>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</si>
  <si>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</si>
  <si>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</si>
  <si>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</si>
  <si>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</si>
  <si>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</si>
  <si>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</si>
  <si>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</si>
  <si>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</si>
  <si>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</si>
  <si>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</si>
  <si>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</si>
  <si>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</si>
  <si>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</si>
  <si>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</si>
  <si>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</si>
  <si>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</si>
  <si>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</si>
  <si>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</si>
  <si>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</si>
  <si>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</si>
  <si>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</si>
  <si>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</si>
  <si>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</si>
  <si>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</si>
  <si>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</si>
  <si>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</si>
  <si>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</si>
  <si>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</si>
  <si>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</si>
  <si>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</si>
  <si>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</si>
  <si>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</si>
  <si>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</si>
  <si>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</si>
  <si>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</si>
  <si>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</si>
  <si>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</si>
  <si>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</si>
  <si>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</si>
  <si>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</si>
  <si>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</si>
  <si>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</si>
  <si>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</si>
  <si>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</si>
  <si>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</si>
  <si>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</si>
  <si>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</si>
  <si>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</si>
  <si>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</si>
  <si>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</si>
  <si>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</si>
  <si>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</si>
  <si>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</si>
  <si>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</si>
  <si>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</si>
  <si>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</si>
  <si>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</si>
  <si>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</si>
  <si>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</si>
  <si>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</si>
  <si>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</si>
  <si>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</si>
  <si>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</si>
  <si>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</si>
  <si>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</si>
  <si>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</si>
  <si>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</si>
  <si>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</si>
  <si>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</si>
  <si>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</si>
  <si>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</si>
  <si>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</si>
  <si>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</si>
  <si>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</si>
  <si>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</si>
  <si>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</si>
  <si>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</si>
  <si>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</si>
  <si>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</si>
  <si>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</si>
  <si>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</si>
  <si>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</si>
  <si>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</si>
  <si>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</si>
  <si>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</si>
  <si>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</si>
  <si>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</si>
  <si>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</si>
  <si>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</si>
  <si>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</si>
  <si>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</si>
  <si>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</si>
  <si>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</si>
  <si>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</si>
  <si>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</si>
  <si>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</si>
  <si>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</si>
  <si>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</si>
  <si>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</si>
  <si>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</si>
  <si>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</si>
  <si>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</si>
  <si>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</si>
  <si>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</si>
  <si>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</si>
  <si>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</si>
  <si>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</si>
  <si>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</si>
  <si>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</si>
  <si>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</si>
  <si>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</si>
  <si>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</si>
  <si>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</si>
  <si>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</si>
  <si>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</si>
  <si>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</si>
  <si>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</si>
  <si>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</si>
  <si>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</si>
  <si>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</si>
  <si>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</si>
  <si>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</si>
  <si>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</si>
  <si>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</si>
  <si>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</si>
  <si>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</si>
  <si>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</si>
  <si>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</si>
  <si>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</si>
  <si>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</si>
  <si>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</si>
  <si>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</si>
  <si>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</si>
  <si>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</si>
  <si>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</si>
  <si>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</si>
  <si>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</si>
  <si>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</si>
  <si>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</si>
  <si>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</si>
  <si>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</si>
  <si>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</si>
  <si>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</si>
  <si>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</si>
  <si>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</si>
  <si>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</si>
  <si>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</si>
  <si>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</si>
  <si>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</si>
  <si>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</si>
  <si>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</si>
  <si>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</si>
  <si>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</si>
  <si>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</si>
  <si>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</si>
  <si>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</si>
  <si>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</si>
  <si>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</si>
  <si>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</si>
  <si>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</si>
  <si>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</si>
  <si>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</si>
  <si>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</si>
  <si>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</si>
  <si>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</si>
  <si>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</si>
  <si>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</si>
  <si>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</si>
  <si>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</si>
  <si>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</si>
  <si>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</si>
  <si>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</si>
  <si>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</si>
  <si>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</si>
  <si>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</si>
  <si>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</si>
  <si>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</si>
  <si>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</si>
  <si>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</si>
  <si>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</si>
  <si>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</si>
  <si>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</si>
  <si>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</si>
  <si>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</si>
  <si>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</si>
  <si>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</si>
  <si>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</si>
  <si>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</si>
  <si>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</si>
  <si>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</si>
  <si>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</si>
  <si>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</si>
  <si>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</si>
  <si>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</si>
  <si>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</si>
  <si>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</si>
  <si>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</si>
  <si>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</si>
  <si>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</si>
  <si>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</si>
  <si>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</si>
  <si>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</si>
  <si>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</si>
  <si>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</si>
  <si>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</si>
  <si>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</si>
  <si>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</si>
  <si>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</si>
  <si>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</si>
  <si>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</si>
  <si>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</si>
  <si>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</si>
  <si>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</si>
  <si>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</si>
  <si>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</si>
  <si>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</si>
  <si>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</si>
  <si>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</si>
  <si>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</si>
  <si>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</si>
  <si>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</si>
  <si>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</si>
  <si>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</si>
  <si>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</si>
  <si>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</si>
  <si>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</si>
  <si>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</si>
  <si>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</si>
  <si>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</si>
  <si>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</si>
  <si>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</si>
  <si>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</si>
  <si>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</si>
  <si>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</si>
  <si>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</si>
  <si>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</si>
  <si>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</si>
  <si>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</si>
  <si>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</si>
  <si>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</si>
  <si>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</si>
  <si>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</si>
  <si>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</si>
  <si>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</si>
  <si>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</si>
  <si>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</si>
  <si>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</si>
  <si>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</si>
  <si>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</si>
  <si>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</si>
  <si>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</si>
  <si>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</si>
  <si>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</si>
  <si>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</si>
  <si>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</si>
  <si>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</si>
  <si>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</si>
  <si>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</si>
  <si>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</si>
  <si>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</si>
  <si>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</si>
  <si>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</si>
  <si>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</si>
  <si>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</si>
  <si>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</si>
  <si>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</si>
  <si>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</si>
  <si>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</si>
  <si>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</si>
  <si>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</si>
  <si>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</si>
  <si>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</si>
  <si>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</si>
  <si>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</si>
  <si>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</si>
  <si>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</si>
  <si>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</si>
  <si>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</si>
  <si>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</si>
  <si>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</si>
  <si>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</si>
  <si>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</si>
  <si>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</si>
  <si>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</si>
  <si>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</si>
  <si>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</si>
  <si>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</si>
  <si>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</si>
  <si>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</si>
  <si>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</si>
  <si>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</si>
  <si>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</si>
  <si>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</si>
  <si>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</si>
  <si>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</si>
  <si>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</si>
  <si>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</si>
  <si>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</si>
  <si>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</si>
  <si>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</si>
  <si>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</si>
  <si>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</si>
  <si>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</si>
  <si>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</si>
  <si>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</si>
  <si>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</si>
  <si>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</si>
  <si>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</si>
  <si>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</si>
  <si>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</si>
  <si>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</si>
  <si>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</si>
  <si>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</si>
  <si>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</si>
  <si>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</si>
  <si>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</si>
  <si>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</si>
  <si>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</si>
  <si>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</si>
  <si>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</si>
  <si>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</si>
  <si>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</si>
  <si>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</si>
  <si>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</si>
  <si>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</si>
  <si>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</si>
  <si>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</si>
  <si>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</si>
  <si>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</si>
  <si>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</si>
  <si>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</si>
  <si>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</si>
  <si>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</si>
  <si>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</si>
  <si>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</si>
  <si>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</si>
  <si>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</si>
  <si>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</si>
  <si>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</si>
  <si>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</si>
  <si>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</si>
  <si>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</si>
  <si>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</si>
  <si>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</si>
  <si>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</si>
  <si>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</si>
  <si>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</si>
  <si>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</si>
  <si>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</si>
  <si>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</si>
  <si>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</si>
  <si>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</si>
  <si>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</si>
  <si>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</si>
  <si>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</si>
  <si>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</si>
  <si>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</si>
  <si>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</si>
  <si>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</si>
  <si>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</si>
  <si>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</si>
  <si>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</si>
  <si>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</si>
  <si>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</si>
  <si>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</si>
  <si>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</si>
  <si>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</si>
  <si>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</si>
  <si>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</si>
  <si>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</si>
  <si>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</si>
  <si>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</si>
  <si>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</si>
  <si>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</si>
  <si>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</si>
  <si>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</si>
  <si>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</si>
  <si>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</si>
  <si>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</si>
  <si>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</si>
  <si>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</si>
  <si>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</si>
  <si>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</si>
  <si>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</si>
  <si>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</si>
  <si>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</si>
  <si>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</si>
  <si>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</si>
  <si>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</si>
  <si>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</si>
  <si>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</si>
  <si>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</si>
  <si>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</si>
  <si>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</si>
  <si>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</si>
  <si>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</si>
  <si>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</si>
  <si>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</si>
  <si>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</si>
  <si>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</si>
  <si>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</si>
  <si>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</si>
  <si>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</si>
  <si>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</si>
  <si>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</si>
  <si>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</si>
  <si>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</si>
  <si>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</si>
  <si>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</si>
  <si>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</si>
  <si>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</si>
  <si>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</si>
  <si>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</si>
  <si>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</si>
  <si>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</si>
  <si>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</si>
  <si>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</si>
  <si>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</si>
  <si>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</si>
  <si>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</si>
  <si>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</si>
  <si>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</si>
  <si>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</si>
  <si>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</si>
  <si>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</si>
  <si>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</si>
  <si>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</si>
  <si>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</si>
  <si>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</si>
  <si>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</si>
  <si>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</si>
  <si>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</si>
  <si>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</si>
  <si>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</si>
  <si>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</si>
  <si>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</si>
  <si>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</si>
  <si>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</si>
  <si>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</si>
  <si>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</si>
  <si>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</si>
  <si>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</si>
  <si>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</si>
  <si>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</si>
  <si>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</si>
  <si>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</si>
  <si>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</si>
  <si>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</si>
  <si>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</si>
  <si>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</si>
  <si>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</si>
  <si>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</si>
  <si>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</si>
  <si>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</si>
  <si>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</si>
  <si>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</si>
  <si>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</si>
  <si>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</si>
  <si>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</si>
  <si>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</si>
  <si>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</si>
  <si>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</si>
  <si>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</si>
  <si>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</si>
  <si>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</si>
  <si>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</si>
  <si>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</si>
  <si>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</si>
  <si>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</si>
  <si>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</si>
  <si>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</si>
  <si>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</si>
  <si>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</si>
  <si>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</si>
  <si>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</si>
  <si>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</si>
  <si>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</si>
  <si>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</si>
  <si>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</si>
  <si>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</si>
  <si>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</si>
  <si>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</si>
  <si>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</si>
  <si>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</si>
  <si>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</si>
  <si>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</si>
  <si>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</si>
  <si>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</si>
  <si>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</si>
  <si>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</si>
  <si>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</si>
  <si>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</si>
  <si>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</si>
  <si>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</si>
  <si>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</si>
  <si>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</si>
  <si>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</si>
  <si>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</si>
  <si>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</si>
  <si>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</si>
  <si>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</si>
  <si>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</si>
  <si>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</si>
  <si>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</si>
  <si>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</si>
  <si>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</si>
  <si>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</si>
  <si>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</si>
  <si>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</si>
  <si>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</si>
  <si>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</si>
  <si>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</si>
  <si>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</si>
  <si>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</si>
  <si>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</si>
  <si>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</si>
  <si>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</si>
  <si>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</si>
  <si>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</si>
  <si>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</si>
  <si>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</si>
  <si>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</si>
  <si>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</si>
  <si>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</si>
  <si>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</si>
  <si>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</si>
  <si>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</si>
  <si>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</si>
  <si>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</si>
  <si>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</si>
  <si>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</si>
  <si>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</si>
  <si>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</si>
  <si>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</si>
  <si>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</si>
  <si>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</si>
  <si>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</si>
  <si>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</si>
  <si>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</si>
  <si>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</si>
  <si>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</si>
  <si>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</si>
  <si>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</si>
  <si>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</si>
  <si>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</si>
  <si>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</si>
  <si>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</si>
  <si>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</si>
  <si>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</si>
  <si>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</si>
  <si>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</si>
  <si>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</si>
  <si>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</si>
  <si>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</si>
  <si>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</si>
  <si>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</si>
  <si>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</si>
  <si>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</si>
  <si>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</si>
  <si>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</si>
  <si>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</si>
  <si>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</si>
  <si>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</si>
  <si>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</si>
  <si>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</si>
  <si>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</si>
  <si>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</si>
  <si>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</si>
  <si>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</si>
  <si>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</si>
  <si>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</si>
  <si>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</si>
  <si>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</si>
  <si>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</si>
  <si>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</si>
  <si>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</si>
  <si>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</si>
  <si>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</si>
  <si>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</si>
  <si>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</si>
  <si>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</si>
  <si>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</si>
  <si>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</si>
  <si>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</si>
  <si>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</si>
  <si>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</si>
  <si>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</si>
  <si>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</si>
  <si>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</si>
  <si>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</si>
  <si>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</si>
  <si>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</si>
  <si>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</si>
  <si>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</si>
  <si>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</si>
  <si>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</si>
  <si>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</si>
  <si>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</si>
  <si>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</si>
  <si>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</si>
  <si>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</si>
  <si>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</si>
  <si>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</si>
  <si>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</si>
  <si>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</si>
  <si>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</si>
  <si>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</si>
  <si>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</si>
  <si>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</si>
  <si>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</si>
  <si>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</si>
  <si>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</si>
  <si>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</si>
  <si>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</si>
  <si>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</si>
  <si>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</si>
  <si>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</si>
  <si>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</si>
  <si>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</si>
  <si>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</si>
  <si>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</si>
  <si>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</si>
  <si>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</si>
  <si>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</si>
  <si>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</si>
  <si>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</si>
  <si>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</si>
  <si>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</si>
  <si>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</si>
  <si>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</si>
  <si>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</si>
  <si>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</si>
  <si>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</si>
  <si>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</si>
  <si>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</si>
  <si>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</si>
  <si>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</si>
  <si>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</si>
  <si>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</si>
  <si>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</si>
  <si>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</si>
  <si>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</si>
  <si>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</si>
  <si>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</si>
  <si>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</si>
  <si>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</si>
  <si>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</si>
  <si>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</si>
  <si>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</si>
  <si>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</si>
  <si>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</si>
  <si>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</si>
  <si>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</si>
  <si>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</si>
  <si>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</si>
  <si>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</si>
  <si>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</si>
  <si>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</si>
  <si>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</si>
  <si>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</si>
  <si>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</si>
  <si>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</si>
  <si>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</si>
  <si>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</si>
  <si>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</si>
  <si>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</si>
  <si>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</si>
  <si>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</si>
  <si>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</si>
  <si>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</si>
  <si>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</si>
  <si>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</si>
  <si>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</si>
  <si>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</si>
  <si>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</si>
  <si>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</si>
  <si>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</si>
  <si>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</si>
  <si>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</si>
  <si>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</si>
  <si>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</si>
  <si>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</si>
  <si>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</si>
  <si>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</si>
  <si>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</si>
  <si>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</si>
  <si>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</si>
  <si>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</si>
  <si>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</si>
  <si>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</si>
  <si>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</si>
  <si>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</si>
  <si>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</si>
  <si>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</si>
  <si>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</si>
  <si>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</si>
  <si>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</si>
  <si>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</si>
  <si>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</si>
  <si>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</si>
  <si>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</si>
  <si>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</si>
  <si>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</si>
  <si>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</si>
  <si>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</si>
  <si>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</si>
  <si>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</si>
  <si>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</si>
  <si>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</si>
  <si>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</si>
  <si>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</si>
  <si>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</si>
  <si>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</si>
  <si>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</si>
  <si>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</si>
  <si>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</si>
  <si>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</si>
  <si>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</si>
  <si>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</si>
  <si>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</si>
  <si>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</si>
  <si>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</si>
  <si>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</si>
  <si>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</si>
  <si>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</si>
  <si>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</si>
  <si>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</si>
  <si>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</si>
  <si>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</si>
  <si>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</si>
  <si>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</si>
  <si>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</si>
  <si>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</si>
  <si>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</si>
  <si>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</si>
  <si>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</si>
  <si>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</si>
  <si>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</si>
  <si>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</si>
  <si>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</si>
  <si>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</si>
  <si>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</si>
  <si>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</si>
  <si>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</si>
  <si>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</si>
  <si>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</si>
  <si>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</si>
  <si>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</si>
  <si>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</si>
  <si>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</si>
  <si>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</si>
  <si>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</si>
  <si>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</si>
  <si>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</si>
  <si>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</si>
  <si>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</si>
  <si>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</si>
  <si>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</si>
  <si>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</si>
  <si>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</si>
  <si>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</si>
  <si>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</si>
  <si>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</si>
  <si>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</si>
  <si>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</si>
  <si>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</si>
  <si>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</si>
  <si>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</si>
  <si>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</si>
  <si>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</si>
  <si>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</si>
  <si>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</si>
  <si>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</si>
  <si>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</si>
  <si>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</si>
  <si>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</si>
  <si>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</si>
  <si>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</si>
  <si>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</si>
  <si>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</si>
  <si>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</si>
  <si>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</si>
  <si>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</si>
  <si>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</si>
  <si>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</si>
  <si>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</si>
  <si>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</si>
  <si>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</si>
  <si>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</si>
  <si>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</si>
  <si>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</si>
  <si>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</si>
  <si>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</si>
  <si>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</si>
  <si>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</si>
  <si>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</si>
  <si>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</si>
  <si>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</si>
  <si>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</si>
  <si>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</si>
  <si>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</si>
  <si>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</si>
  <si>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</si>
  <si>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</si>
  <si>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</si>
  <si>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</si>
  <si>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</si>
  <si>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</si>
  <si>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</si>
  <si>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</si>
  <si>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</si>
  <si>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</si>
  <si>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</si>
  <si>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</si>
  <si>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</si>
  <si>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</si>
  <si>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</si>
  <si>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</si>
  <si>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</si>
  <si>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</si>
  <si>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</si>
  <si>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</si>
  <si>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</si>
  <si>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</si>
  <si>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</si>
  <si>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</si>
  <si>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</si>
  <si>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</si>
  <si>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</si>
  <si>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</si>
  <si>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</si>
  <si>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</si>
  <si>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</si>
  <si>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</si>
  <si>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</si>
  <si>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</si>
  <si>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</si>
  <si>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</si>
  <si>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</si>
  <si>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</si>
  <si>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</si>
  <si>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</si>
  <si>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</si>
  <si>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</si>
  <si>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</si>
  <si>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</si>
  <si>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</si>
  <si>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</si>
  <si>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</si>
  <si>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</si>
  <si>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</si>
  <si>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</si>
  <si>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</si>
  <si>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</si>
  <si>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</si>
  <si>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</si>
  <si>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</si>
  <si>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</si>
  <si>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</si>
  <si>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</si>
  <si>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</si>
  <si>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</si>
  <si>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</si>
  <si>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</si>
  <si>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</si>
  <si>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</si>
  <si>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</si>
  <si>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</si>
  <si>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</si>
  <si>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</si>
  <si>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</si>
  <si>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</si>
  <si>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</si>
  <si>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</si>
  <si>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</si>
  <si>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</si>
  <si>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</si>
  <si>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</si>
  <si>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</si>
  <si>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</si>
  <si>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</si>
  <si>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</si>
  <si>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</si>
  <si>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</si>
  <si>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</si>
  <si>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</si>
  <si>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</si>
  <si>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</si>
  <si>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</si>
  <si>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</si>
  <si>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</si>
  <si>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</si>
  <si>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</si>
  <si>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</si>
  <si>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</si>
  <si>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</si>
  <si>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</si>
  <si>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</si>
  <si>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</si>
  <si>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</si>
  <si>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</si>
  <si>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</si>
  <si>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</si>
  <si>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</si>
  <si>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</si>
  <si>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</si>
  <si>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</si>
  <si>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</si>
  <si>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</si>
  <si>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</si>
  <si>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</si>
  <si>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</si>
  <si>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</si>
  <si>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</si>
  <si>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</si>
  <si>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</si>
  <si>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</si>
  <si>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</si>
  <si>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</si>
  <si>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</si>
  <si>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</si>
  <si>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</si>
  <si>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</si>
  <si>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</si>
  <si>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</si>
  <si>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</si>
  <si>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</si>
  <si>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</si>
  <si>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</si>
  <si>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</si>
  <si>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</si>
  <si>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</si>
  <si>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</si>
  <si>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</si>
  <si>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</si>
  <si>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</si>
  <si>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</si>
  <si>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</si>
  <si>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</si>
  <si>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</si>
  <si>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</si>
  <si>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</si>
  <si>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</si>
  <si>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</si>
  <si>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</si>
  <si>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</si>
  <si>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</si>
  <si>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</si>
  <si>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</si>
  <si>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</si>
  <si>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</si>
  <si>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</si>
  <si>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</si>
  <si>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</si>
  <si>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</si>
  <si>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</si>
  <si>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</si>
  <si>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</si>
  <si>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</si>
  <si>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</si>
  <si>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</si>
  <si>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</si>
  <si>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</si>
  <si>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</si>
  <si>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</si>
  <si>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</si>
  <si>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</si>
  <si>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</si>
  <si>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</si>
  <si>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</si>
  <si>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</si>
  <si>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</si>
  <si>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</si>
  <si>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</si>
  <si>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</si>
  <si>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</si>
  <si>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</si>
  <si>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</si>
  <si>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</si>
  <si>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</si>
  <si>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</si>
  <si>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</si>
  <si>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</si>
  <si>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</si>
  <si>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</si>
  <si>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</si>
  <si>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</si>
  <si>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</si>
  <si>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</si>
  <si>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</si>
  <si>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</si>
  <si>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</si>
  <si>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</si>
  <si>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</si>
  <si>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</si>
  <si>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</si>
  <si>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</si>
  <si>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</si>
  <si>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</si>
  <si>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</si>
  <si>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</si>
  <si>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</si>
  <si>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</si>
  <si>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</si>
  <si>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</si>
  <si>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</si>
  <si>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</si>
  <si>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</si>
  <si>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</si>
  <si>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</si>
  <si>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</si>
  <si>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</si>
  <si>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</si>
  <si>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</si>
  <si>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</si>
  <si>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</si>
  <si>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</si>
  <si>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</si>
  <si>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</si>
  <si>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</si>
  <si>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</si>
  <si>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</si>
  <si>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</si>
  <si>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</si>
  <si>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</si>
  <si>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</si>
  <si>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</si>
  <si>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</si>
  <si>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</si>
  <si>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</si>
  <si>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</si>
  <si>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</si>
  <si>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</si>
  <si>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</si>
  <si>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</si>
  <si>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</si>
  <si>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</si>
  <si>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</si>
  <si>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</si>
  <si>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</si>
  <si>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</si>
  <si>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</si>
  <si>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</si>
  <si>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</si>
  <si>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</si>
  <si>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</si>
  <si>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</si>
  <si>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</si>
  <si>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</si>
  <si>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</si>
  <si>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</si>
  <si>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</si>
  <si>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</si>
  <si>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</si>
  <si>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</si>
  <si>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</si>
  <si>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</si>
  <si>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</si>
  <si>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</si>
  <si>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</si>
  <si>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</si>
  <si>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</si>
  <si>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</si>
  <si>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</si>
  <si>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</si>
  <si>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</si>
  <si>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</si>
  <si>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</si>
  <si>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</si>
  <si>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</si>
  <si>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</si>
  <si>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</si>
  <si>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</si>
  <si>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</si>
  <si>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</si>
  <si>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</si>
  <si>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</si>
  <si>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</si>
  <si>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</si>
  <si>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</si>
  <si>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</si>
  <si>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</si>
  <si>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</si>
  <si>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</si>
  <si>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</si>
  <si>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</si>
  <si>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</si>
  <si>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</si>
  <si>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</si>
  <si>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</si>
  <si>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</si>
  <si>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</si>
  <si>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</si>
  <si>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</si>
  <si>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</si>
  <si>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</si>
  <si>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</si>
  <si>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</si>
  <si>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</si>
  <si>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</si>
  <si>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</si>
  <si>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</si>
  <si>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</si>
  <si>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</si>
  <si>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</si>
  <si>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</si>
  <si>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</si>
  <si>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</si>
  <si>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</si>
  <si>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</si>
  <si>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</si>
  <si>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</si>
  <si>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</si>
  <si>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</si>
  <si>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</si>
  <si>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</si>
  <si>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</si>
  <si>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</si>
  <si>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</si>
  <si>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</si>
  <si>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</si>
  <si>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</si>
  <si>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</si>
  <si>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</si>
  <si>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</si>
  <si>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</si>
  <si>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</si>
  <si>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</si>
  <si>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</si>
  <si>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</si>
  <si>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</si>
  <si>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</si>
  <si>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</si>
  <si>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</si>
  <si>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</si>
  <si>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</si>
  <si>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</si>
  <si>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</si>
  <si>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</si>
  <si>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</si>
  <si>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</si>
  <si>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</si>
  <si>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</si>
  <si>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</si>
  <si>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</si>
  <si>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</si>
  <si>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</si>
  <si>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</si>
  <si>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</si>
  <si>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</si>
  <si>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</si>
  <si>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</si>
  <si>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</si>
  <si>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</si>
  <si>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</si>
  <si>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</si>
  <si>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</si>
  <si>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</si>
  <si>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</si>
  <si>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</si>
  <si>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</si>
  <si>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</si>
  <si>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</si>
  <si>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</si>
  <si>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</si>
  <si>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</si>
  <si>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</si>
  <si>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</si>
  <si>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</si>
  <si>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</si>
  <si>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</si>
  <si>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</si>
  <si>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</si>
  <si>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</si>
  <si>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</si>
  <si>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</si>
  <si>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</si>
  <si>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</si>
  <si>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</si>
  <si>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</si>
  <si>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</si>
  <si>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</si>
  <si>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</si>
  <si>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</si>
  <si>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</si>
  <si>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</si>
  <si>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</si>
  <si>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</si>
  <si>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</si>
  <si>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</si>
  <si>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</si>
  <si>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</si>
  <si>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</si>
  <si>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</si>
  <si>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</si>
  <si>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</si>
  <si>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</si>
  <si>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</si>
  <si>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</si>
  <si>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</si>
  <si>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</si>
  <si>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</si>
  <si>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</si>
  <si>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</si>
  <si>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</si>
  <si>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</si>
  <si>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</si>
  <si>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</si>
  <si>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</si>
  <si>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</si>
  <si>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</si>
  <si>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</si>
  <si>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</si>
  <si>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</si>
  <si>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</si>
  <si>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</si>
  <si>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</si>
  <si>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</si>
  <si>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</si>
  <si>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</si>
  <si>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</si>
  <si>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</si>
  <si>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</si>
  <si>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</si>
  <si>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</si>
  <si>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</si>
  <si>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</si>
  <si>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</si>
  <si>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</si>
  <si>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</si>
  <si>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</si>
  <si>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</si>
  <si>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</si>
  <si>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</si>
  <si>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</si>
  <si>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</si>
  <si>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</si>
  <si>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</si>
  <si>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</si>
  <si>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</si>
  <si>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</si>
  <si>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</si>
  <si>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</si>
  <si>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</si>
  <si>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</si>
  <si>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</si>
  <si>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</si>
  <si>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</si>
  <si>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</si>
  <si>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</si>
  <si>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</si>
  <si>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</si>
  <si>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</si>
  <si>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</si>
  <si>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</si>
  <si>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</si>
  <si>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</si>
  <si>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</si>
  <si>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</si>
  <si>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</si>
  <si>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</si>
  <si>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</si>
  <si>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</si>
  <si>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</si>
  <si>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</si>
  <si>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</si>
  <si>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</si>
  <si>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</si>
  <si>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</si>
  <si>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</si>
  <si>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</si>
  <si>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</si>
  <si>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</si>
  <si>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</si>
  <si>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</si>
  <si>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</si>
  <si>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</si>
  <si>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</si>
  <si>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</si>
  <si>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</si>
  <si>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</si>
  <si>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</si>
  <si>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</si>
  <si>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</si>
  <si>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</si>
  <si>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</si>
  <si>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</si>
  <si>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</si>
  <si>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</si>
  <si>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</si>
  <si>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</si>
  <si>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</si>
  <si>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</si>
  <si>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</si>
  <si>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</si>
  <si>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</si>
  <si>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</si>
  <si>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</si>
  <si>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</si>
  <si>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</si>
  <si>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</si>
  <si>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</si>
  <si>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</si>
  <si>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</si>
  <si>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</si>
  <si>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</si>
  <si>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</si>
  <si>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</si>
  <si>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</si>
  <si>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</si>
  <si>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</si>
  <si>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</si>
  <si>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</si>
  <si>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</si>
  <si>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</si>
  <si>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</si>
  <si>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</si>
  <si>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</si>
  <si>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</si>
  <si>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</si>
  <si>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</si>
  <si>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</si>
  <si>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</si>
  <si>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</si>
  <si>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</si>
  <si>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</si>
  <si>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</si>
  <si>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</si>
  <si>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</si>
  <si>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</si>
  <si>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</si>
  <si>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</si>
  <si>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</si>
  <si>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</si>
  <si>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</si>
  <si>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</si>
  <si>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</si>
  <si>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</si>
  <si>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</si>
  <si>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</si>
  <si>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</si>
  <si>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</si>
  <si>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</si>
  <si>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</si>
  <si>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</si>
  <si>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</si>
  <si>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</si>
  <si>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</si>
  <si>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</si>
  <si>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</si>
  <si>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</si>
  <si>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</si>
  <si>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</si>
  <si>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</si>
  <si>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</si>
  <si>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</si>
  <si>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</si>
  <si>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</si>
  <si>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</si>
  <si>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</si>
  <si>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</si>
  <si>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</si>
  <si>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</si>
  <si>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</si>
  <si>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</si>
  <si>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</si>
  <si>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</si>
  <si>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</si>
  <si>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</si>
  <si>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</si>
  <si>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</si>
  <si>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</si>
  <si>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</si>
  <si>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</si>
  <si>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</si>
  <si>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</si>
  <si>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</si>
  <si>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</si>
  <si>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</si>
  <si>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</si>
  <si>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</si>
  <si>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</si>
  <si>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</si>
  <si>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</si>
  <si>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</si>
  <si>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</si>
  <si>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</si>
  <si>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</si>
  <si>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</si>
  <si>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</si>
  <si>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</si>
  <si>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</si>
  <si>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</si>
  <si>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</si>
  <si>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</si>
  <si>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</si>
  <si>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</si>
  <si>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</si>
  <si>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</si>
  <si>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</si>
  <si>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</si>
  <si>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</si>
  <si>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</si>
  <si>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</si>
  <si>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</si>
  <si>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</si>
  <si>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</si>
  <si>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</si>
  <si>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</si>
  <si>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</si>
  <si>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</si>
  <si>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</si>
  <si>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</si>
  <si>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</si>
  <si>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</si>
  <si>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</si>
  <si>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</si>
  <si>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</si>
  <si>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</si>
  <si>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</si>
  <si>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</si>
  <si>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</si>
  <si>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</si>
  <si>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</si>
  <si>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</si>
  <si>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</si>
  <si>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</si>
  <si>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</si>
  <si>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</si>
  <si>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</si>
  <si>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</si>
  <si>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</si>
  <si>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</si>
  <si>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</si>
  <si>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</si>
  <si>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</si>
  <si>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</si>
  <si>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</si>
  <si>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</si>
  <si>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</si>
  <si>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</si>
  <si>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</si>
  <si>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</si>
  <si>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</si>
  <si>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</si>
  <si>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</si>
  <si>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</si>
  <si>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</si>
  <si>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</si>
  <si>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</si>
  <si>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</si>
  <si>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</si>
  <si>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</si>
  <si>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</si>
  <si>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</si>
  <si>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</si>
  <si>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</si>
  <si>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</si>
  <si>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</si>
  <si>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</si>
  <si>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</si>
  <si>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</si>
  <si>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</si>
  <si>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</si>
  <si>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</si>
  <si>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</si>
  <si>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</si>
  <si>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</si>
  <si>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</si>
  <si>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</si>
  <si>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</si>
  <si>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</si>
  <si>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</si>
  <si>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</si>
  <si>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</si>
  <si>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</si>
  <si>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</si>
  <si>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</si>
  <si>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</si>
  <si>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</si>
  <si>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</si>
  <si>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</si>
  <si>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</si>
  <si>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</si>
  <si>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</si>
  <si>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</si>
  <si>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</si>
  <si>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</si>
  <si>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</si>
  <si>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</si>
  <si>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</si>
  <si>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</si>
  <si>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</si>
  <si>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</si>
  <si>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</si>
  <si>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</si>
  <si>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</si>
  <si>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</si>
  <si>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</si>
  <si>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</si>
  <si>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</si>
  <si>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</si>
  <si>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</si>
  <si>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</si>
  <si>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</si>
  <si>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</si>
  <si>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</si>
  <si>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</si>
  <si>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</si>
  <si>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</si>
  <si>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</si>
  <si>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</si>
  <si>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</si>
  <si>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</si>
  <si>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</si>
  <si>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</si>
  <si>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</si>
  <si>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</si>
  <si>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</si>
  <si>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</si>
  <si>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</si>
  <si>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</si>
  <si>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</si>
  <si>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</si>
  <si>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</si>
  <si>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</si>
  <si>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</si>
  <si>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</si>
  <si>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</si>
  <si>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</si>
  <si>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</si>
  <si>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</si>
  <si>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</si>
  <si>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</si>
  <si>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</si>
  <si>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</si>
  <si>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</si>
  <si>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</si>
  <si>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</si>
  <si>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</si>
  <si>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</si>
  <si>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</si>
  <si>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</si>
  <si>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</si>
  <si>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</si>
  <si>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</si>
  <si>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</si>
  <si>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</si>
  <si>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</si>
  <si>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</si>
  <si>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</si>
  <si>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</si>
  <si>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</si>
  <si>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</si>
  <si>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</si>
  <si>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</si>
  <si>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</si>
  <si>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</si>
  <si>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</si>
  <si>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</si>
  <si>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</si>
  <si>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</si>
  <si>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</si>
  <si>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</si>
  <si>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</si>
  <si>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</si>
  <si>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</si>
  <si>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</si>
  <si>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</si>
  <si>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</si>
  <si>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</si>
  <si>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</si>
  <si>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</si>
  <si>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</si>
  <si>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</si>
  <si>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</si>
  <si>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</si>
  <si>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</si>
  <si>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</si>
  <si>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</si>
  <si>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</si>
  <si>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</si>
  <si>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</si>
  <si>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</si>
  <si>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</si>
  <si>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</si>
  <si>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</si>
  <si>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</si>
  <si>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</si>
  <si>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</si>
  <si>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</si>
  <si>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</si>
  <si>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</si>
  <si>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</si>
  <si>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</si>
  <si>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</si>
  <si>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</si>
  <si>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</si>
  <si>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</si>
  <si>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</si>
  <si>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</si>
  <si>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</si>
  <si>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</si>
  <si>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</si>
  <si>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</si>
  <si>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</si>
  <si>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</si>
  <si>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</si>
  <si>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</si>
  <si>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</si>
  <si>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</si>
  <si>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</si>
  <si>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</si>
  <si>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</si>
  <si>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</si>
  <si>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</si>
  <si>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</si>
  <si>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</si>
  <si>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</si>
  <si>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</si>
  <si>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</si>
  <si>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</si>
  <si>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</si>
  <si>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</si>
  <si>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</si>
  <si>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</si>
  <si>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</si>
  <si>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</si>
  <si>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</si>
  <si>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</si>
  <si>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</si>
  <si>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</si>
  <si>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</si>
  <si>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</si>
  <si>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</si>
  <si>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</si>
  <si>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</si>
  <si>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</si>
  <si>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</si>
  <si>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</si>
  <si>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</si>
  <si>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</si>
  <si>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</si>
  <si>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</si>
  <si>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</si>
  <si>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</si>
  <si>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</si>
  <si>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</si>
  <si>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</si>
  <si>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</si>
  <si>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</si>
  <si>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</si>
  <si>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</si>
  <si>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</si>
  <si>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</si>
  <si>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</si>
  <si>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</si>
  <si>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</si>
  <si>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</si>
  <si>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</si>
  <si>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</si>
  <si>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</si>
  <si>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</si>
  <si>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</si>
  <si>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</si>
  <si>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</si>
  <si>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</si>
  <si>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</si>
  <si>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</si>
  <si>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</si>
  <si>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</si>
  <si>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</si>
  <si>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</si>
  <si>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</si>
  <si>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</si>
  <si>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</si>
  <si>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</si>
  <si>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</si>
  <si>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</si>
  <si>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</si>
  <si>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</si>
  <si>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</si>
  <si>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</si>
  <si>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</si>
  <si>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</si>
  <si>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</si>
  <si>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</si>
  <si>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</si>
  <si>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</si>
  <si>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</si>
  <si>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</si>
  <si>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</si>
  <si>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</si>
  <si>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</si>
  <si>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</si>
  <si>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</si>
  <si>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</si>
  <si>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</si>
  <si>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</si>
  <si>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</si>
  <si>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</si>
  <si>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</si>
  <si>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</si>
  <si>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</si>
  <si>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</si>
  <si>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</si>
  <si>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</si>
  <si>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</si>
  <si>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</si>
  <si>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</si>
  <si>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</si>
  <si>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</si>
  <si>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</si>
  <si>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</si>
  <si>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</si>
  <si>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</si>
  <si>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</si>
  <si>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</si>
  <si>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</si>
  <si>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</si>
  <si>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</si>
  <si>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</si>
  <si>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</si>
  <si>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</si>
  <si>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</si>
  <si>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</si>
  <si>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</si>
  <si>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</si>
  <si>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</si>
  <si>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</si>
  <si>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</si>
  <si>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</si>
  <si>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</si>
  <si>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</si>
  <si>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</si>
  <si>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</si>
  <si>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</si>
  <si>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</si>
  <si>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</si>
  <si>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</si>
  <si>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</si>
  <si>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</si>
  <si>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</si>
  <si>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</si>
  <si>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</si>
  <si>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</si>
  <si>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</si>
  <si>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</si>
  <si>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</si>
  <si>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</si>
  <si>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</si>
  <si>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</si>
  <si>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</si>
  <si>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</si>
  <si>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</si>
  <si>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</si>
  <si>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</si>
  <si>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</si>
  <si>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</si>
  <si>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</si>
  <si>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</si>
  <si>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</si>
  <si>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</si>
  <si>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</si>
  <si>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</si>
  <si>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</si>
  <si>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</si>
  <si>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</si>
  <si>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</si>
  <si>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</si>
  <si>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</si>
  <si>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</si>
  <si>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</si>
  <si>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</si>
  <si>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</si>
  <si>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</si>
  <si>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</si>
  <si>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</si>
  <si>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</si>
  <si>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</si>
  <si>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</si>
  <si>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</si>
  <si>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</si>
  <si>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</si>
  <si>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</si>
  <si>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</si>
  <si>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</si>
  <si>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</si>
  <si>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</si>
  <si>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</si>
  <si>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</si>
  <si>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</si>
  <si>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</si>
  <si>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</si>
  <si>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</si>
  <si>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</si>
  <si>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</si>
  <si>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</si>
  <si>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</si>
  <si>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</si>
  <si>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</si>
  <si>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</si>
  <si>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</si>
  <si>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</si>
  <si>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</si>
  <si>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</si>
  <si>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</si>
  <si>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</si>
  <si>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</si>
  <si>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</si>
  <si>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</si>
  <si>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</si>
  <si>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</si>
  <si>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</si>
  <si>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</si>
  <si>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</si>
  <si>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</si>
  <si>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</si>
  <si>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</si>
  <si>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</si>
  <si>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</si>
  <si>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</si>
  <si>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</si>
  <si>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</si>
  <si>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</si>
  <si>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</si>
  <si>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</si>
  <si>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</si>
  <si>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</si>
  <si>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</si>
  <si>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</si>
  <si>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</si>
  <si>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</si>
  <si>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</si>
  <si>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</si>
  <si>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</si>
  <si>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</si>
  <si>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</si>
  <si>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</si>
  <si>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</si>
  <si>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</si>
  <si>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</si>
  <si>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</si>
  <si>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</si>
  <si>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</si>
  <si>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</si>
  <si>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</si>
  <si>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</si>
  <si>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</si>
  <si>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</si>
  <si>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</si>
  <si>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</si>
  <si>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</si>
  <si>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</si>
  <si>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</si>
  <si>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</si>
  <si>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</si>
  <si>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</si>
  <si>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</si>
  <si>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</si>
  <si>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</si>
  <si>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</si>
  <si>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</si>
  <si>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</si>
  <si>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</si>
  <si>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</si>
  <si>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</si>
  <si>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</si>
  <si>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</si>
  <si>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</si>
  <si>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</si>
  <si>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</si>
  <si>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</si>
  <si>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</si>
  <si>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</si>
  <si>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</si>
  <si>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</si>
  <si>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</si>
  <si>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</si>
  <si>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</si>
  <si>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</si>
  <si>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</si>
  <si>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</si>
  <si>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</si>
  <si>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</si>
  <si>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</si>
  <si>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</si>
  <si>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</si>
  <si>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</si>
  <si>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</si>
  <si>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</si>
  <si>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</si>
  <si>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</si>
  <si>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</si>
  <si>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</si>
  <si>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</si>
  <si>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</si>
  <si>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</si>
  <si>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</si>
  <si>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</si>
  <si>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</si>
  <si>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</si>
  <si>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</si>
  <si>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</si>
  <si>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</si>
  <si>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</si>
  <si>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</si>
  <si>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</si>
  <si>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</si>
  <si>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</si>
  <si>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</si>
  <si>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</si>
  <si>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</si>
  <si>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</si>
  <si>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</si>
  <si>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</si>
  <si>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</si>
  <si>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</si>
  <si>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</si>
  <si>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</si>
  <si>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</si>
  <si>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</si>
  <si>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</si>
  <si>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</si>
  <si>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</si>
  <si>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</si>
  <si>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</si>
  <si>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</si>
  <si>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</si>
  <si>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</si>
  <si>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</si>
  <si>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</si>
  <si>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</si>
  <si>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</si>
  <si>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</si>
  <si>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</si>
  <si>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</si>
  <si>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</si>
  <si>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</si>
  <si>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</si>
  <si>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</si>
  <si>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</si>
  <si>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</si>
  <si>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</si>
  <si>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</si>
  <si>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</si>
  <si>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</si>
  <si>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</si>
  <si>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</si>
  <si>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</si>
  <si>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</si>
  <si>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</si>
  <si>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</si>
  <si>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</si>
  <si>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</si>
  <si>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</si>
  <si>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</si>
  <si>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</si>
  <si>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</si>
  <si>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</si>
  <si>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</si>
  <si>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</si>
  <si>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</si>
  <si>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</si>
  <si>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</si>
  <si>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</si>
  <si>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</si>
  <si>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</si>
  <si>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</si>
  <si>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</si>
  <si>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</si>
  <si>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</si>
  <si>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</si>
  <si>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</si>
  <si>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</si>
  <si>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</si>
  <si>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</si>
  <si>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</si>
  <si>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</si>
  <si>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</si>
  <si>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</si>
  <si>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</si>
  <si>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</si>
  <si>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</si>
  <si>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</si>
  <si>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</si>
  <si>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</si>
  <si>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</si>
  <si>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</si>
  <si>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</si>
  <si>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</si>
  <si>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</si>
  <si>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</si>
  <si>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</si>
  <si>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</si>
  <si>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</si>
  <si>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</si>
  <si>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</si>
  <si>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</si>
  <si>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</si>
  <si>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</si>
  <si>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</si>
  <si>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</si>
  <si>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</si>
  <si>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</si>
  <si>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</si>
  <si>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</si>
  <si>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</si>
  <si>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</si>
  <si>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</si>
  <si>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</si>
  <si>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</si>
  <si>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</si>
  <si>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</si>
  <si>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</si>
  <si>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</si>
  <si>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</si>
  <si>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</si>
  <si>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</si>
  <si>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</si>
  <si>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</si>
  <si>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</si>
  <si>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</si>
  <si>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</si>
  <si>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</si>
  <si>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</si>
  <si>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</si>
  <si>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</si>
  <si>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</si>
  <si>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</si>
  <si>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</si>
  <si>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</si>
  <si>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</si>
  <si>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</si>
  <si>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</si>
  <si>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</si>
  <si>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</si>
  <si>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</si>
  <si>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</si>
  <si>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</si>
  <si>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</si>
  <si>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</si>
  <si>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</si>
  <si>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</si>
  <si>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</si>
  <si>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</si>
  <si>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</si>
  <si>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</si>
  <si>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</si>
  <si>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</si>
  <si>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</si>
  <si>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</si>
  <si>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</si>
  <si>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</si>
  <si>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</si>
  <si>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</si>
  <si>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</si>
  <si>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</si>
  <si>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</si>
  <si>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</si>
  <si>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</si>
  <si>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</si>
  <si>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</si>
  <si>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</si>
  <si>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</si>
  <si>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</si>
  <si>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</si>
  <si>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</si>
  <si>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</si>
  <si>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</si>
  <si>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</si>
  <si>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</si>
  <si>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</si>
  <si>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</si>
  <si>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</si>
  <si>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</si>
  <si>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</si>
  <si>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</si>
  <si>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</si>
  <si>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</si>
  <si>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</si>
  <si>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</si>
  <si>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</si>
  <si>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</si>
  <si>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</si>
  <si>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</si>
  <si>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</si>
  <si>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</si>
  <si>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</si>
  <si>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</si>
  <si>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</si>
  <si>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</si>
  <si>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</si>
  <si>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</si>
  <si>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</si>
  <si>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</si>
  <si>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</si>
  <si>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</si>
  <si>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</si>
  <si>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</si>
  <si>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</si>
  <si>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</si>
  <si>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</si>
  <si>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</si>
  <si>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</si>
  <si>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</si>
  <si>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</si>
  <si>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</si>
  <si>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</si>
  <si>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</si>
  <si>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</si>
  <si>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</si>
  <si>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</si>
  <si>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</si>
  <si>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</si>
  <si>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</si>
  <si>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</si>
  <si>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</si>
  <si>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</si>
  <si>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</si>
  <si>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</si>
  <si>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</si>
  <si>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</si>
  <si>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</si>
  <si>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</si>
  <si>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</si>
  <si>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</si>
  <si>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</si>
  <si>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</si>
  <si>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</si>
  <si>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</si>
  <si>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</si>
  <si>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</si>
  <si>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</si>
  <si>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</si>
  <si>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</si>
  <si>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</si>
  <si>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</si>
  <si>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</si>
  <si>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</si>
  <si>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</si>
  <si>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</si>
  <si>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</si>
  <si>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</si>
  <si>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</si>
  <si>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</si>
  <si>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</si>
  <si>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</si>
  <si>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</si>
  <si>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</si>
  <si>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</si>
  <si>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</si>
  <si>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</si>
  <si>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</si>
  <si>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</si>
  <si>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</si>
  <si>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</si>
  <si>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</si>
  <si>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</si>
  <si>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</si>
  <si>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</si>
  <si>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</si>
  <si>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</si>
  <si>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</si>
  <si>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</si>
  <si>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</si>
  <si>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</si>
  <si>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</si>
  <si>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</si>
  <si>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</si>
  <si>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</si>
  <si>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</si>
  <si>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</si>
  <si>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</si>
  <si>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</si>
  <si>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</si>
  <si>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</si>
  <si>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</si>
  <si>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</si>
  <si>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</si>
  <si>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</si>
  <si>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</si>
  <si>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</si>
  <si>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</si>
  <si>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</si>
  <si>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</si>
  <si>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</si>
  <si>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</si>
  <si>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</si>
  <si>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</si>
  <si>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</si>
  <si>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</si>
  <si>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</si>
  <si>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</si>
  <si>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</si>
  <si>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</si>
  <si>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</si>
  <si>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</si>
  <si>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</si>
  <si>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</si>
  <si>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</si>
  <si>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</si>
  <si>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</si>
  <si>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</si>
  <si>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</si>
  <si>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</si>
  <si>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</si>
  <si>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</si>
  <si>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</si>
  <si>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</si>
  <si>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</si>
  <si>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</si>
  <si>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</si>
  <si>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</si>
  <si>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</si>
  <si>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</si>
  <si>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</si>
  <si>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</si>
  <si>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</si>
  <si>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</si>
  <si>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</si>
  <si>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</si>
  <si>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</si>
  <si>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</si>
  <si>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</si>
  <si>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</si>
  <si>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</si>
  <si>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</si>
  <si>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</si>
  <si>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</si>
  <si>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</si>
  <si>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</si>
  <si>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</si>
  <si>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</si>
  <si>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</si>
  <si>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</si>
  <si>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</si>
  <si>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</si>
  <si>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</si>
  <si>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</si>
  <si>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</si>
  <si>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</si>
  <si>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</si>
  <si>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</si>
  <si>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</si>
  <si>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</si>
  <si>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</si>
  <si>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</si>
  <si>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</si>
  <si>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</si>
  <si>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</si>
  <si>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</si>
  <si>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</si>
  <si>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</si>
  <si>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</si>
  <si>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</si>
  <si>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</si>
  <si>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</si>
  <si>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</si>
  <si>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</si>
  <si>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</si>
  <si>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</si>
  <si>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</si>
  <si>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</si>
  <si>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</si>
  <si>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</si>
  <si>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</si>
  <si>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</si>
  <si>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</si>
  <si>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</si>
  <si>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</si>
  <si>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</si>
  <si>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</si>
  <si>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</si>
  <si>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</si>
  <si>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</si>
  <si>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</si>
  <si>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</si>
  <si>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</si>
  <si>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</si>
  <si>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</si>
  <si>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</si>
  <si>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</si>
  <si>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</si>
  <si>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</si>
  <si>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</si>
  <si>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</si>
  <si>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</si>
  <si>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</si>
  <si>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</si>
  <si>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</si>
  <si>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</si>
  <si>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</si>
  <si>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</si>
  <si>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</si>
  <si>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</si>
  <si>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</si>
  <si>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</si>
  <si>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</si>
  <si>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</si>
  <si>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</si>
  <si>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</si>
  <si>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</si>
  <si>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</si>
  <si>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</si>
  <si>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</si>
  <si>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</si>
  <si>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</si>
  <si>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</si>
  <si>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</si>
  <si>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</si>
  <si>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</si>
  <si>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</si>
  <si>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</si>
  <si>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</si>
  <si>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</si>
  <si>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</si>
  <si>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</si>
  <si>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</si>
  <si>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</si>
  <si>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</si>
  <si>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</si>
  <si>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</si>
  <si>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</si>
  <si>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</si>
  <si>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</si>
  <si>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</si>
  <si>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</si>
  <si>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</si>
  <si>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</si>
  <si>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</si>
  <si>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</si>
  <si>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</si>
  <si>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</si>
  <si>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</si>
  <si>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</si>
  <si>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</si>
  <si>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</si>
  <si>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</si>
  <si>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</si>
  <si>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</si>
  <si>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</si>
  <si>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</si>
  <si>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</si>
  <si>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</si>
  <si>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</si>
  <si>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</si>
  <si>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</si>
  <si>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</si>
  <si>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</si>
  <si>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</si>
  <si>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</si>
  <si>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</si>
  <si>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</si>
  <si>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</si>
  <si>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</si>
  <si>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</si>
  <si>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</si>
  <si>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</si>
  <si>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</si>
  <si>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</si>
  <si>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</si>
  <si>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</si>
  <si>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</si>
  <si>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</si>
  <si>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</si>
  <si>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</si>
  <si>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</si>
  <si>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</si>
  <si>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</si>
  <si>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</si>
  <si>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</si>
  <si>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</si>
  <si>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</si>
  <si>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</si>
  <si>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</si>
  <si>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</si>
  <si>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</si>
  <si>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</si>
  <si>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</si>
  <si>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</si>
  <si>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</si>
  <si>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</si>
  <si>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</si>
  <si>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</si>
  <si>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</si>
  <si>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</si>
  <si>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</si>
  <si>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</si>
  <si>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</si>
  <si>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</si>
  <si>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</si>
  <si>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</si>
  <si>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</si>
  <si>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</si>
  <si>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</si>
  <si>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</si>
  <si>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</si>
  <si>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</si>
  <si>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</si>
  <si>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</si>
  <si>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</si>
  <si>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</si>
  <si>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</si>
  <si>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</si>
  <si>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</si>
  <si>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</si>
  <si>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</si>
  <si>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</si>
  <si>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</si>
  <si>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</si>
  <si>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</si>
  <si>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</si>
  <si>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</si>
  <si>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</si>
  <si>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</si>
  <si>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</si>
  <si>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</si>
  <si>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</si>
  <si>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</si>
  <si>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</si>
  <si>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</si>
  <si>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</si>
  <si>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</si>
  <si>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</si>
  <si>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</si>
  <si>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</si>
  <si>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</si>
  <si>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</si>
  <si>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</si>
  <si>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</si>
  <si>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</si>
  <si>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</si>
  <si>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</si>
  <si>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</si>
  <si>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</si>
  <si>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</si>
  <si>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</si>
  <si>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</si>
  <si>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</si>
  <si>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</si>
  <si>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</si>
  <si>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</si>
  <si>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</si>
  <si>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</si>
  <si>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</si>
  <si>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</si>
  <si>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</si>
  <si>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</si>
  <si>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</si>
  <si>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</si>
  <si>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</si>
  <si>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</si>
  <si>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</si>
  <si>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</si>
  <si>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</si>
  <si>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</si>
  <si>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</si>
  <si>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</si>
  <si>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</si>
  <si>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</si>
  <si>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</si>
  <si>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</si>
  <si>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</si>
  <si>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</si>
  <si>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</si>
  <si>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</si>
  <si>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</si>
  <si>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</si>
  <si>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</si>
  <si>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</si>
  <si>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</si>
  <si>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</si>
  <si>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</si>
  <si>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</si>
  <si>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</si>
  <si>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</si>
  <si>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</si>
  <si>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</si>
  <si>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</si>
  <si>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</si>
  <si>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</si>
  <si>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</si>
  <si>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</si>
  <si>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</si>
  <si>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</si>
  <si>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</si>
  <si>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</si>
  <si>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</si>
  <si>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</si>
  <si>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</si>
  <si>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</si>
  <si>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</si>
  <si>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</si>
  <si>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</si>
  <si>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</si>
  <si>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</si>
  <si>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</si>
  <si>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</si>
  <si>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</si>
  <si>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</si>
  <si>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</si>
  <si>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</si>
  <si>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</si>
  <si>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</si>
  <si>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</si>
  <si>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</si>
  <si>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</si>
  <si>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</si>
  <si>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</si>
  <si>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</si>
  <si>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</si>
  <si>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</si>
  <si>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</si>
  <si>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</si>
  <si>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</si>
  <si>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</si>
  <si>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</si>
  <si>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</si>
  <si>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</si>
  <si>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</si>
  <si>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</si>
  <si>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</si>
  <si>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</si>
  <si>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</si>
  <si>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</si>
  <si>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</si>
  <si>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</si>
  <si>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</si>
  <si>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</si>
  <si>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</si>
  <si>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</si>
  <si>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</si>
  <si>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</si>
  <si>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</si>
  <si>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</si>
  <si>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</si>
  <si>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</si>
  <si>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</si>
  <si>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</si>
  <si>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</si>
  <si>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</si>
  <si>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</si>
  <si>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</si>
  <si>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</si>
  <si>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</si>
  <si>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</si>
  <si>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</si>
  <si>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</si>
  <si>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</si>
  <si>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</si>
  <si>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</si>
  <si>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</si>
  <si>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</si>
  <si>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</si>
  <si>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</si>
  <si>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</si>
  <si>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</si>
  <si>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</si>
  <si>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</si>
  <si>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</si>
  <si>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</si>
  <si>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</si>
  <si>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</si>
  <si>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</si>
  <si>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</si>
  <si>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</si>
  <si>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</si>
  <si>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</si>
  <si>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</si>
  <si>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</si>
  <si>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</si>
  <si>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</si>
  <si>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</si>
  <si>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</si>
  <si>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</si>
  <si>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</si>
  <si>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</si>
  <si>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</si>
  <si>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</si>
  <si>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</si>
  <si>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</si>
  <si>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</si>
  <si>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</si>
  <si>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</si>
  <si>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</si>
  <si>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</si>
  <si>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</si>
  <si>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</si>
  <si>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</si>
  <si>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</si>
  <si>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</si>
  <si>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</si>
  <si>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</si>
  <si>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</si>
  <si>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</si>
  <si>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</si>
  <si>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</si>
  <si>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</si>
  <si>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</si>
  <si>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</si>
  <si>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</si>
  <si>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</si>
  <si>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</si>
  <si>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</si>
  <si>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</si>
  <si>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</si>
  <si>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</si>
  <si>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</si>
  <si>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</si>
  <si>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</si>
  <si>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</si>
  <si>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</si>
  <si>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</si>
  <si>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</si>
  <si>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</si>
  <si>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</si>
  <si>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</si>
  <si>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</si>
  <si>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</si>
  <si>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</si>
  <si>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</si>
  <si>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</si>
  <si>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</si>
  <si>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</si>
  <si>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</si>
  <si>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</si>
  <si>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</si>
  <si>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</si>
  <si>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</si>
  <si>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</si>
  <si>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</si>
  <si>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</si>
  <si>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</si>
  <si>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</si>
  <si>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</si>
  <si>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</si>
  <si>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</si>
  <si>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</si>
  <si>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</si>
  <si>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</si>
  <si>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</si>
  <si>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</si>
  <si>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</si>
  <si>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</si>
  <si>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</si>
  <si>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</si>
  <si>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</si>
  <si>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</si>
  <si>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</si>
  <si>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</si>
  <si>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</si>
  <si>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</si>
  <si>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</si>
  <si>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</si>
  <si>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</si>
  <si>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</si>
  <si>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</si>
  <si>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</si>
  <si>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</si>
  <si>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</si>
  <si>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</si>
  <si>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</si>
  <si>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</si>
  <si>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</si>
  <si>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</si>
  <si>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</si>
  <si>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</si>
  <si>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</si>
  <si>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</si>
  <si>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</si>
  <si>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</si>
  <si>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</si>
  <si>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</si>
  <si>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</si>
  <si>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</si>
  <si>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</si>
  <si>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</si>
  <si>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</si>
  <si>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</si>
  <si>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</si>
  <si>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</si>
  <si>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</si>
  <si>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</si>
  <si>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</si>
  <si>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</si>
  <si>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</si>
  <si>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</si>
  <si>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</si>
  <si>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</si>
  <si>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</si>
  <si>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</si>
  <si>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</si>
  <si>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</si>
  <si>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</si>
  <si>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</si>
  <si>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</si>
  <si>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</si>
  <si>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</si>
  <si>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</si>
  <si>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</si>
  <si>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</si>
  <si>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</si>
  <si>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</si>
  <si>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</si>
  <si>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</si>
  <si>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</si>
  <si>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</si>
  <si>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</si>
  <si>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</si>
  <si>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</si>
  <si>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</si>
  <si>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</si>
  <si>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</si>
  <si>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</si>
  <si>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</si>
  <si>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</si>
  <si>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</si>
  <si>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</si>
  <si>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</si>
  <si>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</si>
  <si>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</si>
  <si>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</si>
  <si>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</si>
  <si>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</si>
  <si>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</si>
  <si>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</si>
  <si>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</si>
  <si>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</si>
  <si>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</si>
  <si>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</si>
  <si>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</si>
  <si>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</si>
  <si>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</si>
  <si>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</si>
  <si>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</si>
  <si>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</si>
  <si>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</si>
  <si>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</si>
  <si>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</si>
  <si>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</si>
  <si>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</si>
  <si>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</si>
  <si>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</si>
  <si>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</si>
  <si>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</si>
  <si>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</si>
  <si>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</si>
  <si>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</si>
  <si>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</si>
  <si>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</si>
  <si>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</si>
  <si>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</si>
  <si>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</si>
  <si>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</si>
  <si>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</si>
  <si>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</si>
  <si>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</si>
  <si>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</si>
  <si>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</si>
  <si>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</si>
  <si>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</si>
  <si>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</si>
  <si>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</si>
  <si>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</si>
  <si>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</si>
  <si>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</si>
  <si>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</si>
  <si>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</si>
  <si>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</si>
  <si>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</si>
  <si>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</si>
  <si>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</si>
  <si>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</si>
  <si>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</si>
  <si>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</si>
  <si>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</si>
  <si>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</si>
  <si>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</si>
  <si>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</si>
  <si>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</si>
  <si>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</si>
  <si>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</si>
  <si>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</si>
  <si>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</si>
  <si>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</si>
  <si>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</si>
  <si>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</si>
  <si>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</si>
  <si>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</si>
  <si>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</si>
  <si>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</si>
  <si>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</si>
  <si>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</si>
  <si>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</si>
  <si>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</si>
  <si>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</si>
  <si>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</si>
  <si>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</si>
  <si>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</si>
  <si>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</si>
  <si>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</si>
  <si>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</si>
  <si>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</si>
  <si>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</si>
  <si>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</si>
  <si>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</si>
  <si>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</si>
  <si>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</si>
  <si>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</si>
  <si>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</si>
  <si>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</si>
  <si>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</si>
  <si>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</si>
  <si>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</si>
  <si>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</si>
  <si>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</si>
  <si>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</si>
  <si>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</si>
  <si>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</si>
  <si>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</si>
  <si>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</si>
  <si>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</si>
  <si>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</si>
  <si>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</si>
  <si>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</si>
  <si>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</si>
  <si>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</si>
  <si>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</si>
  <si>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</si>
  <si>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</si>
  <si>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</si>
  <si>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</si>
  <si>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</si>
  <si>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</si>
  <si>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</si>
  <si>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</si>
  <si>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</si>
  <si>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</si>
  <si>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</si>
  <si>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</si>
  <si>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</si>
  <si>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</si>
  <si>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</si>
  <si>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</si>
  <si>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</si>
  <si>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</si>
  <si>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</si>
  <si>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</si>
  <si>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</si>
  <si>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</si>
  <si>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</si>
  <si>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</si>
  <si>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</si>
  <si>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</si>
  <si>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</si>
  <si>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</si>
  <si>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</si>
  <si>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</si>
  <si>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</si>
  <si>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</si>
  <si>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</si>
  <si>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</si>
  <si>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</si>
  <si>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</si>
  <si>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</si>
  <si>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</si>
  <si>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</si>
  <si>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</si>
  <si>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</si>
  <si>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</si>
  <si>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</si>
  <si>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</si>
  <si>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</si>
  <si>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</si>
  <si>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</si>
  <si>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</si>
  <si>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</si>
  <si>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</si>
  <si>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</si>
  <si>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</si>
  <si>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</si>
  <si>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</si>
  <si>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</si>
  <si>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</si>
  <si>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</si>
  <si>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</si>
  <si>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</si>
  <si>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</si>
  <si>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</si>
  <si>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</si>
  <si>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</si>
  <si>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</si>
  <si>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</si>
  <si>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</si>
  <si>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</si>
  <si>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</si>
  <si>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</si>
  <si>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</si>
  <si>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</si>
  <si>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</si>
  <si>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</si>
  <si>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</si>
  <si>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</si>
  <si>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</si>
  <si>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</si>
  <si>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</si>
  <si>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</si>
  <si>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</si>
  <si>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</si>
  <si>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</si>
  <si>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</si>
  <si>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</si>
  <si>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</si>
  <si>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</si>
  <si>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</si>
  <si>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</si>
  <si>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</si>
  <si>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</si>
  <si>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</si>
  <si>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</si>
  <si>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</si>
  <si>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</si>
  <si>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</si>
  <si>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</si>
  <si>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</si>
  <si>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</si>
  <si>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</si>
  <si>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</si>
  <si>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</si>
  <si>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</si>
  <si>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</si>
  <si>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</si>
  <si>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</si>
  <si>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</si>
  <si>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</si>
  <si>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</si>
  <si>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</si>
  <si>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</si>
  <si>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</si>
  <si>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</si>
  <si>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</si>
  <si>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</si>
  <si>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</si>
  <si>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</si>
  <si>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</si>
  <si>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</si>
  <si>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</si>
  <si>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</si>
  <si>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</si>
  <si>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</si>
  <si>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</si>
  <si>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</si>
  <si>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</si>
  <si>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</si>
  <si>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</si>
  <si>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</si>
  <si>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</si>
  <si>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</si>
  <si>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</si>
  <si>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</si>
  <si>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</si>
  <si>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</si>
  <si>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</si>
  <si>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</si>
  <si>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</si>
  <si>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</si>
  <si>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</si>
  <si>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</si>
  <si>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</si>
  <si>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</si>
  <si>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</si>
  <si>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</si>
  <si>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</si>
  <si>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</si>
  <si>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</si>
  <si>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</si>
  <si>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</si>
  <si>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</si>
  <si>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</si>
  <si>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</si>
  <si>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</si>
  <si>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</si>
  <si>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</si>
  <si>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</si>
  <si>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</si>
  <si>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</si>
  <si>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</si>
  <si>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</si>
  <si>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</si>
  <si>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</si>
  <si>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</si>
  <si>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</si>
  <si>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</si>
  <si>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</si>
  <si>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</si>
  <si>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</si>
  <si>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</si>
  <si>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</si>
  <si>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</si>
  <si>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</si>
  <si>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</si>
  <si>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</si>
  <si>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</si>
  <si>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</si>
  <si>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</si>
  <si>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</si>
  <si>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</si>
  <si>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</si>
  <si>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</si>
  <si>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</si>
  <si>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</si>
  <si>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</si>
  <si>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</si>
  <si>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</si>
  <si>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</si>
  <si>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</si>
  <si>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</si>
  <si>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</si>
  <si>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</si>
  <si>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</si>
  <si>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</si>
  <si>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</si>
  <si>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</si>
  <si>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</si>
  <si>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</si>
  <si>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</si>
  <si>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</si>
  <si>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</si>
  <si>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</si>
  <si>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</si>
  <si>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</si>
  <si>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</si>
  <si>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</si>
  <si>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</si>
  <si>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</si>
  <si>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</si>
  <si>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</si>
  <si>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</si>
  <si>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</si>
  <si>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</si>
  <si>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</si>
  <si>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</si>
  <si>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</si>
  <si>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</si>
  <si>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</si>
  <si>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</si>
  <si>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</si>
  <si>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</si>
  <si>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</si>
  <si>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</si>
  <si>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</si>
  <si>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</si>
  <si>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</si>
  <si>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</si>
  <si>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</si>
  <si>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</si>
  <si>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</si>
  <si>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</si>
  <si>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</si>
  <si>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</si>
  <si>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</si>
  <si>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</si>
  <si>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</si>
  <si>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</si>
  <si>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</si>
  <si>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</si>
  <si>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</si>
  <si>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</si>
  <si>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</si>
  <si>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</si>
  <si>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</si>
  <si>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</si>
  <si>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</si>
  <si>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</si>
  <si>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</si>
  <si>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</si>
  <si>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</si>
  <si>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</si>
  <si>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</si>
  <si>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</si>
  <si>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</si>
  <si>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</si>
  <si>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</si>
  <si>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</si>
  <si>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</si>
  <si>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</si>
  <si>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</si>
  <si>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</si>
  <si>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</si>
  <si>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</si>
  <si>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</si>
  <si>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</si>
  <si>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</si>
  <si>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</si>
  <si>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</si>
  <si>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</si>
  <si>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</si>
  <si>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</si>
  <si>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</si>
  <si>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</si>
  <si>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</si>
  <si>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</si>
  <si>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</si>
  <si>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</si>
  <si>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</si>
  <si>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</si>
  <si>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</si>
  <si>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</si>
  <si>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</si>
  <si>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</si>
  <si>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</si>
  <si>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</si>
  <si>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</si>
  <si>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</si>
  <si>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</si>
  <si>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</si>
  <si>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</si>
  <si>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</si>
  <si>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</si>
  <si>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</si>
  <si>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</si>
  <si>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</si>
  <si>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</si>
  <si>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</si>
  <si>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</si>
  <si>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</si>
  <si>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</si>
  <si>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</si>
  <si>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</si>
  <si>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</si>
  <si>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</si>
  <si>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</si>
  <si>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</si>
  <si>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</si>
  <si>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</si>
  <si>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</si>
  <si>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</si>
  <si>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</si>
  <si>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</si>
  <si>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</si>
  <si>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</si>
  <si>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</si>
  <si>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</si>
  <si>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</si>
  <si>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</si>
  <si>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</si>
  <si>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</si>
  <si>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</si>
  <si>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</si>
  <si>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</si>
  <si>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</si>
  <si>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</si>
  <si>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</si>
  <si>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</si>
  <si>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</si>
  <si>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</si>
  <si>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</si>
  <si>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</si>
  <si>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</si>
  <si>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</si>
  <si>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</si>
  <si>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</si>
  <si>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</si>
  <si>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</si>
  <si>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</si>
  <si>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</si>
  <si>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</si>
  <si>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</si>
  <si>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</si>
  <si>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</si>
  <si>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</si>
  <si>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</si>
  <si>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</si>
  <si>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</si>
  <si>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</si>
  <si>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</si>
  <si>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</si>
  <si>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</si>
  <si>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</si>
  <si>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</si>
  <si>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</si>
  <si>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</si>
  <si>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</si>
  <si>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</si>
  <si>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</si>
  <si>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</si>
  <si>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</si>
  <si>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</si>
  <si>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</si>
  <si>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</si>
  <si>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</si>
  <si>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</si>
  <si>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</si>
  <si>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</si>
  <si>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</si>
  <si>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</si>
  <si>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</si>
  <si>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</si>
  <si>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</si>
  <si>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</si>
  <si>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</si>
  <si>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</si>
  <si>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</si>
  <si>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</si>
  <si>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</si>
  <si>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</si>
  <si>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</si>
  <si>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</si>
  <si>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</si>
  <si>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</si>
  <si>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</si>
  <si>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</si>
  <si>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</si>
  <si>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</si>
  <si>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</si>
  <si>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</si>
  <si>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</si>
  <si>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</si>
  <si>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</si>
  <si>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</si>
  <si>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</si>
  <si>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</si>
  <si>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</si>
  <si>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</si>
  <si>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</si>
  <si>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</si>
  <si>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</si>
  <si>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</si>
  <si>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</si>
  <si>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</si>
  <si>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</si>
  <si>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</si>
  <si>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</si>
  <si>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</si>
  <si>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</si>
  <si>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</si>
  <si>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</si>
  <si>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</si>
  <si>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</si>
  <si>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</si>
  <si>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</si>
  <si>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</si>
  <si>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</si>
  <si>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</si>
  <si>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</si>
  <si>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</si>
  <si>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</si>
  <si>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</si>
  <si>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</si>
  <si>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</si>
  <si>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</si>
  <si>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</si>
  <si>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</si>
  <si>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</si>
  <si>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</si>
  <si>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</si>
  <si>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</si>
  <si>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</si>
  <si>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</si>
  <si>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</si>
  <si>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</si>
  <si>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</si>
  <si>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</si>
  <si>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</si>
  <si>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</si>
  <si>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</si>
  <si>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</si>
  <si>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</si>
  <si>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</si>
  <si>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</si>
  <si>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</si>
  <si>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</si>
  <si>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</si>
  <si>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</si>
  <si>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</si>
  <si>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</si>
  <si>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</si>
  <si>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</si>
  <si>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</si>
  <si>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</si>
  <si>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</si>
  <si>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</si>
  <si>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</si>
  <si>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</si>
  <si>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</si>
  <si>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</si>
  <si>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</si>
  <si>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</si>
  <si>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</si>
  <si>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</si>
  <si>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</si>
  <si>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</si>
  <si>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</si>
  <si>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</si>
  <si>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</si>
  <si>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</si>
  <si>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</si>
  <si>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</si>
  <si>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</si>
  <si>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</si>
  <si>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</si>
  <si>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</si>
  <si>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</si>
  <si>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</si>
  <si>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</si>
  <si>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</si>
  <si>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</si>
  <si>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</si>
  <si>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</si>
  <si>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</si>
  <si>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</si>
  <si>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</si>
  <si>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</si>
  <si>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</si>
  <si>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</si>
  <si>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</si>
  <si>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</si>
  <si>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</si>
  <si>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</si>
  <si>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</si>
  <si>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</si>
  <si>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</si>
  <si>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</si>
  <si>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</si>
  <si>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</si>
  <si>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</si>
  <si>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</si>
  <si>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</si>
  <si>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</si>
  <si>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</si>
  <si>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</si>
  <si>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</si>
  <si>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</si>
  <si>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</si>
  <si>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</si>
  <si>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</si>
  <si>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</si>
  <si>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</si>
  <si>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</si>
  <si>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</si>
  <si>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</si>
  <si>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</si>
  <si>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</si>
  <si>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</si>
  <si>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</si>
  <si>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</si>
  <si>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</si>
  <si>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</si>
  <si>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</si>
  <si>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</si>
  <si>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</si>
  <si>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</si>
  <si>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</si>
  <si>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</si>
  <si>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</si>
  <si>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</si>
  <si>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</si>
  <si>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</si>
  <si>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</si>
  <si>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</si>
  <si>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</si>
  <si>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</si>
  <si>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</si>
  <si>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</si>
  <si>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</si>
  <si>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</si>
  <si>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</si>
  <si>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</si>
  <si>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</si>
  <si>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</si>
  <si>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</si>
  <si>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</si>
  <si>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</si>
  <si>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</si>
  <si>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</si>
  <si>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</si>
  <si>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</si>
  <si>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</si>
  <si>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</si>
  <si>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</si>
  <si>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</si>
  <si>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</si>
  <si>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</si>
  <si>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</si>
  <si>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</si>
  <si>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</si>
  <si>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</si>
  <si>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</si>
  <si>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</si>
  <si>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</si>
  <si>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</si>
  <si>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</si>
  <si>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</si>
  <si>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</si>
  <si>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</si>
  <si>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</si>
  <si>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</si>
  <si>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</si>
  <si>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</si>
  <si>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</si>
  <si>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</si>
  <si>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</si>
  <si>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</si>
  <si>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</si>
  <si>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</si>
  <si>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</si>
  <si>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</si>
  <si>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</si>
  <si>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</si>
  <si>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</si>
  <si>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</si>
  <si>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</si>
  <si>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</si>
  <si>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</si>
  <si>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</si>
  <si>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</si>
  <si>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</si>
  <si>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</si>
  <si>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</si>
  <si>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</si>
  <si>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</si>
  <si>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</si>
  <si>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</si>
  <si>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</si>
  <si>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</si>
  <si>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</si>
  <si>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</si>
  <si>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</si>
  <si>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</si>
  <si>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</si>
  <si>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</si>
  <si>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</si>
  <si>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</si>
  <si>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</si>
  <si>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</si>
  <si>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</si>
  <si>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</si>
  <si>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</si>
  <si>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</si>
  <si>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</si>
  <si>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</si>
  <si>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</si>
  <si>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</si>
  <si>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</si>
  <si>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</si>
  <si>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</si>
  <si>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</si>
  <si>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</si>
  <si>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</si>
  <si>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</si>
  <si>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</si>
  <si>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</si>
  <si>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</si>
  <si>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</si>
  <si>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</si>
  <si>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</si>
  <si>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</si>
  <si>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</si>
  <si>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</si>
  <si>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</si>
  <si>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</si>
  <si>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</si>
  <si>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</si>
  <si>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</si>
  <si>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</si>
  <si>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</si>
  <si>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</si>
  <si>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</si>
  <si>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</si>
  <si>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</si>
  <si>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</si>
  <si>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</si>
  <si>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</si>
  <si>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</si>
  <si>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</si>
  <si>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</si>
  <si>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</si>
  <si>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</si>
  <si>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</si>
  <si>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</si>
  <si>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</si>
  <si>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</si>
  <si>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</si>
  <si>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</si>
  <si>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</si>
  <si>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</si>
  <si>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</si>
  <si>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</si>
  <si>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</si>
  <si>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</si>
  <si>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</si>
  <si>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</si>
  <si>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</si>
  <si>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</si>
  <si>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</si>
  <si>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</si>
  <si>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</si>
  <si>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</si>
  <si>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</si>
  <si>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</si>
  <si>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</si>
  <si>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</si>
  <si>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</si>
  <si>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</si>
  <si>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</si>
  <si>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</si>
  <si>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</si>
  <si>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</si>
  <si>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</si>
  <si>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</si>
  <si>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</si>
  <si>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</si>
  <si>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</si>
  <si>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</si>
  <si>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</si>
  <si>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</si>
  <si>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</si>
  <si>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</si>
  <si>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</si>
  <si>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</si>
  <si>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</si>
  <si>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</si>
  <si>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</si>
  <si>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</si>
  <si>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</si>
  <si>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</si>
  <si>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</si>
  <si>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</si>
  <si>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</si>
  <si>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</si>
  <si>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</si>
  <si>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</si>
  <si>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</si>
  <si>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</si>
  <si>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</si>
  <si>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</si>
  <si>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</si>
  <si>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</si>
  <si>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</si>
  <si>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</si>
  <si>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</si>
  <si>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</si>
  <si>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</si>
  <si>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</si>
  <si>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</si>
  <si>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</si>
  <si>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</si>
  <si>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</si>
  <si>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</si>
  <si>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</si>
  <si>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</si>
  <si>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</si>
  <si>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</si>
  <si>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</si>
  <si>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</si>
  <si>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</si>
  <si>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</si>
  <si>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</si>
  <si>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</si>
  <si>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</si>
  <si>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</si>
  <si>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</si>
  <si>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</si>
  <si>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</si>
  <si>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</si>
  <si>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</si>
  <si>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</si>
  <si>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</si>
  <si>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</si>
  <si>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</si>
  <si>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</si>
  <si>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</si>
  <si>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</si>
  <si>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</si>
  <si>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</si>
  <si>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</si>
  <si>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</si>
  <si>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</si>
  <si>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</si>
  <si>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</si>
  <si>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</si>
  <si>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</si>
  <si>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</si>
  <si>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</si>
  <si>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</si>
  <si>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</si>
  <si>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</si>
  <si>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</si>
  <si>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</si>
  <si>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</si>
  <si>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</si>
  <si>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</si>
  <si>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</si>
  <si>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</si>
  <si>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</si>
  <si>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</si>
  <si>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</si>
  <si>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</si>
  <si>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</si>
  <si>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</si>
  <si>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</si>
  <si>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</si>
  <si>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</si>
  <si>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</si>
  <si>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</si>
  <si>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</si>
  <si>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</si>
  <si>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</si>
  <si>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</si>
  <si>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</si>
  <si>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</si>
  <si>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</si>
  <si>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</si>
  <si>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</si>
  <si>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</si>
  <si>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</si>
  <si>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</si>
  <si>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</si>
  <si>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</si>
  <si>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</si>
  <si>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</si>
  <si>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</si>
  <si>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</si>
  <si>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</si>
  <si>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</si>
  <si>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</si>
  <si>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</si>
  <si>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</si>
  <si>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</si>
  <si>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</si>
  <si>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</si>
  <si>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</si>
  <si>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</si>
  <si>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</si>
  <si>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</si>
  <si>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</si>
  <si>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</si>
  <si>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</si>
  <si>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</si>
  <si>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</si>
  <si>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</si>
  <si>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</si>
  <si>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</si>
  <si>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</si>
  <si>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</si>
  <si>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</si>
  <si>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</si>
  <si>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</si>
  <si>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</si>
  <si>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</si>
  <si>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</si>
  <si>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</si>
  <si>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</si>
  <si>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</si>
  <si>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</si>
  <si>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</si>
  <si>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</si>
  <si>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</si>
  <si>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</si>
  <si>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</si>
  <si>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</si>
  <si>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</si>
  <si>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</si>
  <si>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</si>
  <si>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</si>
  <si>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</si>
  <si>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</si>
  <si>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</si>
  <si>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</si>
  <si>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</si>
  <si>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</si>
  <si>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</si>
  <si>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</si>
  <si>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</si>
  <si>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</si>
  <si>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</si>
  <si>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</si>
  <si>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</si>
  <si>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</si>
  <si>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</si>
  <si>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</si>
  <si>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</si>
  <si>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</si>
  <si>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</si>
  <si>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</si>
  <si>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</si>
  <si>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</si>
  <si>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</si>
  <si>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</si>
  <si>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</si>
  <si>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</si>
  <si>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</si>
  <si>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</si>
  <si>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</si>
  <si>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</si>
  <si>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</si>
  <si>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</si>
  <si>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</si>
  <si>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</si>
  <si>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</si>
  <si>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</si>
  <si>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</si>
  <si>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</si>
  <si>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</si>
  <si>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</si>
  <si>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</si>
  <si>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</si>
  <si>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</si>
  <si>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</si>
  <si>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</si>
  <si>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</si>
  <si>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</si>
  <si>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</si>
  <si>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</si>
  <si>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</si>
  <si>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</si>
  <si>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</si>
  <si>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</si>
  <si>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</si>
  <si>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</si>
  <si>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</si>
  <si>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</si>
  <si>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</si>
  <si>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</si>
  <si>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</si>
  <si>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</si>
  <si>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</si>
  <si>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</si>
  <si>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</si>
  <si>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</si>
  <si>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</si>
  <si>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</si>
  <si>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</si>
  <si>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</si>
  <si>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</si>
  <si>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</si>
  <si>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</si>
  <si>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</si>
  <si>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</si>
  <si>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</si>
  <si>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</si>
  <si>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</si>
  <si>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</si>
  <si>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</si>
  <si>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</si>
  <si>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</si>
  <si>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</si>
  <si>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</si>
  <si>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</si>
  <si>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</si>
  <si>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</si>
  <si>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</si>
  <si>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</si>
  <si>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</si>
  <si>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</si>
  <si>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</si>
  <si>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</si>
  <si>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</si>
  <si>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</si>
  <si>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</si>
  <si>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</si>
  <si>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</si>
  <si>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</si>
  <si>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</si>
  <si>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</si>
  <si>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</si>
  <si>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</si>
  <si>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</si>
  <si>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</si>
  <si>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</si>
  <si>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</si>
  <si>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</si>
  <si>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</si>
  <si>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</si>
  <si>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</si>
  <si>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</si>
  <si>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</si>
  <si>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</si>
  <si>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</si>
  <si>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</si>
  <si>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</si>
  <si>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</si>
  <si>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</si>
  <si>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</si>
  <si>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</si>
  <si>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</si>
  <si>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</si>
  <si>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</si>
  <si>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</si>
  <si>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</si>
  <si>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</si>
  <si>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</si>
  <si>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</si>
  <si>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</si>
  <si>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</si>
  <si>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</si>
  <si>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</si>
  <si>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</si>
  <si>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</si>
  <si>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</si>
  <si>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</si>
  <si>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</si>
  <si>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</si>
  <si>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</si>
  <si>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</si>
  <si>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</si>
  <si>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</si>
  <si>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</si>
  <si>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</si>
  <si>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</si>
  <si>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</si>
  <si>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</si>
  <si>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</si>
  <si>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</si>
  <si>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</si>
  <si>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</si>
  <si>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</si>
  <si>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</si>
  <si>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</si>
  <si>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</si>
  <si>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</si>
  <si>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</si>
  <si>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</si>
  <si>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</si>
  <si>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</si>
  <si>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</si>
  <si>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</si>
  <si>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</si>
  <si>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</si>
  <si>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</si>
  <si>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</si>
  <si>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</si>
  <si>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</si>
  <si>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</si>
  <si>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</si>
  <si>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</si>
  <si>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</si>
  <si>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</si>
  <si>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</si>
  <si>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</si>
  <si>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</si>
  <si>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</si>
  <si>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</si>
  <si>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</si>
  <si>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</si>
  <si>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</si>
  <si>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</si>
  <si>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</si>
  <si>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</si>
  <si>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</si>
  <si>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</si>
  <si>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</si>
  <si>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</si>
  <si>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</si>
  <si>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</si>
  <si>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</si>
  <si>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</si>
  <si>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</si>
  <si>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</si>
  <si>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</si>
  <si>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</si>
  <si>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</si>
  <si>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</si>
  <si>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</si>
  <si>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</si>
  <si>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</si>
  <si>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</si>
  <si>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</si>
  <si>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</si>
  <si>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</si>
  <si>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</si>
  <si>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</si>
  <si>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</si>
  <si>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</si>
  <si>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</si>
  <si>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</si>
  <si>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</si>
  <si>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</si>
  <si>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</si>
  <si>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</si>
  <si>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</si>
  <si>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</si>
  <si>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</si>
  <si>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</si>
  <si>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</si>
  <si>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</si>
  <si>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</si>
  <si>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</si>
  <si>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</si>
  <si>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</si>
  <si>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</si>
  <si>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</si>
  <si>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</si>
  <si>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</si>
  <si>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</si>
  <si>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</si>
  <si>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</si>
  <si>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</si>
  <si>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</si>
  <si>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</si>
  <si>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</si>
  <si>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</si>
  <si>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</si>
  <si>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</si>
  <si>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</si>
  <si>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</si>
  <si>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</si>
  <si>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</si>
  <si>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</si>
  <si>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</si>
  <si>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</si>
  <si>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</si>
  <si>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</si>
  <si>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</si>
  <si>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</si>
  <si>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</si>
  <si>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</si>
  <si>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</si>
  <si>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</si>
  <si>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</si>
  <si>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</si>
  <si>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</si>
  <si>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</si>
  <si>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</si>
  <si>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</si>
  <si>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</si>
  <si>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</si>
  <si>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</si>
  <si>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</si>
  <si>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</si>
  <si>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</si>
  <si>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</si>
  <si>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</si>
  <si>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</si>
  <si>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</si>
  <si>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</si>
  <si>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</si>
  <si>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</si>
  <si>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</si>
  <si>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</si>
  <si>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</si>
  <si>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</si>
  <si>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</si>
  <si>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</si>
  <si>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</si>
  <si>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</si>
  <si>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</si>
  <si>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</si>
  <si>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</si>
  <si>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</si>
  <si>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</si>
  <si>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</si>
  <si>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</si>
  <si>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</si>
  <si>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</si>
  <si>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</si>
  <si>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</si>
  <si>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</si>
  <si>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</si>
  <si>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</si>
  <si>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</si>
  <si>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</si>
  <si>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</si>
  <si>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</si>
  <si>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</si>
  <si>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</si>
  <si>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</si>
  <si>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</si>
  <si>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</si>
  <si>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</si>
  <si>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</si>
  <si>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</si>
  <si>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</si>
  <si>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</si>
  <si>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</si>
  <si>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</si>
  <si>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</si>
  <si>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</si>
  <si>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</si>
  <si>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</si>
  <si>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</si>
  <si>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</si>
  <si>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</si>
  <si>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</si>
  <si>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</si>
  <si>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</si>
  <si>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</si>
  <si>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</si>
  <si>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</si>
  <si>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</si>
  <si>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</si>
  <si>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</si>
  <si>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</si>
  <si>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</si>
  <si>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</si>
  <si>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</si>
  <si>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</si>
  <si>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</si>
  <si>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</si>
  <si>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</si>
  <si>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</si>
  <si>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</si>
  <si>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</si>
  <si>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</si>
  <si>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</si>
  <si>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</si>
  <si>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</si>
  <si>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</si>
  <si>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</si>
  <si>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</si>
  <si>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</si>
  <si>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</si>
  <si>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</si>
  <si>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</si>
  <si>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</si>
  <si>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</si>
  <si>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</si>
  <si>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</si>
  <si>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</si>
  <si>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</si>
  <si>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</si>
  <si>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</si>
  <si>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</si>
  <si>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</si>
  <si>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</si>
  <si>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</si>
  <si>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</si>
  <si>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</si>
  <si>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</si>
  <si>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</si>
  <si>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</si>
  <si>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</si>
  <si>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</si>
  <si>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</si>
  <si>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</si>
  <si>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</si>
  <si>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</si>
  <si>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</si>
  <si>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</si>
  <si>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</si>
  <si>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</si>
  <si>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</si>
  <si>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</si>
  <si>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</si>
  <si>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</si>
  <si>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</si>
  <si>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</si>
  <si>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</si>
  <si>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</si>
  <si>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</si>
  <si>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</si>
  <si>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</si>
  <si>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</si>
  <si>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</si>
  <si>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</si>
  <si>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</si>
  <si>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</si>
  <si>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</si>
  <si>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</si>
  <si>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</si>
  <si>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</si>
  <si>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</si>
  <si>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</si>
  <si>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</si>
  <si>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</si>
  <si>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</si>
  <si>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</si>
  <si>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</si>
  <si>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</si>
  <si>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</si>
  <si>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</si>
  <si>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</si>
  <si>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</si>
  <si>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</si>
  <si>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</si>
  <si>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</si>
  <si>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</si>
  <si>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</si>
  <si>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</si>
  <si>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</si>
  <si>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</si>
  <si>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</si>
  <si>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</si>
  <si>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</si>
  <si>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</si>
  <si>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</si>
  <si>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</si>
  <si>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</si>
  <si>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</si>
  <si>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</si>
  <si>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</si>
  <si>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</si>
  <si>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</si>
  <si>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</si>
  <si>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</si>
  <si>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</si>
  <si>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</si>
  <si>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</si>
  <si>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</si>
  <si>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</si>
  <si>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</si>
  <si>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</si>
  <si>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</si>
  <si>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</si>
  <si>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</si>
  <si>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</si>
  <si>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</si>
  <si>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</si>
  <si>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</si>
  <si>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</si>
  <si>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</si>
  <si>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</si>
  <si>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</si>
  <si>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</si>
  <si>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</si>
  <si>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</si>
  <si>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</si>
  <si>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</si>
  <si>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</si>
  <si>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</si>
  <si>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</si>
  <si>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</si>
  <si>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</si>
  <si>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</si>
  <si>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</si>
  <si>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</si>
  <si>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</si>
  <si>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</si>
  <si>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</si>
  <si>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</si>
  <si>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</si>
  <si>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</si>
  <si>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</si>
  <si>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</si>
  <si>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</si>
  <si>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</si>
  <si>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</si>
  <si>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</si>
  <si>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</si>
  <si>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</si>
  <si>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</si>
  <si>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</si>
  <si>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</si>
  <si>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</si>
  <si>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</si>
  <si>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</si>
  <si>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</si>
  <si>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</si>
  <si>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</si>
  <si>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</si>
  <si>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</si>
  <si>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</si>
  <si>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</si>
  <si>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</si>
  <si>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</si>
  <si>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</si>
  <si>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</si>
  <si>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</si>
  <si>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</si>
  <si>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</si>
  <si>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</si>
  <si>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</si>
  <si>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</si>
  <si>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</si>
  <si>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</si>
  <si>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</si>
  <si>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</si>
  <si>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</si>
  <si>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</si>
  <si>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</si>
  <si>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</si>
  <si>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</si>
  <si>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</si>
  <si>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</si>
  <si>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</si>
  <si>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</si>
  <si>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</si>
  <si>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</si>
  <si>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</si>
  <si>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</si>
  <si>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</si>
  <si>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</si>
  <si>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</si>
  <si>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</si>
  <si>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</si>
  <si>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</si>
  <si>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</si>
  <si>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</si>
  <si>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</si>
  <si>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</si>
  <si>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</si>
  <si>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</si>
  <si>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</si>
  <si>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</si>
  <si>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</si>
  <si>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</si>
  <si>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</si>
  <si>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</si>
  <si>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</si>
  <si>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</si>
  <si>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</si>
  <si>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</si>
  <si>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</si>
  <si>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</si>
  <si>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</si>
  <si>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</si>
  <si>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</si>
  <si>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</si>
  <si>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</si>
  <si>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</si>
  <si>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</si>
  <si>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</si>
  <si>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</si>
  <si>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</si>
  <si>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</si>
  <si>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</si>
  <si>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</si>
  <si>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</si>
  <si>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</si>
  <si>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</si>
  <si>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</si>
  <si>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</si>
  <si>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</si>
  <si>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</si>
  <si>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</si>
  <si>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</si>
  <si>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</si>
  <si>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</si>
  <si>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</si>
  <si>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</si>
  <si>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</si>
  <si>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</si>
  <si>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</si>
  <si>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</si>
  <si>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</si>
  <si>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</si>
  <si>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</si>
  <si>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</si>
  <si>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</si>
  <si>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</si>
  <si>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</si>
  <si>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</si>
  <si>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</si>
  <si>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</si>
  <si>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</si>
  <si>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</si>
  <si>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</si>
  <si>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</si>
  <si>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</si>
  <si>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</si>
  <si>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</si>
  <si>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</si>
  <si>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</si>
  <si>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</si>
  <si>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</si>
  <si>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</si>
  <si>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</si>
  <si>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</si>
  <si>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</si>
  <si>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</si>
  <si>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</si>
  <si>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</si>
  <si>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</si>
  <si>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</si>
  <si>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</si>
  <si>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</si>
  <si>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</si>
  <si>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</si>
  <si>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</si>
  <si>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</si>
  <si>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</si>
  <si>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</si>
  <si>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</si>
  <si>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</si>
  <si>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</si>
  <si>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</si>
  <si>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</si>
  <si>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</si>
  <si>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</si>
  <si>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</si>
  <si>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</si>
  <si>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</si>
  <si>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</si>
  <si>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</si>
  <si>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</si>
  <si>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</si>
  <si>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</si>
  <si>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</si>
  <si>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</si>
  <si>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</si>
  <si>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</si>
  <si>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</si>
  <si>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</si>
  <si>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</si>
  <si>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</si>
  <si>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</si>
  <si>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</si>
  <si>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</si>
  <si>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</si>
  <si>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</si>
  <si>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</si>
  <si>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</si>
  <si>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</si>
  <si>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</si>
  <si>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</si>
  <si>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</si>
  <si>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</si>
  <si>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</si>
  <si>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</si>
  <si>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</si>
  <si>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</si>
  <si>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</si>
  <si>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</si>
  <si>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</si>
  <si>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</si>
  <si>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</si>
  <si>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</si>
  <si>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</si>
  <si>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</si>
  <si>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</si>
  <si>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</si>
  <si>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</si>
  <si>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</si>
  <si>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</si>
  <si>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</si>
  <si>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</si>
  <si>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</si>
  <si>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</si>
  <si>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</si>
  <si>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</si>
  <si>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</si>
  <si>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</si>
  <si>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</si>
  <si>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</si>
  <si>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</si>
  <si>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</si>
  <si>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</si>
  <si>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</si>
  <si>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</si>
  <si>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</si>
  <si>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</si>
  <si>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</si>
  <si>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</si>
  <si>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</si>
  <si>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</si>
  <si>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</si>
  <si>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</si>
  <si>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</si>
  <si>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</si>
  <si>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</si>
  <si>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</si>
  <si>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</si>
  <si>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</si>
  <si>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</si>
  <si>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</si>
  <si>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</si>
  <si>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</si>
  <si>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</si>
  <si>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</si>
  <si>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</si>
  <si>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</si>
  <si>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</si>
  <si>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</si>
  <si>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</si>
  <si>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</si>
  <si>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</si>
  <si>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</si>
  <si>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</si>
  <si>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</si>
  <si>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</si>
  <si>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</si>
  <si>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</si>
  <si>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</si>
  <si>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</si>
  <si>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</si>
  <si>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</si>
  <si>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</si>
  <si>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</si>
  <si>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</si>
  <si>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</si>
  <si>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</si>
  <si>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</si>
  <si>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</si>
  <si>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</si>
  <si>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</si>
  <si>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</si>
  <si>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</si>
  <si>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</si>
  <si>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</si>
  <si>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</si>
  <si>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</si>
  <si>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</si>
  <si>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</si>
  <si>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</si>
  <si>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</si>
  <si>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</si>
  <si>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</si>
  <si>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</si>
  <si>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</si>
  <si>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</si>
  <si>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</si>
  <si>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</si>
  <si>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</si>
  <si>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</si>
  <si>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</si>
  <si>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</si>
  <si>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</si>
  <si>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</si>
  <si>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</si>
  <si>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</si>
  <si>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</si>
  <si>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</si>
  <si>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</si>
  <si>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</si>
  <si>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</si>
  <si>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</si>
  <si>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</si>
  <si>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</si>
  <si>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</si>
  <si>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</si>
  <si>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</si>
  <si>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</si>
  <si>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</si>
  <si>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</si>
  <si>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</si>
  <si>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</si>
  <si>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</si>
  <si>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</si>
  <si>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</si>
  <si>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</si>
  <si>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</si>
  <si>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</si>
  <si>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</si>
  <si>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</si>
  <si>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</si>
  <si>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</si>
  <si>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</si>
  <si>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</si>
  <si>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</si>
  <si>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</si>
  <si>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</si>
  <si>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</si>
  <si>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</si>
  <si>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</si>
  <si>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</si>
  <si>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</si>
  <si>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</si>
  <si>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</si>
  <si>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</si>
  <si>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</si>
  <si>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</si>
  <si>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</si>
  <si>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</si>
  <si>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</si>
  <si>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</si>
  <si>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</si>
  <si>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</si>
  <si>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</si>
  <si>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</si>
  <si>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</si>
  <si>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</si>
  <si>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</si>
  <si>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</si>
  <si>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</si>
  <si>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</si>
  <si>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</si>
  <si>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</si>
  <si>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</si>
  <si>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</si>
  <si>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</si>
  <si>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</si>
  <si>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</si>
  <si>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</si>
  <si>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</si>
  <si>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</si>
  <si>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</si>
  <si>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</si>
  <si>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</si>
  <si>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</si>
  <si>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</si>
  <si>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</si>
  <si>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</si>
  <si>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</si>
  <si>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</si>
  <si>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</si>
  <si>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</si>
  <si>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</si>
  <si>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</si>
  <si>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</si>
  <si>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</si>
  <si>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</si>
  <si>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</si>
  <si>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</si>
  <si>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</si>
  <si>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</si>
  <si>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</si>
  <si>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</si>
  <si>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</si>
  <si>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</si>
  <si>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</si>
  <si>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</si>
  <si>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</si>
  <si>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</si>
  <si>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</si>
  <si>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</si>
  <si>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</si>
  <si>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</si>
  <si>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</si>
  <si>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</si>
  <si>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</si>
  <si>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</si>
  <si>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</si>
  <si>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</si>
  <si>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</si>
  <si>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</si>
  <si>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</si>
  <si>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</si>
  <si>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</si>
  <si>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</si>
  <si>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</si>
  <si>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</si>
  <si>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</si>
  <si>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</si>
  <si>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</si>
  <si>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</si>
  <si>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</si>
  <si>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</si>
  <si>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</si>
  <si>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</si>
  <si>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</si>
  <si>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</si>
  <si>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</si>
  <si>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</si>
  <si>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</si>
  <si>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</si>
  <si>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</si>
  <si>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</si>
  <si>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</si>
  <si>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</si>
  <si>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</si>
  <si>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</si>
  <si>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</si>
  <si>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</si>
  <si>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</si>
  <si>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</si>
  <si>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</si>
  <si>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</si>
  <si>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</si>
  <si>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</si>
  <si>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</si>
  <si>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</si>
  <si>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</si>
  <si>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</si>
  <si>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</si>
  <si>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</si>
  <si>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</si>
  <si>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</si>
  <si>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</si>
  <si>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</si>
  <si>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</si>
  <si>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</si>
  <si>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</si>
  <si>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</si>
  <si>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</si>
  <si>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</si>
  <si>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</si>
  <si>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</si>
  <si>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</si>
  <si>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</si>
  <si>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</si>
  <si>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</si>
  <si>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</si>
  <si>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</si>
  <si>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</si>
  <si>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</si>
  <si>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</si>
  <si>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</si>
  <si>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</si>
  <si>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</si>
  <si>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</si>
  <si>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</si>
  <si>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</si>
  <si>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</si>
  <si>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</si>
  <si>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</si>
  <si>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</si>
  <si>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</si>
  <si>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</si>
  <si>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</si>
  <si>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</si>
  <si>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</si>
  <si>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</si>
  <si>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</si>
  <si>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</si>
  <si>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</si>
  <si>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</si>
  <si>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</si>
  <si>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</si>
  <si>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</si>
  <si>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</si>
  <si>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</si>
  <si>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</si>
  <si>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</si>
  <si>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</si>
  <si>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</si>
  <si>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</si>
  <si>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</si>
  <si>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</si>
  <si>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</si>
  <si>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</si>
  <si>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</si>
  <si>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</si>
  <si>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</si>
  <si>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</si>
  <si>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</si>
  <si>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</si>
  <si>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</si>
  <si>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</si>
  <si>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</si>
  <si>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</si>
  <si>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</si>
  <si>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</si>
  <si>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</si>
  <si>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</si>
  <si>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</si>
  <si>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</si>
  <si>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</si>
  <si>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</si>
  <si>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</si>
  <si>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</si>
  <si>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</si>
  <si>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</si>
  <si>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</si>
  <si>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</si>
  <si>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</si>
  <si>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</si>
  <si>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</si>
  <si>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</si>
  <si>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</si>
  <si>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</si>
  <si>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</si>
  <si>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</si>
  <si>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</si>
  <si>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</si>
  <si>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</si>
  <si>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</si>
  <si>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</si>
  <si>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</si>
  <si>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</si>
  <si>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</si>
  <si>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</si>
  <si>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</si>
  <si>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</si>
  <si>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</si>
  <si>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</si>
  <si>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</si>
  <si>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</si>
  <si>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</si>
  <si>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</si>
  <si>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</si>
  <si>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</si>
  <si>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</si>
  <si>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</si>
  <si>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</si>
  <si>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</si>
  <si>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</si>
  <si>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</si>
  <si>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</si>
  <si>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</si>
  <si>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</si>
  <si>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</si>
  <si>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</si>
  <si>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</si>
  <si>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</si>
  <si>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</si>
  <si>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</si>
  <si>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</si>
  <si>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</si>
  <si>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</si>
  <si>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</si>
  <si>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</si>
  <si>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</si>
  <si>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</si>
  <si>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</si>
  <si>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</si>
  <si>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</si>
  <si>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</si>
  <si>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</si>
  <si>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</si>
  <si>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</si>
  <si>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</si>
  <si>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</si>
  <si>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</si>
  <si>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</si>
  <si>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</si>
  <si>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</si>
  <si>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</si>
  <si>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</si>
  <si>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</si>
  <si>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</si>
  <si>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</si>
  <si>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</si>
  <si>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</si>
  <si>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</si>
  <si>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</si>
  <si>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</si>
  <si>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</si>
  <si>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</si>
  <si>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</si>
  <si>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</si>
  <si>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</si>
  <si>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</si>
  <si>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</si>
  <si>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</si>
  <si>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</si>
  <si>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</si>
  <si>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</si>
  <si>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</si>
  <si>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</si>
  <si>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</si>
  <si>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</si>
  <si>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</si>
  <si>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</si>
  <si>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</si>
  <si>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</si>
  <si>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</si>
  <si>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</si>
  <si>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</si>
  <si>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</si>
  <si>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</si>
  <si>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</si>
  <si>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</si>
  <si>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</si>
  <si>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</si>
  <si>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</si>
  <si>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</si>
  <si>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</si>
  <si>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</si>
  <si>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</si>
  <si>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</si>
  <si>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</si>
  <si>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</si>
  <si>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</si>
  <si>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</si>
  <si>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</si>
  <si>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</si>
  <si>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</si>
  <si>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</si>
  <si>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</si>
  <si>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</si>
  <si>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</si>
  <si>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</si>
  <si>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</si>
  <si>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</si>
  <si>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</si>
  <si>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</si>
  <si>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</si>
  <si>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</si>
  <si>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</si>
  <si>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</si>
  <si>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</si>
  <si>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</si>
  <si>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</si>
  <si>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</si>
  <si>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</si>
  <si>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</si>
  <si>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</si>
  <si>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</si>
  <si>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</si>
  <si>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</si>
  <si>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</si>
  <si>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</si>
  <si>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</si>
  <si>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</si>
  <si>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</si>
  <si>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</si>
  <si>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</si>
  <si>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</si>
  <si>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</si>
  <si>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</si>
  <si>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</si>
  <si>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</si>
  <si>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</si>
  <si>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</si>
  <si>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</si>
  <si>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</si>
  <si>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</si>
  <si>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</si>
  <si>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</si>
  <si>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</si>
  <si>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</si>
  <si>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</si>
  <si>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</si>
  <si>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</si>
  <si>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</si>
  <si>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</si>
  <si>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</si>
  <si>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</si>
  <si>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</si>
  <si>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</si>
  <si>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</si>
  <si>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</si>
  <si>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</si>
  <si>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</si>
  <si>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</si>
  <si>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</si>
  <si>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</si>
  <si>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</si>
  <si>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</si>
  <si>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</si>
  <si>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</si>
  <si>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</si>
  <si>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</si>
  <si>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</si>
  <si>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</si>
  <si>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</si>
  <si>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</si>
  <si>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</si>
  <si>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</si>
  <si>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</si>
  <si>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</si>
  <si>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</si>
  <si>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</si>
  <si>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</si>
  <si>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</si>
  <si>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</si>
  <si>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</si>
  <si>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</si>
  <si>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</si>
  <si>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</si>
  <si>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</si>
  <si>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</si>
  <si>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</si>
  <si>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</si>
  <si>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</si>
  <si>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</si>
  <si>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</si>
  <si>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</si>
  <si>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</si>
  <si>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</si>
  <si>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</si>
  <si>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</si>
  <si>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</si>
  <si>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</si>
  <si>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</si>
  <si>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</si>
  <si>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</si>
  <si>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</si>
  <si>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</si>
  <si>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</si>
  <si>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</si>
  <si>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</si>
  <si>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</si>
  <si>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</si>
  <si>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</si>
  <si>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</si>
  <si>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</si>
  <si>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</si>
  <si>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</si>
  <si>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</si>
  <si>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</si>
  <si>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</si>
  <si>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</si>
  <si>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</si>
  <si>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</si>
  <si>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</si>
  <si>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</si>
  <si>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</si>
  <si>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</si>
  <si>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</si>
  <si>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</si>
  <si>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</si>
  <si>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</si>
  <si>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</si>
  <si>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</si>
  <si>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</si>
  <si>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</si>
  <si>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</si>
  <si>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</si>
  <si>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</si>
  <si>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</si>
  <si>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</si>
  <si>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</si>
  <si>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</si>
  <si>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</si>
  <si>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</si>
  <si>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</si>
  <si>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</si>
  <si>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</si>
  <si>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</si>
  <si>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</si>
  <si>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</si>
  <si>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</si>
  <si>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</si>
  <si>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</si>
  <si>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</si>
  <si>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</si>
  <si>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</si>
  <si>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</si>
  <si>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</si>
  <si>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</si>
  <si>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</si>
  <si>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</si>
  <si>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</si>
  <si>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</si>
  <si>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</si>
  <si>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</si>
  <si>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</si>
  <si>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</si>
  <si>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</si>
  <si>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</si>
  <si>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</si>
  <si>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</si>
  <si>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</si>
  <si>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</si>
  <si>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</si>
  <si>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</si>
  <si>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</si>
  <si>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</si>
  <si>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</si>
  <si>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</si>
  <si>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</si>
  <si>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</si>
  <si>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</si>
  <si>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</si>
  <si>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</si>
  <si>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</si>
  <si>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</si>
  <si>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</si>
  <si>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</si>
  <si>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</si>
  <si>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</si>
  <si>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</si>
  <si>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</si>
  <si>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</si>
  <si>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</si>
  <si>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</si>
  <si>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</si>
  <si>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</si>
  <si>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</si>
  <si>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</si>
  <si>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</si>
  <si>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</si>
  <si>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</si>
  <si>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</si>
  <si>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</si>
  <si>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</si>
  <si>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</si>
  <si>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</si>
  <si>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</si>
  <si>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</si>
  <si>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</si>
  <si>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</si>
  <si>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</si>
  <si>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</si>
  <si>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</si>
  <si>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</si>
  <si>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</si>
  <si>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</si>
  <si>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</si>
  <si>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</si>
  <si>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</si>
  <si>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</si>
  <si>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</si>
  <si>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</si>
  <si>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</si>
  <si>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</si>
  <si>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</si>
  <si>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</si>
  <si>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</si>
  <si>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</si>
  <si>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</si>
  <si>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</si>
  <si>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</si>
  <si>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</si>
  <si>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</si>
  <si>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</si>
  <si>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</si>
  <si>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</si>
  <si>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</si>
  <si>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</si>
  <si>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</si>
  <si>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</si>
  <si>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</si>
  <si>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</si>
  <si>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</si>
  <si>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</si>
  <si>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</si>
  <si>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</si>
  <si>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</si>
  <si>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</si>
  <si>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</si>
  <si>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</si>
  <si>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</si>
  <si>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</si>
  <si>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</si>
  <si>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</si>
  <si>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</si>
  <si>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</si>
  <si>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</si>
  <si>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</si>
  <si>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</si>
  <si>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</si>
  <si>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</si>
  <si>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</si>
  <si>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</si>
  <si>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</si>
  <si>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</si>
  <si>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</si>
  <si>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</si>
  <si>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</si>
  <si>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</si>
  <si>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</si>
  <si>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</si>
  <si>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</si>
  <si>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</si>
  <si>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</si>
  <si>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</si>
  <si>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</si>
  <si>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</si>
  <si>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</si>
  <si>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</si>
  <si>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</si>
  <si>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</si>
  <si>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</si>
  <si>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</si>
  <si>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</si>
  <si>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</si>
  <si>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</si>
  <si>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</si>
  <si>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</si>
  <si>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</si>
  <si>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</si>
  <si>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</si>
  <si>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</si>
  <si>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</si>
  <si>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</si>
  <si>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</si>
  <si>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</si>
  <si>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</si>
  <si>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</si>
  <si>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</si>
  <si>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</si>
  <si>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</si>
  <si>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</si>
  <si>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</si>
  <si>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</si>
  <si>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</si>
  <si>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</si>
  <si>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</si>
  <si>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</si>
  <si>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</si>
  <si>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</si>
  <si>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</si>
  <si>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</si>
  <si>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</si>
  <si>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</si>
  <si>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</si>
  <si>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</si>
  <si>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</si>
  <si>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</si>
  <si>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</si>
  <si>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</si>
  <si>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</si>
  <si>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</si>
  <si>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</si>
  <si>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</si>
  <si>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</si>
  <si>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</si>
  <si>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</si>
  <si>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</si>
  <si>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</si>
  <si>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</si>
  <si>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</si>
  <si>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</si>
  <si>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</si>
  <si>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</si>
  <si>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</si>
  <si>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</si>
  <si>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</si>
  <si>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</si>
  <si>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</si>
  <si>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</si>
  <si>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</si>
  <si>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</si>
  <si>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</si>
  <si>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</si>
  <si>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</si>
  <si>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</si>
  <si>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</si>
  <si>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</si>
  <si>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</si>
  <si>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</si>
  <si>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</si>
  <si>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</si>
  <si>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</si>
  <si>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</si>
  <si>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</si>
  <si>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</si>
  <si>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</si>
  <si>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</si>
  <si>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</si>
  <si>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</si>
  <si>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</si>
  <si>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</si>
  <si>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</si>
  <si>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</si>
  <si>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</si>
  <si>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</si>
  <si>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</si>
  <si>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</si>
  <si>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</si>
  <si>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</si>
  <si>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</si>
  <si>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</si>
  <si>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</si>
  <si>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</si>
  <si>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</si>
  <si>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</si>
  <si>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</si>
  <si>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</si>
  <si>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</si>
  <si>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</si>
  <si>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</si>
  <si>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</si>
  <si>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</si>
  <si>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</si>
  <si>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</si>
  <si>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</si>
  <si>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</si>
  <si>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</si>
  <si>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</si>
  <si>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</si>
  <si>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</si>
  <si>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</si>
  <si>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</si>
  <si>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</si>
  <si>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</si>
  <si>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</si>
  <si>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</si>
  <si>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</si>
  <si>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</si>
  <si>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</si>
  <si>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</si>
  <si>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</si>
  <si>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</si>
  <si>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</si>
  <si>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</si>
  <si>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</si>
  <si>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</si>
  <si>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</si>
  <si>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</si>
  <si>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</si>
  <si>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</si>
  <si>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</si>
  <si>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</si>
  <si>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</si>
  <si>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</si>
  <si>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</si>
  <si>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</si>
  <si>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</si>
  <si>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</si>
  <si>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</si>
  <si>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</si>
  <si>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</si>
  <si>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</si>
  <si>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</si>
  <si>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</si>
  <si>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</si>
  <si>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</si>
  <si>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</si>
  <si>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</si>
  <si>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</si>
  <si>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</si>
  <si>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</si>
  <si>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</si>
  <si>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</si>
  <si>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</si>
  <si>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</si>
  <si>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</si>
  <si>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</si>
  <si>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</si>
  <si>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</si>
  <si>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</si>
  <si>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</si>
  <si>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</si>
  <si>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</si>
  <si>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</si>
  <si>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</si>
  <si>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</si>
  <si>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</si>
  <si>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</si>
  <si>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</si>
  <si>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</si>
  <si>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</si>
  <si>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</si>
  <si>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</si>
  <si>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</si>
  <si>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</si>
  <si>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</si>
  <si>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</si>
  <si>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</si>
  <si>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</si>
  <si>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</si>
  <si>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</si>
  <si>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</si>
  <si>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</si>
  <si>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</si>
  <si>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</si>
  <si>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</si>
  <si>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</si>
  <si>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</si>
  <si>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</si>
  <si>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</si>
  <si>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</si>
  <si>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</si>
  <si>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</si>
  <si>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</si>
  <si>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</si>
  <si>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</si>
  <si>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</si>
  <si>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</si>
  <si>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</si>
  <si>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</si>
  <si>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</si>
  <si>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</si>
  <si>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</si>
  <si>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</si>
  <si>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</si>
  <si>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</si>
  <si>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</si>
  <si>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</si>
  <si>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</si>
  <si>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</si>
  <si>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</si>
  <si>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</si>
  <si>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</si>
  <si>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</si>
  <si>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</si>
  <si>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</si>
  <si>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</si>
  <si>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</si>
  <si>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</si>
  <si>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</si>
  <si>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</si>
  <si>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</si>
  <si>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</si>
  <si>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</si>
  <si>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</si>
  <si>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</si>
  <si>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</si>
  <si>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</si>
  <si>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</si>
  <si>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</si>
  <si>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</si>
  <si>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</si>
  <si>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</si>
  <si>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</si>
  <si>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</si>
  <si>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</si>
  <si>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</si>
  <si>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</si>
  <si>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</si>
  <si>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</si>
  <si>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</si>
  <si>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</si>
  <si>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</si>
  <si>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</si>
  <si>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</si>
  <si>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</si>
  <si>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</si>
  <si>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</si>
  <si>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</si>
  <si>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</si>
  <si>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</si>
  <si>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</si>
  <si>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</si>
  <si>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</si>
  <si>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</si>
  <si>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</si>
  <si>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</si>
  <si>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</si>
  <si>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</si>
  <si>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</si>
  <si>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</si>
  <si>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</si>
  <si>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</si>
  <si>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</si>
  <si>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</si>
  <si>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</si>
  <si>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</si>
  <si>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</si>
  <si>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</si>
  <si>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</si>
  <si>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</si>
  <si>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</si>
  <si>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</si>
  <si>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</si>
  <si>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</si>
  <si>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</si>
  <si>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</si>
  <si>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</si>
  <si>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</si>
  <si>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</si>
  <si>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</si>
  <si>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</si>
  <si>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</si>
  <si>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</si>
  <si>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</si>
  <si>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</si>
  <si>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</si>
  <si>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</si>
  <si>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</si>
  <si>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</si>
  <si>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</si>
  <si>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</si>
  <si>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</si>
  <si>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</si>
  <si>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</si>
  <si>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</si>
  <si>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</si>
  <si>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</si>
  <si>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</si>
  <si>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</si>
  <si>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</si>
  <si>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</si>
  <si>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</si>
  <si>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</si>
  <si>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</si>
  <si>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</si>
  <si>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</si>
  <si>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</si>
  <si>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</si>
  <si>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</si>
  <si>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</si>
  <si>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</si>
  <si>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</si>
  <si>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</si>
  <si>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</si>
  <si>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</si>
  <si>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</si>
  <si>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</si>
  <si>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</si>
  <si>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</si>
  <si>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</si>
  <si>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</si>
  <si>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</si>
  <si>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</si>
  <si>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</si>
  <si>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</si>
  <si>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</si>
  <si>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</si>
  <si>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</si>
  <si>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</si>
  <si>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</si>
  <si>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</si>
  <si>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</si>
  <si>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</si>
  <si>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</si>
  <si>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</si>
  <si>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</si>
  <si>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</si>
  <si>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</si>
  <si>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</si>
  <si>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</si>
  <si>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</si>
  <si>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</si>
  <si>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</si>
  <si>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</si>
  <si>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</si>
  <si>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</si>
  <si>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</si>
  <si>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</si>
  <si>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</si>
  <si>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</si>
  <si>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</si>
  <si>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</si>
  <si>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</si>
  <si>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</si>
  <si>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</si>
  <si>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</si>
  <si>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</si>
  <si>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</si>
  <si>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</si>
  <si>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</si>
  <si>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</si>
  <si>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</si>
  <si>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</si>
  <si>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</si>
  <si>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</si>
  <si>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</si>
  <si>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</si>
  <si>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</si>
  <si>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</si>
  <si>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</si>
  <si>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</si>
  <si>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</si>
  <si>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</si>
  <si>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</si>
  <si>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</si>
  <si>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</si>
  <si>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</si>
  <si>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</si>
  <si>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</si>
  <si>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</si>
  <si>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</si>
  <si>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</si>
  <si>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</si>
  <si>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</si>
  <si>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</si>
  <si>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</si>
  <si>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</si>
  <si>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</si>
  <si>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</si>
  <si>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</si>
  <si>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</si>
  <si>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</si>
  <si>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</si>
  <si>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</si>
  <si>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</si>
  <si>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</si>
  <si>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</si>
  <si>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</si>
  <si>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</si>
  <si>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</si>
  <si>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</si>
  <si>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</si>
  <si>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</si>
  <si>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</si>
  <si>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</si>
  <si>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</si>
  <si>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</si>
  <si>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</si>
  <si>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</si>
  <si>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</si>
  <si>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</si>
  <si>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</si>
  <si>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</si>
  <si>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</si>
  <si>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</si>
  <si>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</si>
  <si>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</si>
  <si>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</si>
  <si>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</si>
  <si>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</si>
  <si>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</si>
  <si>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</si>
  <si>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</si>
  <si>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</si>
  <si>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</si>
  <si>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</si>
  <si>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</si>
  <si>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</si>
  <si>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</si>
  <si>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</si>
  <si>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</si>
  <si>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</si>
  <si>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</si>
  <si>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</si>
  <si>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</si>
  <si>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</si>
  <si>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</si>
  <si>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</si>
  <si>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</si>
  <si>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</si>
  <si>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</si>
  <si>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</si>
  <si>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</si>
  <si>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</si>
  <si>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</si>
  <si>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</si>
  <si>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</si>
  <si>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</si>
  <si>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</si>
  <si>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</si>
  <si>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</si>
  <si>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</si>
  <si>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</si>
  <si>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</si>
  <si>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</si>
  <si>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</si>
  <si>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</si>
  <si>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</si>
  <si>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</si>
  <si>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</si>
  <si>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</si>
  <si>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</si>
  <si>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</si>
  <si>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</si>
  <si>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</si>
  <si>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</si>
  <si>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</si>
  <si>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</si>
  <si>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</si>
  <si>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</si>
  <si>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</si>
  <si>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</si>
  <si>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</si>
  <si>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</si>
  <si>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</si>
  <si>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</si>
  <si>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</si>
  <si>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</si>
  <si>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</si>
  <si>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</si>
  <si>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</si>
  <si>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</si>
  <si>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</si>
  <si>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</si>
  <si>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</si>
  <si>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</si>
  <si>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</si>
  <si>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</si>
  <si>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</si>
  <si>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</si>
  <si>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</si>
  <si>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</si>
  <si>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</si>
  <si>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</si>
  <si>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</si>
  <si>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</si>
  <si>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</si>
  <si>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</si>
  <si>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</si>
  <si>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</si>
  <si>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</si>
  <si>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</si>
  <si>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</si>
  <si>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</si>
  <si>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</si>
  <si>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</si>
  <si>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</si>
  <si>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</si>
  <si>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</si>
  <si>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</si>
  <si>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</si>
  <si>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</si>
  <si>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</si>
  <si>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</si>
  <si>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</si>
  <si>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</si>
  <si>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</si>
  <si>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</si>
  <si>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</si>
  <si>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</si>
  <si>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</si>
  <si>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</si>
  <si>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</si>
  <si>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</si>
  <si>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</si>
  <si>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</si>
  <si>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</si>
  <si>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</si>
  <si>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</si>
  <si>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</si>
  <si>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</si>
  <si>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</si>
  <si>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</si>
  <si>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</si>
  <si>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</si>
  <si>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</si>
  <si>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</si>
  <si>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</si>
  <si>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</si>
  <si>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</si>
  <si>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</si>
  <si>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</si>
  <si>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</si>
  <si>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</si>
  <si>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</si>
  <si>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</si>
  <si>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</si>
  <si>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</si>
  <si>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</si>
  <si>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</si>
  <si>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</si>
  <si>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</si>
  <si>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</si>
  <si>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</si>
  <si>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</si>
  <si>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</si>
  <si>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</si>
  <si>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</si>
  <si>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</si>
  <si>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</si>
  <si>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</si>
  <si>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</si>
  <si>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</si>
  <si>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</si>
  <si>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</si>
  <si>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</si>
  <si>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</si>
  <si>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</si>
  <si>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</si>
  <si>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</si>
  <si>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</si>
  <si>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</si>
  <si>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</si>
  <si>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</si>
  <si>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</si>
  <si>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</si>
  <si>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</si>
  <si>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</si>
  <si>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</si>
  <si>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</si>
  <si>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</si>
  <si>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</si>
  <si>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</si>
  <si>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</si>
  <si>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</si>
  <si>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</si>
  <si>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</si>
  <si>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</si>
  <si>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</si>
  <si>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</si>
  <si>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</si>
  <si>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</si>
  <si>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</si>
  <si>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</si>
  <si>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</si>
  <si>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</si>
  <si>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</si>
  <si>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</si>
  <si>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</si>
  <si>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</si>
  <si>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</si>
  <si>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</si>
  <si>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</si>
  <si>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</si>
  <si>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</si>
  <si>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</si>
  <si>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</si>
  <si>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</si>
  <si>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</si>
  <si>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</si>
  <si>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</si>
  <si>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</si>
  <si>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</si>
  <si>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</si>
  <si>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</si>
  <si>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</si>
  <si>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</si>
  <si>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</si>
  <si>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</si>
  <si>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</si>
  <si>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</si>
  <si>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</si>
  <si>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</si>
  <si>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</si>
  <si>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</si>
  <si>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</si>
  <si>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</si>
  <si>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</si>
  <si>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</si>
  <si>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</si>
  <si>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</si>
  <si>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</si>
  <si>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</si>
  <si>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</si>
  <si>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</si>
  <si>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</si>
  <si>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</si>
  <si>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</si>
  <si>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</si>
  <si>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</si>
  <si>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</si>
  <si>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</si>
  <si>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</si>
  <si>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</si>
  <si>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</si>
  <si>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</si>
  <si>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</si>
  <si>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</si>
  <si>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</si>
  <si>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</si>
  <si>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</si>
  <si>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</si>
  <si>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</si>
  <si>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</si>
  <si>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</si>
  <si>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</si>
  <si>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</si>
  <si>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</si>
  <si>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</si>
  <si>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</si>
  <si>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</si>
  <si>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</si>
  <si>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</si>
  <si>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</si>
  <si>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</si>
  <si>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</si>
  <si>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</si>
  <si>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</si>
  <si>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</si>
  <si>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</si>
  <si>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</si>
  <si>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</si>
  <si>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</si>
  <si>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</si>
  <si>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</si>
  <si>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</si>
  <si>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</si>
  <si>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</si>
  <si>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</si>
  <si>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</si>
  <si>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</si>
  <si>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</si>
  <si>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</si>
  <si>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</si>
  <si>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</si>
  <si>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</si>
  <si>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</si>
  <si>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</si>
  <si>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</si>
  <si>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</si>
  <si>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</si>
  <si>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</si>
  <si>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</si>
  <si>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</si>
  <si>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</si>
  <si>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</si>
  <si>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</si>
  <si>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</si>
  <si>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</si>
  <si>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</si>
  <si>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</si>
  <si>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</si>
  <si>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</si>
  <si>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</si>
  <si>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</si>
  <si>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</si>
  <si>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</si>
  <si>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</si>
  <si>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</si>
  <si>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</si>
  <si>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</si>
  <si>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</si>
  <si>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</si>
  <si>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</si>
  <si>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</si>
  <si>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</si>
  <si>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</si>
  <si>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</si>
  <si>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</si>
  <si>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</si>
  <si>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</si>
  <si>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</si>
  <si>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</si>
  <si>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</si>
  <si>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</si>
  <si>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</si>
  <si>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</si>
  <si>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</si>
  <si>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</si>
  <si>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</si>
  <si>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</si>
  <si>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</si>
  <si>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</si>
  <si>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</si>
  <si>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</si>
  <si>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</si>
  <si>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</si>
  <si>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</si>
  <si>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</si>
  <si>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</si>
  <si>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</si>
  <si>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</si>
  <si>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</si>
  <si>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</si>
  <si>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</si>
  <si>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</si>
  <si>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</si>
  <si>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</si>
  <si>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</si>
  <si>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</si>
  <si>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</si>
  <si>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</si>
  <si>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</si>
  <si>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</si>
  <si>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</si>
  <si>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</si>
  <si>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</si>
  <si>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</si>
  <si>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</si>
  <si>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</si>
  <si>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</si>
  <si>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</si>
  <si>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</si>
  <si>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</si>
  <si>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</si>
  <si>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</si>
  <si>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</si>
  <si>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</si>
  <si>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</si>
  <si>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</si>
  <si>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</si>
  <si>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</si>
  <si>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</si>
  <si>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</si>
  <si>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</si>
  <si>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</si>
  <si>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</si>
  <si>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</si>
  <si>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</si>
  <si>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</si>
  <si>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</si>
  <si>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</si>
  <si>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</si>
  <si>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</si>
  <si>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</si>
  <si>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</si>
  <si>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</si>
  <si>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</si>
  <si>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</si>
  <si>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</si>
  <si>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</si>
  <si>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</si>
  <si>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</si>
  <si>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</si>
  <si>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</si>
  <si>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</si>
  <si>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</si>
  <si>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</si>
  <si>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</si>
  <si>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</si>
  <si>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</si>
  <si>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</si>
  <si>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</si>
  <si>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</si>
  <si>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</si>
  <si>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</si>
  <si>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</si>
  <si>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</si>
  <si>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</si>
  <si>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</si>
  <si>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</si>
  <si>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</si>
  <si>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</si>
  <si>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</si>
  <si>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</si>
  <si>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</si>
  <si>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</si>
  <si>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</si>
  <si>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</si>
  <si>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</si>
  <si>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</si>
  <si>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</si>
  <si>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</si>
  <si>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</si>
  <si>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</si>
  <si>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</si>
  <si>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</si>
  <si>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</si>
  <si>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</si>
  <si>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</si>
  <si>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</si>
  <si>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</si>
  <si>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</si>
  <si>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</si>
  <si>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</si>
  <si>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</si>
  <si>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</si>
  <si>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</si>
  <si>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</si>
  <si>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</si>
  <si>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</si>
  <si>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</si>
  <si>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</si>
  <si>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</si>
  <si>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</si>
  <si>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</si>
  <si>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</si>
  <si>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</si>
  <si>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</si>
  <si>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</si>
  <si>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</si>
  <si>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</si>
  <si>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</si>
  <si>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</si>
  <si>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</si>
  <si>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</si>
  <si>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</si>
  <si>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</si>
  <si>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</si>
  <si>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</si>
  <si>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</si>
  <si>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</si>
  <si>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</si>
  <si>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</si>
  <si>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</si>
  <si>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</si>
  <si>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</si>
  <si>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</si>
  <si>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</si>
  <si>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</si>
  <si>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</si>
  <si>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</si>
  <si>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</si>
  <si>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</si>
  <si>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</si>
  <si>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</si>
  <si>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</si>
  <si>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</si>
  <si>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</si>
  <si>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</si>
  <si>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</si>
  <si>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</si>
  <si>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</si>
  <si>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</si>
  <si>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</si>
  <si>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</si>
  <si>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</si>
  <si>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</si>
  <si>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</si>
  <si>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</si>
  <si>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</si>
  <si>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</si>
  <si>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</si>
  <si>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</si>
  <si>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</si>
  <si>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</si>
  <si>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</si>
  <si>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</si>
  <si>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</si>
  <si>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</si>
  <si>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</si>
  <si>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</si>
  <si>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</si>
  <si>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</si>
  <si>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</si>
  <si>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</si>
  <si>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</si>
  <si>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</si>
  <si>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</si>
  <si>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</si>
  <si>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</si>
  <si>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</si>
  <si>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</si>
  <si>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</si>
  <si>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</si>
  <si>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</si>
  <si>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</si>
  <si>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</si>
  <si>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</si>
  <si>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</si>
  <si>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</si>
  <si>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</si>
  <si>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</si>
  <si>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</si>
  <si>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</si>
  <si>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</si>
  <si>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</si>
  <si>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</si>
  <si>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</si>
  <si>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</si>
  <si>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</si>
  <si>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</si>
  <si>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</si>
  <si>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</si>
  <si>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</si>
  <si>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</si>
  <si>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</si>
  <si>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</si>
  <si>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</si>
  <si>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</si>
  <si>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</si>
  <si>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</si>
  <si>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</si>
  <si>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</si>
  <si>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</si>
  <si>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</si>
  <si>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</si>
  <si>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</si>
  <si>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</si>
  <si>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</si>
  <si>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</si>
  <si>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</si>
  <si>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</si>
  <si>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</si>
  <si>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</si>
  <si>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</si>
  <si>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</si>
  <si>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</si>
  <si>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</si>
  <si>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</si>
  <si>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</si>
  <si>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</si>
  <si>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</si>
  <si>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</si>
  <si>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</si>
  <si>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</si>
  <si>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</si>
  <si>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</si>
  <si>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</si>
  <si>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</si>
  <si>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</si>
  <si>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</si>
  <si>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</si>
  <si>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</si>
  <si>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</si>
  <si>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</si>
  <si>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</si>
  <si>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</si>
  <si>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</si>
  <si>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</si>
  <si>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</si>
  <si>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</si>
  <si>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</si>
  <si>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</si>
  <si>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</si>
  <si>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</si>
  <si>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</si>
  <si>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</si>
  <si>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</si>
  <si>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</si>
  <si>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</si>
  <si>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</si>
  <si>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</si>
  <si>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</si>
  <si>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</si>
  <si>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</si>
  <si>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</si>
  <si>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</si>
  <si>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</si>
  <si>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</si>
  <si>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</si>
  <si>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</si>
  <si>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</si>
  <si>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</si>
  <si>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</si>
  <si>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</si>
  <si>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</si>
  <si>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</si>
  <si>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</si>
  <si>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</si>
  <si>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</si>
  <si>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</si>
  <si>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</si>
  <si>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</si>
  <si>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</si>
  <si>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</si>
  <si>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</si>
  <si>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</si>
  <si>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</si>
  <si>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</si>
  <si>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</si>
  <si>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</si>
  <si>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</si>
  <si>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</si>
  <si>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</si>
  <si>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</si>
  <si>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</si>
  <si>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</si>
  <si>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</si>
  <si>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</si>
  <si>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</si>
  <si>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</si>
  <si>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</si>
  <si>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</si>
  <si>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</si>
  <si>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</si>
  <si>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</si>
  <si>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</si>
  <si>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</si>
  <si>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</si>
  <si>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</si>
  <si>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</si>
  <si>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</si>
  <si>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</si>
  <si>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</si>
  <si>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</si>
  <si>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</si>
  <si>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</si>
  <si>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</si>
  <si>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</si>
  <si>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</si>
  <si>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</si>
  <si>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</si>
  <si>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</si>
  <si>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</si>
  <si>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</si>
  <si>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</si>
  <si>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</si>
  <si>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</si>
  <si>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</si>
  <si>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</si>
  <si>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</si>
  <si>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</si>
  <si>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</si>
  <si>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</si>
  <si>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</si>
  <si>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</si>
  <si>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</si>
  <si>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</si>
  <si>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</si>
  <si>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</si>
  <si>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</si>
  <si>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</si>
  <si>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</si>
  <si>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</si>
  <si>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</si>
  <si>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</si>
  <si>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</si>
  <si>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</si>
  <si>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</si>
  <si>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</si>
  <si>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</si>
  <si>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</si>
  <si>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</si>
  <si>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</si>
  <si>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</si>
  <si>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</si>
  <si>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</si>
  <si>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</si>
  <si>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</si>
  <si>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</si>
  <si>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</si>
  <si>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</si>
  <si>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</si>
  <si>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</si>
  <si>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</si>
  <si>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</si>
  <si>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</si>
  <si>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</si>
  <si>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</si>
  <si>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</si>
  <si>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</si>
  <si>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</si>
  <si>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</si>
  <si>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</si>
  <si>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</si>
  <si>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</si>
  <si>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</si>
  <si>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</si>
  <si>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</si>
  <si>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</si>
  <si>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</si>
  <si>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</si>
  <si>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</si>
  <si>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</si>
  <si>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</si>
  <si>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</si>
  <si>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</si>
  <si>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</si>
  <si>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</si>
  <si>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</si>
  <si>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</si>
  <si>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</si>
  <si>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</si>
  <si>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</si>
  <si>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</si>
  <si>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</si>
  <si>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</si>
  <si>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</si>
  <si>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</si>
  <si>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</si>
  <si>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</si>
  <si>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</si>
  <si>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</si>
  <si>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</si>
  <si>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</si>
  <si>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</si>
  <si>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</si>
  <si>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</si>
  <si>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</si>
  <si>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</si>
  <si>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</si>
  <si>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</si>
  <si>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</si>
  <si>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</si>
  <si>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</si>
  <si>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</si>
  <si>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</si>
  <si>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</si>
  <si>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</si>
  <si>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</si>
  <si>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</si>
  <si>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</si>
  <si>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</si>
  <si>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</si>
  <si>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</si>
  <si>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</si>
  <si>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</si>
  <si>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</si>
  <si>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</si>
  <si>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</si>
  <si>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</si>
  <si>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</si>
  <si>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</si>
  <si>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</si>
  <si>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</si>
  <si>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</si>
  <si>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</si>
  <si>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</si>
  <si>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</si>
  <si>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</si>
  <si>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</si>
  <si>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</si>
  <si>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</si>
  <si>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</si>
  <si>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</si>
  <si>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</si>
  <si>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</si>
  <si>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</si>
  <si>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</si>
  <si>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</si>
  <si>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</si>
  <si>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</si>
  <si>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</si>
  <si>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</si>
  <si>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</si>
  <si>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</si>
  <si>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</si>
  <si>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</si>
  <si>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</si>
  <si>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</si>
  <si>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</si>
  <si>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</si>
  <si>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</si>
  <si>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</si>
  <si>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</si>
  <si>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</si>
  <si>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</si>
  <si>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</si>
  <si>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</si>
  <si>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</si>
  <si>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</si>
  <si>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</si>
  <si>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</si>
  <si>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</si>
  <si>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</si>
  <si>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</si>
  <si>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</si>
  <si>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</si>
  <si>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</si>
  <si>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</si>
  <si>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</si>
  <si>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</si>
  <si>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</si>
  <si>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</si>
  <si>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</si>
  <si>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</si>
  <si>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</si>
  <si>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</si>
  <si>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</si>
  <si>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</si>
  <si>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</si>
  <si>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</si>
  <si>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</si>
  <si>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</si>
  <si>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</si>
  <si>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</si>
  <si>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</si>
  <si>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</si>
  <si>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</si>
  <si>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</si>
  <si>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</si>
  <si>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</si>
  <si>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</si>
  <si>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</si>
  <si>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</si>
  <si>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</si>
  <si>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</si>
  <si>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</si>
  <si>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</si>
  <si>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</si>
  <si>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</si>
  <si>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</si>
  <si>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</si>
  <si>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</si>
  <si>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</si>
  <si>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</si>
  <si>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</si>
  <si>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</si>
  <si>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</si>
  <si>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</si>
  <si>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</si>
  <si>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</si>
  <si>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</si>
  <si>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</si>
  <si>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</si>
  <si>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</si>
  <si>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</si>
  <si>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</si>
  <si>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</si>
  <si>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</si>
  <si>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</si>
  <si>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</si>
  <si>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</si>
  <si>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</si>
  <si>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</si>
  <si>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</si>
  <si>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</si>
  <si>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</si>
  <si>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</si>
  <si>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</si>
  <si>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</si>
  <si>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</si>
  <si>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</si>
  <si>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</si>
  <si>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</si>
  <si>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</si>
  <si>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</si>
  <si>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</si>
  <si>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</si>
  <si>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</si>
  <si>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</si>
  <si>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</si>
  <si>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</si>
  <si>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</si>
  <si>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</si>
  <si>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</si>
  <si>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</si>
  <si>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</si>
  <si>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</si>
  <si>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</si>
  <si>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</si>
  <si>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</si>
  <si>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</si>
  <si>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</si>
  <si>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</si>
  <si>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</si>
  <si>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X</t>
  </si>
  <si>
    <t>Name</t>
  </si>
  <si>
    <t xml:space="preserve">Goal 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</si>
  <si>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</si>
  <si>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</si>
  <si>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</si>
  <si>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</si>
  <si>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</si>
  <si>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</si>
  <si>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</si>
  <si>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</si>
  <si>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</si>
  <si>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</si>
  <si>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</si>
  <si>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</si>
  <si>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</si>
  <si>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</si>
  <si>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</si>
  <si>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</si>
  <si>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</si>
  <si>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</si>
  <si>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</si>
  <si>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</si>
  <si>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Years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</si>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</sst>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/>
    <xf numFmtId="0" fontId="2" fillId="0" borderId="0" xfId="0" applyFon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E-5040-8F30-970A2B6A15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67E-5040-8F30-970A2B6A15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7E-5040-8F30-970A2B6A15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67E-5040-8F30-970A2B6A1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8735328"/>
        <c:axId val="750500544"/>
      </c:barChart>
      <c:catAx>
        <c:axId val="71873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500544"/>
        <c:crosses val="autoZero"/>
        <c:auto val="1"/>
        <c:lblAlgn val="ctr"/>
        <c:lblOffset val="100"/>
        <c:noMultiLvlLbl val="0"/>
      </c:catAx>
      <c:valAx>
        <c:axId val="75050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73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0-0845-9861-FEAB5EA1F410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20-0845-9861-FEAB5EA1F410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20-0845-9861-FEAB5EA1F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3050224"/>
        <c:axId val="261884832"/>
      </c:barChart>
      <c:catAx>
        <c:axId val="26305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84832"/>
        <c:crosses val="autoZero"/>
        <c:auto val="1"/>
        <c:lblAlgn val="ctr"/>
        <c:lblOffset val="100"/>
        <c:noMultiLvlLbl val="0"/>
      </c:catAx>
      <c:valAx>
        <c:axId val="2618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05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0-9340-B815-DEB662EFD301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58-984A-9527-36C8A971F30D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58-984A-9527-36C8A971F30D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58-984A-9527-36C8A971F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959696"/>
        <c:axId val="398372224"/>
      </c:lineChart>
      <c:catAx>
        <c:axId val="36495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72224"/>
        <c:crosses val="autoZero"/>
        <c:auto val="1"/>
        <c:lblAlgn val="ctr"/>
        <c:lblOffset val="100"/>
        <c:noMultiLvlLbl val="0"/>
      </c:catAx>
      <c:valAx>
        <c:axId val="39837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95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4FBFA75-C5B1-934B-AC9B-B9AAC41D942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3854462-1CA6-744D-B882-79F862F0D5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9E70A8E-30C3-674F-A184-8A0CCADB9FEA}">
  <sheetPr/>
  <sheetViews>
    <sheetView tabSelected="1" zoomScale="1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19</xdr:row>
      <xdr:rowOff>127000</xdr:rowOff>
    </xdr:from>
    <xdr:to>
      <xdr:col>19</xdr:col>
      <xdr:colOff>647700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6364F-424B-B64E-BCC9-998FBE338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8</xdr:row>
      <xdr:rowOff>38100</xdr:rowOff>
    </xdr:from>
    <xdr:to>
      <xdr:col>15</xdr:col>
      <xdr:colOff>635000</xdr:colOff>
      <xdr:row>27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EFFA2-D8C1-A84E-88E5-824E7BCC6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374650</xdr:colOff>
      <xdr:row>10</xdr:row>
      <xdr:rowOff>63500</xdr:rowOff>
    </xdr:from>
    <xdr:to>
      <xdr:col>12</xdr:col>
      <xdr:colOff>800100</xdr:colOff>
      <xdr:row>33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45D81-BF46-534C-BF2A-042ED4D12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0AB939-40FA-1E47-922D-1F45B6D1168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A6C8BB1-6B1B-D94C-9482-6FAEC6A103A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0.661412268521" createdVersion="6" refreshedVersion="6" minRefreshableVersion="3" recordCount="4114" xr:uid="{8BAE793D-8846-BB42-9FDC-056AEAFD7C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3.518356944442" createdVersion="6" refreshedVersion="6" minRefreshableVersion="3" recordCount="4115" xr:uid="{C5E1372A-EBC1-1F4C-A31A-02FA9903D66F}">
  <cacheSource type="worksheet">
    <worksheetSource ref="A1:T1048576" sheet="Kickstarter"/>
  </cacheSource>
  <cacheFields count="21">
    <cacheField name="id" numFmtId="0">
      <sharedItems containsBlank="1" containsMixedTypes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X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0F819-4D7B-A841-A789-B7C49A4543BD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12929-AC8D-464F-9E1E-ABAEB6901421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DA17B-8F96-5147-B1B9-4492F59CAE6C}" name="PivotTable9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7" zoomScaleNormal="86" workbookViewId="0">
      <pane ySplit="521" topLeftCell="A2924" activePane="bottomLeft" state="frozen"/>
      <selection activeCell="B1" sqref="B1"/>
      <selection pane="bottomLeft" activeCell="E1" sqref="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83203125" style="15" bestFit="1" customWidth="1"/>
    <col min="20" max="20" width="19.33203125" style="15" bestFit="1" customWidth="1"/>
  </cols>
  <sheetData>
    <row r="1" spans="1:20" ht="42" customHeight="1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 t="s">
        <v>8367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FC7FCE1B-0A2F-5F47-A325-8044CB60E53C}">
    <filterColumn colId="6">
      <filters>
        <filter val="GB"/>
      </filters>
    </filterColumn>
    <filterColumn colId="13">
      <filters>
        <filter val="theater/musical"/>
      </filters>
    </filterColumn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canceled ">
      <formula>NOT(ISERROR(SEARCH("canceled 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EFC16-6E8E-4F4C-8AA4-3E10DE9B0AB2}">
  <dimension ref="A1:F6"/>
  <sheetViews>
    <sheetView zoomScale="75" workbookViewId="0">
      <selection activeCell="E23" sqref="E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3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5BEAB-F9CC-7243-9763-1EC9B6715725}">
  <dimension ref="A2:E8"/>
  <sheetViews>
    <sheetView workbookViewId="0">
      <selection activeCell="I5" sqref="I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2" t="s">
        <v>8222</v>
      </c>
      <c r="B2" t="s">
        <v>8224</v>
      </c>
    </row>
    <row r="3" spans="1:5" x14ac:dyDescent="0.2">
      <c r="A3" s="12" t="s">
        <v>8358</v>
      </c>
      <c r="B3" t="s">
        <v>8364</v>
      </c>
    </row>
    <row r="5" spans="1:5" x14ac:dyDescent="0.2">
      <c r="A5" s="12" t="s">
        <v>8360</v>
      </c>
      <c r="B5" s="12" t="s">
        <v>8361</v>
      </c>
    </row>
    <row r="6" spans="1:5" x14ac:dyDescent="0.2">
      <c r="A6" s="12" t="s">
        <v>8363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">
      <c r="A7" s="13" t="s">
        <v>8316</v>
      </c>
      <c r="B7" s="11">
        <v>70</v>
      </c>
      <c r="C7" s="11">
        <v>6</v>
      </c>
      <c r="D7" s="11">
        <v>238</v>
      </c>
      <c r="E7" s="11">
        <v>314</v>
      </c>
    </row>
    <row r="8" spans="1:5" x14ac:dyDescent="0.2">
      <c r="A8" s="13" t="s">
        <v>8362</v>
      </c>
      <c r="B8" s="11">
        <v>70</v>
      </c>
      <c r="C8" s="11">
        <v>6</v>
      </c>
      <c r="D8" s="11">
        <v>238</v>
      </c>
      <c r="E8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7A4B-88C9-9646-A6A8-69E4C636162F}">
  <dimension ref="A2:F19"/>
  <sheetViews>
    <sheetView workbookViewId="0">
      <selection activeCell="P28" sqref="P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2" t="s">
        <v>8390</v>
      </c>
      <c r="B2" t="s">
        <v>8364</v>
      </c>
    </row>
    <row r="3" spans="1:6" x14ac:dyDescent="0.2">
      <c r="A3" s="12" t="s">
        <v>8358</v>
      </c>
      <c r="B3" t="s">
        <v>8315</v>
      </c>
    </row>
    <row r="5" spans="1:6" x14ac:dyDescent="0.2">
      <c r="A5" s="12" t="s">
        <v>8360</v>
      </c>
      <c r="B5" s="12" t="s">
        <v>8361</v>
      </c>
    </row>
    <row r="6" spans="1:6" x14ac:dyDescent="0.2">
      <c r="A6" s="12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3" t="s">
        <v>8383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3" t="s">
        <v>8389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3" t="s">
        <v>8381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3" t="s">
        <v>8382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3" t="s">
        <v>8388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3" t="s">
        <v>8386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3" t="s">
        <v>8378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3" t="s">
        <v>8387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3" t="s">
        <v>8384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3" t="s">
        <v>8379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3" t="s">
        <v>8385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3" t="s">
        <v>8380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3" t="s">
        <v>8362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982D5-876D-604A-BC70-9F6619D96856}">
  <dimension ref="A1:F6"/>
  <sheetViews>
    <sheetView zoomScale="85" workbookViewId="0">
      <selection activeCell="B11" sqref="B11"/>
    </sheetView>
  </sheetViews>
  <sheetFormatPr baseColWidth="10" defaultRowHeight="15" x14ac:dyDescent="0.2"/>
  <cols>
    <col min="1" max="1" width="28.6640625" style="16" bestFit="1" customWidth="1"/>
    <col min="2" max="2" width="109" style="16" bestFit="1" customWidth="1"/>
    <col min="3" max="5" width="10.83203125" style="16"/>
    <col min="6" max="6" width="15.5" style="16" bestFit="1" customWidth="1"/>
    <col min="7" max="16384" width="10.83203125" style="16"/>
  </cols>
  <sheetData>
    <row r="1" spans="1:6" s="18" customFormat="1" x14ac:dyDescent="0.2">
      <c r="A1" s="18" t="s">
        <v>8368</v>
      </c>
      <c r="B1" s="18" t="s">
        <v>4110</v>
      </c>
      <c r="C1" s="18" t="s">
        <v>8369</v>
      </c>
      <c r="D1" s="18" t="s">
        <v>8370</v>
      </c>
      <c r="E1" s="18" t="s">
        <v>8307</v>
      </c>
      <c r="F1" s="18" t="s">
        <v>8371</v>
      </c>
    </row>
    <row r="2" spans="1:6" x14ac:dyDescent="0.2">
      <c r="A2" s="17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  <c r="E2" s="16">
        <f>VLOOKUP(A2,Kickstarter!B:P,15,FALSE)</f>
        <v>51.79</v>
      </c>
      <c r="F2" s="16">
        <f>VLOOKUP(A2,Kickstarter!B:L,11,FALSE)</f>
        <v>39</v>
      </c>
    </row>
    <row r="3" spans="1:6" x14ac:dyDescent="0.2">
      <c r="A3" s="17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  <c r="E3" s="16">
        <f>VLOOKUP(A3,Kickstarter!B:P,15,FALSE)</f>
        <v>36.07</v>
      </c>
      <c r="F3" s="16">
        <f>VLOOKUP(A3,Kickstarter!B:L,11,FALSE)</f>
        <v>56</v>
      </c>
    </row>
    <row r="4" spans="1:6" x14ac:dyDescent="0.2">
      <c r="A4" s="17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  <c r="E4" s="16">
        <f>VLOOKUP(A4,Kickstarter!B:P,15,FALSE)</f>
        <v>33.03</v>
      </c>
      <c r="F4" s="16">
        <f>VLOOKUP(A4,Kickstarter!B:L,11,FALSE)</f>
        <v>78</v>
      </c>
    </row>
    <row r="5" spans="1:6" x14ac:dyDescent="0.2">
      <c r="A5" s="17" t="s">
        <v>3329</v>
      </c>
      <c r="B5" s="16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  <c r="E5" s="16">
        <f>VLOOKUP(A5,Kickstarter!B:P,15,FALSE)</f>
        <v>44.92</v>
      </c>
      <c r="F5" s="16">
        <f>VLOOKUP(A5,Kickstarter!B:L,11,FALSE)</f>
        <v>26</v>
      </c>
    </row>
    <row r="6" spans="1:6" x14ac:dyDescent="0.2">
      <c r="A6" s="17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  <c r="E6" s="16">
        <f>VLOOKUP(A6,Kickstarter!B:P,15,FALSE)</f>
        <v>36.61</v>
      </c>
      <c r="F6" s="1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191E5-AEF0-2549-AE21-521F116351E4}">
  <dimension ref="A1:T413"/>
  <sheetViews>
    <sheetView workbookViewId="0">
      <selection activeCell="E1" sqref="E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canceled ">
      <formula>NOT(ISERROR(SEARCH("canceled 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702FE-AB67-FF41-BD9D-358448875659}">
  <dimension ref="A1:T251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canceled ">
      <formula>NOT(ISERROR(SEARCH("canceled 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EA424-8DBF-B84F-8239-0EE12BA0CFD9}">
  <dimension ref="A1:C14"/>
  <sheetViews>
    <sheetView zoomScale="150" workbookViewId="0">
      <selection activeCell="G16" sqref="G16"/>
    </sheetView>
  </sheetViews>
  <sheetFormatPr baseColWidth="10" defaultRowHeight="15" x14ac:dyDescent="0.2"/>
  <cols>
    <col min="1" max="1" width="24.6640625" bestFit="1" customWidth="1"/>
    <col min="2" max="2" width="9" bestFit="1" customWidth="1"/>
    <col min="3" max="3" width="7.6640625" style="6" bestFit="1" customWidth="1"/>
  </cols>
  <sheetData>
    <row r="1" spans="1:3" x14ac:dyDescent="0.2">
      <c r="B1" t="s">
        <v>8376</v>
      </c>
      <c r="C1" s="11" t="s">
        <v>8377</v>
      </c>
    </row>
    <row r="2" spans="1:3" x14ac:dyDescent="0.2">
      <c r="A2" t="s">
        <v>8372</v>
      </c>
      <c r="B2" s="19">
        <f>AVERAGE('Successful U.S. Kickstarters'!D:D)</f>
        <v>5048.8786407766993</v>
      </c>
      <c r="C2" s="19">
        <f>AVERAGE('Failed U.S. Kickstarters'!D:D)</f>
        <v>10554.212</v>
      </c>
    </row>
    <row r="3" spans="1:3" x14ac:dyDescent="0.2">
      <c r="A3" t="s">
        <v>8373</v>
      </c>
      <c r="B3" s="19">
        <f>MEDIAN('Successful U.S. Kickstarters'!D:D)</f>
        <v>3000</v>
      </c>
      <c r="C3" s="19">
        <f>MEDIAN('Failed U.S. Kickstarters'!D:D)</f>
        <v>5000</v>
      </c>
    </row>
    <row r="4" spans="1:3" x14ac:dyDescent="0.2">
      <c r="A4" t="s">
        <v>8391</v>
      </c>
      <c r="B4" s="19">
        <f>_xlfn.STDEV.P('Successful U.S. Kickstarters'!D:D)</f>
        <v>7748.7537726373303</v>
      </c>
      <c r="C4" s="19">
        <f>_xlfn.STDEV.P('Failed U.S. Kickstarters'!D:D)</f>
        <v>21967.731061515115</v>
      </c>
    </row>
    <row r="5" spans="1:3" x14ac:dyDescent="0.2">
      <c r="A5" t="s">
        <v>8392</v>
      </c>
      <c r="B5" s="19">
        <f>_xlfn.QUARTILE.EXC('Successful U.S. Kickstarters'!D:D,3)</f>
        <v>5000</v>
      </c>
      <c r="C5" s="19">
        <f>_xlfn.QUARTILE.EXC('Failed U.S. Kickstarters'!D:D,3)</f>
        <v>10000</v>
      </c>
    </row>
    <row r="6" spans="1:3" x14ac:dyDescent="0.2">
      <c r="A6" t="s">
        <v>8393</v>
      </c>
      <c r="B6" s="19">
        <f>_xlfn.QUARTILE.EXC('Successful U.S. Kickstarters'!D:D,1)</f>
        <v>1500</v>
      </c>
      <c r="C6" s="19">
        <f>_xlfn.QUARTILE.EXC('Failed U.S. Kickstarters'!D:D,1)</f>
        <v>2000</v>
      </c>
    </row>
    <row r="7" spans="1:3" x14ac:dyDescent="0.2">
      <c r="A7" t="s">
        <v>8394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8374</v>
      </c>
      <c r="B9" s="19">
        <f>AVERAGE('Successful U.S. Kickstarters'!E:E)</f>
        <v>5601.5458009708727</v>
      </c>
      <c r="C9" s="19">
        <f>AVERAGE('Failed U.S. Kickstarters'!E:E)</f>
        <v>558.65484000000004</v>
      </c>
    </row>
    <row r="10" spans="1:3" x14ac:dyDescent="0.2">
      <c r="A10" t="s">
        <v>8375</v>
      </c>
      <c r="B10" s="19">
        <f>MEDIAN('Successful U.S. Kickstarters'!E:E)</f>
        <v>3167.5</v>
      </c>
      <c r="C10" s="19">
        <f>MEDIAN('Failed U.S. Kickstarters'!E:E)</f>
        <v>103</v>
      </c>
    </row>
    <row r="11" spans="1:3" x14ac:dyDescent="0.2">
      <c r="A11" t="s">
        <v>8395</v>
      </c>
      <c r="B11" s="19">
        <f>_xlfn.STDEV.P('Successful U.S. Kickstarters'!E:E)</f>
        <v>8334.5731699164608</v>
      </c>
      <c r="C11" s="19">
        <f>_xlfn.STDEV.P('Failed U.S. Kickstarters'!E:E)</f>
        <v>1330.5230280400915</v>
      </c>
    </row>
    <row r="12" spans="1:3" x14ac:dyDescent="0.2">
      <c r="A12" t="s">
        <v>8396</v>
      </c>
      <c r="B12" s="19">
        <f>_xlfn.QUARTILE.EXC('Successful U.S. Kickstarters'!E:E,3)</f>
        <v>5699</v>
      </c>
      <c r="C12" s="19">
        <f>_xlfn.QUARTILE.EXC('Failed U.S. Kickstarters'!E:E,3)</f>
        <v>501</v>
      </c>
    </row>
    <row r="13" spans="1:3" x14ac:dyDescent="0.2">
      <c r="A13" t="s">
        <v>8397</v>
      </c>
      <c r="B13" s="19">
        <f>_xlfn.QUARTILE.EXC('Successful U.S. Kickstarters'!E:E,1)</f>
        <v>1716.5074999999999</v>
      </c>
      <c r="C13" s="19">
        <f>_xlfn.QUARTILE.EXC('Failed U.S. Kickstarters'!E:E,1)</f>
        <v>9.25</v>
      </c>
    </row>
    <row r="14" spans="1:3" x14ac:dyDescent="0.2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Great Britain Box and Whisker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2020-11-09T05:36:49Z</dcterms:modified>
</cp:coreProperties>
</file>