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baroukh/Documents/GitHub/macroscopic_model/data/"/>
    </mc:Choice>
  </mc:AlternateContent>
  <xr:revisionPtr revIDLastSave="0" documentId="13_ncr:1_{A6809980-7196-4144-8057-D6B6BF51E247}" xr6:coauthVersionLast="36" xr6:coauthVersionMax="36" xr10:uidLastSave="{00000000-0000-0000-0000-000000000000}"/>
  <bookViews>
    <workbookView xWindow="900" yWindow="500" windowWidth="24700" windowHeight="15500" xr2:uid="{00000000-000D-0000-FFFF-FFFF00000000}"/>
  </bookViews>
  <sheets>
    <sheet name="GMI1000_tout" sheetId="12" r:id="rId1"/>
    <sheet name="Gln_gluc_only" sheetId="13" r:id="rId2"/>
  </sheets>
  <calcPr calcId="181029"/>
</workbook>
</file>

<file path=xl/calcChain.xml><?xml version="1.0" encoding="utf-8"?>
<calcChain xmlns="http://schemas.openxmlformats.org/spreadsheetml/2006/main">
  <c r="D163" i="12" l="1"/>
  <c r="C163" i="12"/>
  <c r="B163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M151" i="12"/>
  <c r="L151" i="12"/>
  <c r="K151" i="12"/>
  <c r="J151" i="12"/>
  <c r="I151" i="12"/>
  <c r="H151" i="12"/>
  <c r="G151" i="12"/>
  <c r="F151" i="12"/>
  <c r="E151" i="12"/>
  <c r="D151" i="12"/>
  <c r="C151" i="12"/>
  <c r="B151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M147" i="12"/>
  <c r="L147" i="12"/>
  <c r="K147" i="12"/>
  <c r="J147" i="12"/>
  <c r="I147" i="12"/>
  <c r="H147" i="12"/>
  <c r="G147" i="12"/>
  <c r="F147" i="12"/>
  <c r="E147" i="12"/>
  <c r="D147" i="12"/>
  <c r="C147" i="12"/>
  <c r="B147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C135" i="12"/>
  <c r="D135" i="12"/>
  <c r="E135" i="12"/>
  <c r="F135" i="12"/>
  <c r="G135" i="12"/>
  <c r="H135" i="12"/>
  <c r="I135" i="12"/>
  <c r="J135" i="12"/>
  <c r="K135" i="12"/>
  <c r="L135" i="12"/>
  <c r="M135" i="12"/>
  <c r="B135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B130" i="12"/>
  <c r="C130" i="12"/>
  <c r="D130" i="12"/>
  <c r="D98" i="12" l="1"/>
  <c r="C98" i="12"/>
  <c r="B98" i="12"/>
  <c r="M97" i="12"/>
  <c r="M98" i="12" s="1"/>
  <c r="L97" i="12"/>
  <c r="L98" i="12" s="1"/>
  <c r="K97" i="12"/>
  <c r="K98" i="12" s="1"/>
  <c r="J97" i="12"/>
  <c r="J98" i="12" s="1"/>
  <c r="I97" i="12"/>
  <c r="I98" i="12" s="1"/>
  <c r="H97" i="12"/>
  <c r="H98" i="12" s="1"/>
  <c r="G97" i="12"/>
  <c r="G98" i="12" s="1"/>
  <c r="F97" i="12"/>
  <c r="F98" i="12" s="1"/>
  <c r="E97" i="12"/>
  <c r="E98" i="12" s="1"/>
  <c r="D65" i="12"/>
  <c r="C65" i="12"/>
  <c r="B65" i="12"/>
  <c r="M64" i="12"/>
  <c r="M65" i="12" s="1"/>
  <c r="L64" i="12"/>
  <c r="L65" i="12" s="1"/>
  <c r="K64" i="12"/>
  <c r="K65" i="12" s="1"/>
  <c r="J64" i="12"/>
  <c r="J65" i="12" s="1"/>
  <c r="I64" i="12"/>
  <c r="I65" i="12" s="1"/>
  <c r="H64" i="12"/>
  <c r="H65" i="12" s="1"/>
  <c r="G64" i="12"/>
  <c r="G65" i="12" s="1"/>
  <c r="F64" i="12"/>
  <c r="F65" i="12" s="1"/>
  <c r="E64" i="12"/>
  <c r="E65" i="12" s="1"/>
  <c r="D32" i="12"/>
  <c r="C32" i="12"/>
  <c r="B32" i="12"/>
  <c r="B164" i="12" s="1"/>
  <c r="M31" i="12"/>
  <c r="L31" i="12"/>
  <c r="K31" i="12"/>
  <c r="J31" i="12"/>
  <c r="J163" i="12" s="1"/>
  <c r="I31" i="12"/>
  <c r="H31" i="12"/>
  <c r="G31" i="12"/>
  <c r="F31" i="12"/>
  <c r="E31" i="12"/>
  <c r="M130" i="12" l="1"/>
  <c r="M163" i="12"/>
  <c r="G130" i="12"/>
  <c r="G163" i="12"/>
  <c r="K130" i="12"/>
  <c r="K163" i="12"/>
  <c r="C131" i="12"/>
  <c r="C164" i="12"/>
  <c r="E130" i="12"/>
  <c r="E163" i="12"/>
  <c r="I130" i="12"/>
  <c r="I163" i="12"/>
  <c r="F130" i="12"/>
  <c r="F163" i="12"/>
  <c r="H130" i="12"/>
  <c r="H163" i="12"/>
  <c r="L130" i="12"/>
  <c r="L163" i="12"/>
  <c r="D131" i="12"/>
  <c r="D164" i="12"/>
  <c r="J130" i="12"/>
  <c r="B131" i="12"/>
  <c r="E32" i="12"/>
  <c r="F32" i="12"/>
  <c r="J32" i="12"/>
  <c r="I32" i="12"/>
  <c r="G32" i="12"/>
  <c r="K32" i="12"/>
  <c r="M32" i="12"/>
  <c r="H32" i="12"/>
  <c r="L32" i="12"/>
  <c r="K131" i="12" l="1"/>
  <c r="K164" i="12"/>
  <c r="F131" i="12"/>
  <c r="F164" i="12"/>
  <c r="G131" i="12"/>
  <c r="G164" i="12"/>
  <c r="E131" i="12"/>
  <c r="E164" i="12"/>
  <c r="L131" i="12"/>
  <c r="L164" i="12"/>
  <c r="H131" i="12"/>
  <c r="H164" i="12"/>
  <c r="I131" i="12"/>
  <c r="I164" i="12"/>
  <c r="M131" i="12"/>
  <c r="M164" i="12"/>
  <c r="J131" i="12"/>
  <c r="J164" i="12"/>
</calcChain>
</file>

<file path=xl/sharedStrings.xml><?xml version="1.0" encoding="utf-8"?>
<sst xmlns="http://schemas.openxmlformats.org/spreadsheetml/2006/main" count="196" uniqueCount="23">
  <si>
    <t>conv biom</t>
  </si>
  <si>
    <t>Temps (h)</t>
  </si>
  <si>
    <t>DO</t>
  </si>
  <si>
    <t>Biomass (mg/L)</t>
  </si>
  <si>
    <t>Putrescine (mM C)</t>
  </si>
  <si>
    <t>Phe (mM C)</t>
  </si>
  <si>
    <t>Tyr (mM C)</t>
  </si>
  <si>
    <t>Suc (mM C)</t>
  </si>
  <si>
    <t>Pro (mM C)</t>
  </si>
  <si>
    <t>Lys (mM C)</t>
  </si>
  <si>
    <t>Arg (mM C)</t>
  </si>
  <si>
    <t>Thr (mM C)</t>
  </si>
  <si>
    <t>Val (mM C)</t>
  </si>
  <si>
    <t>Iso (mM C)</t>
  </si>
  <si>
    <t>Leu (mM C)</t>
  </si>
  <si>
    <t>Asparagine (mM C)</t>
  </si>
  <si>
    <t>Gln_Xyl (mM C)</t>
  </si>
  <si>
    <t>Gluc_Xyl (mM C)</t>
  </si>
  <si>
    <t>Xylème 12_18 - Erlen 1</t>
  </si>
  <si>
    <t>Xylème 12_18 - Erlen 2</t>
  </si>
  <si>
    <t>Xylème 12_18 - Erlen 3</t>
  </si>
  <si>
    <t>Xylème 12_18 - Moy</t>
  </si>
  <si>
    <t>Xylème 12_18 -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</si>
</sst>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5FF3-68D4-5D40-B6D8-FB784A158727}">
  <dimension ref="A1:M164"/>
  <sheetViews>
    <sheetView tabSelected="1" topLeftCell="A57" workbookViewId="0">
      <selection activeCell="A78" sqref="A78:XFD79"/>
    </sheetView>
  </sheetViews>
  <sheetFormatPr baseColWidth="10" defaultRowHeight="16" x14ac:dyDescent="0.2"/>
  <cols>
    <col min="1" max="1" width="32.5" bestFit="1" customWidth="1"/>
  </cols>
  <sheetData>
    <row r="1" spans="1:13" x14ac:dyDescent="0.2">
      <c r="A1" s="4" t="s">
        <v>18</v>
      </c>
      <c r="B1" s="1" t="s">
        <v>0</v>
      </c>
      <c r="C1" s="1">
        <v>414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5" t="s">
        <v>1</v>
      </c>
      <c r="B2" s="1">
        <v>0</v>
      </c>
      <c r="C2" s="1">
        <v>7</v>
      </c>
      <c r="D2" s="1">
        <v>8.0500000000000007</v>
      </c>
      <c r="E2" s="1">
        <v>9.3333333300000003</v>
      </c>
      <c r="F2" s="1">
        <v>10.5</v>
      </c>
      <c r="G2" s="1">
        <v>11.5</v>
      </c>
      <c r="H2" s="1">
        <v>12.5</v>
      </c>
      <c r="I2" s="1">
        <v>13.5</v>
      </c>
      <c r="J2" s="1">
        <v>14.5</v>
      </c>
      <c r="K2" s="1">
        <v>15.5</v>
      </c>
      <c r="L2" s="1">
        <v>16.5</v>
      </c>
      <c r="M2" s="1">
        <v>17.75</v>
      </c>
    </row>
    <row r="3" spans="1:13" x14ac:dyDescent="0.2">
      <c r="A3" s="5" t="s">
        <v>5</v>
      </c>
      <c r="B3">
        <v>0.70234130631693392</v>
      </c>
      <c r="C3">
        <v>0.51060373194389153</v>
      </c>
      <c r="D3">
        <v>0.41911618672054252</v>
      </c>
      <c r="E3">
        <v>0.31383457572369516</v>
      </c>
      <c r="F3">
        <v>0.14689959433692348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" t="s">
        <v>1</v>
      </c>
      <c r="B4" s="1">
        <v>0</v>
      </c>
      <c r="C4" s="1">
        <v>7</v>
      </c>
      <c r="D4" s="1">
        <v>8.0500000000000007</v>
      </c>
      <c r="E4" s="1">
        <v>9.3333333300000003</v>
      </c>
      <c r="F4" s="1">
        <v>10.5</v>
      </c>
      <c r="G4" s="1">
        <v>11.5</v>
      </c>
      <c r="H4" s="1">
        <v>12.5</v>
      </c>
      <c r="I4" s="1">
        <v>13.5</v>
      </c>
      <c r="J4" s="1">
        <v>14.5</v>
      </c>
      <c r="K4" s="1">
        <v>15.5</v>
      </c>
      <c r="L4" s="1">
        <v>16.5</v>
      </c>
      <c r="M4" s="1">
        <v>17.75</v>
      </c>
    </row>
    <row r="5" spans="1:13" x14ac:dyDescent="0.2">
      <c r="A5" s="1" t="s">
        <v>6</v>
      </c>
      <c r="B5">
        <v>0.38910809294699916</v>
      </c>
      <c r="C5">
        <v>0.28482914666205872</v>
      </c>
      <c r="D5">
        <v>0.23956754970740982</v>
      </c>
      <c r="E5">
        <v>0.19737507819997951</v>
      </c>
      <c r="F5">
        <v>0.10898825374113459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" t="s">
        <v>1</v>
      </c>
      <c r="B6" s="1">
        <v>0</v>
      </c>
      <c r="C6" s="1">
        <v>7</v>
      </c>
      <c r="D6" s="1">
        <v>8.0500000000000007</v>
      </c>
      <c r="E6" s="1">
        <v>9.3333333300000003</v>
      </c>
      <c r="F6" s="1">
        <v>10.5</v>
      </c>
      <c r="G6" s="1">
        <v>11.5</v>
      </c>
      <c r="H6" s="1">
        <v>12.5</v>
      </c>
      <c r="I6" s="1">
        <v>13.5</v>
      </c>
      <c r="J6" s="1">
        <v>14.5</v>
      </c>
      <c r="K6" s="1">
        <v>15.5</v>
      </c>
      <c r="L6" s="1">
        <v>16.5</v>
      </c>
      <c r="M6" s="1">
        <v>17.75</v>
      </c>
    </row>
    <row r="7" spans="1:13" x14ac:dyDescent="0.2">
      <c r="A7" s="1" t="s">
        <v>7</v>
      </c>
      <c r="B7">
        <v>0.94365605436367939</v>
      </c>
      <c r="C7">
        <v>0.5287956759456568</v>
      </c>
      <c r="D7">
        <v>0.16327711529022171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" t="s">
        <v>1</v>
      </c>
      <c r="B8" s="1">
        <v>0</v>
      </c>
      <c r="C8" s="1">
        <v>7</v>
      </c>
      <c r="D8" s="1">
        <v>8.0500000000000007</v>
      </c>
      <c r="E8" s="1">
        <v>9.3333333300000003</v>
      </c>
      <c r="F8" s="1">
        <v>10.5</v>
      </c>
      <c r="G8" s="1">
        <v>11.5</v>
      </c>
      <c r="H8" s="1">
        <v>12.5</v>
      </c>
      <c r="I8" s="1">
        <v>13.5</v>
      </c>
      <c r="J8" s="1">
        <v>14.5</v>
      </c>
      <c r="K8" s="1">
        <v>15.5</v>
      </c>
      <c r="L8" s="1">
        <v>16.5</v>
      </c>
      <c r="M8" s="1">
        <v>17.75</v>
      </c>
    </row>
    <row r="9" spans="1:13" x14ac:dyDescent="0.2">
      <c r="A9" s="1" t="s">
        <v>17</v>
      </c>
      <c r="B9">
        <v>2.5927992220418949</v>
      </c>
      <c r="C9">
        <v>1.9254462164300561</v>
      </c>
      <c r="D9">
        <v>2.0729567247351781</v>
      </c>
      <c r="E9">
        <v>1.2221520951853535</v>
      </c>
      <c r="F9">
        <v>0.76535304960815298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" t="s">
        <v>1</v>
      </c>
      <c r="B10" s="1">
        <v>0</v>
      </c>
      <c r="C10" s="1">
        <v>7</v>
      </c>
      <c r="D10" s="1">
        <v>8.0500000000000007</v>
      </c>
      <c r="E10" s="1">
        <v>9.3333333300000003</v>
      </c>
      <c r="F10" s="1">
        <v>10.5</v>
      </c>
      <c r="G10" s="1">
        <v>11.5</v>
      </c>
      <c r="H10" s="1">
        <v>12.5</v>
      </c>
      <c r="I10" s="1">
        <v>13.5</v>
      </c>
      <c r="J10" s="1">
        <v>14.5</v>
      </c>
      <c r="K10" s="1">
        <v>15.5</v>
      </c>
      <c r="L10" s="1">
        <v>16.5</v>
      </c>
      <c r="M10" s="1">
        <v>17.75</v>
      </c>
    </row>
    <row r="11" spans="1:13" x14ac:dyDescent="0.2">
      <c r="A11" s="1" t="s">
        <v>15</v>
      </c>
      <c r="B11">
        <v>2.1779413648207706</v>
      </c>
      <c r="C11">
        <v>1.8564350434937777</v>
      </c>
      <c r="D11">
        <v>1.8459137677895165</v>
      </c>
      <c r="E11">
        <v>1.7570013829558542</v>
      </c>
      <c r="F11">
        <v>1.4342793501691216</v>
      </c>
      <c r="G11">
        <v>1.3266594528082154</v>
      </c>
      <c r="H11">
        <v>1.1944255234603616</v>
      </c>
      <c r="I11">
        <v>0.92871902362288927</v>
      </c>
      <c r="J11">
        <v>0.57775979465283411</v>
      </c>
      <c r="K11">
        <v>0</v>
      </c>
      <c r="L11">
        <v>0</v>
      </c>
      <c r="M11">
        <v>0</v>
      </c>
    </row>
    <row r="12" spans="1:13" x14ac:dyDescent="0.2">
      <c r="A12" s="5" t="s">
        <v>1</v>
      </c>
      <c r="B12" s="1">
        <v>0</v>
      </c>
      <c r="C12" s="1">
        <v>7</v>
      </c>
      <c r="D12" s="1">
        <v>8.0500000000000007</v>
      </c>
      <c r="E12" s="1">
        <v>9.3333333300000003</v>
      </c>
      <c r="F12" s="1">
        <v>10.5</v>
      </c>
      <c r="G12" s="1">
        <v>11.5</v>
      </c>
      <c r="H12" s="1">
        <v>12.5</v>
      </c>
      <c r="I12" s="1">
        <v>13.5</v>
      </c>
      <c r="J12" s="1">
        <v>14.5</v>
      </c>
      <c r="K12" s="1">
        <v>15.5</v>
      </c>
      <c r="L12" s="1">
        <v>16.5</v>
      </c>
      <c r="M12" s="1">
        <v>17.75</v>
      </c>
    </row>
    <row r="13" spans="1:13" x14ac:dyDescent="0.2">
      <c r="A13" s="1" t="s">
        <v>16</v>
      </c>
      <c r="B13">
        <v>36.169068626157383</v>
      </c>
      <c r="C13">
        <v>30.730913341688783</v>
      </c>
      <c r="D13">
        <v>29.041436737493854</v>
      </c>
      <c r="E13">
        <v>26.894718884852598</v>
      </c>
      <c r="F13">
        <v>22.702528277297933</v>
      </c>
      <c r="G13">
        <v>19.422975699844589</v>
      </c>
      <c r="H13">
        <v>17.650758233283806</v>
      </c>
      <c r="I13">
        <v>12.888163052498944</v>
      </c>
      <c r="J13">
        <v>7.4551813020604367</v>
      </c>
      <c r="K13">
        <v>1.1663558895592252</v>
      </c>
      <c r="L13">
        <v>0</v>
      </c>
      <c r="M13">
        <v>0</v>
      </c>
    </row>
    <row r="14" spans="1:13" x14ac:dyDescent="0.2">
      <c r="A14" s="5" t="s">
        <v>1</v>
      </c>
      <c r="B14" s="1">
        <v>0</v>
      </c>
      <c r="C14" s="1">
        <v>7</v>
      </c>
      <c r="D14" s="1">
        <v>8.0500000000000007</v>
      </c>
      <c r="E14" s="1">
        <v>9.3333333300000003</v>
      </c>
      <c r="F14" s="1">
        <v>10.5</v>
      </c>
      <c r="G14" s="1">
        <v>11.5</v>
      </c>
      <c r="H14" s="1">
        <v>12.5</v>
      </c>
      <c r="I14" s="1">
        <v>13.5</v>
      </c>
      <c r="J14" s="1">
        <v>14.5</v>
      </c>
      <c r="K14" s="1">
        <v>15.5</v>
      </c>
      <c r="L14" s="1">
        <v>16.5</v>
      </c>
      <c r="M14" s="1">
        <v>17.75</v>
      </c>
    </row>
    <row r="15" spans="1:13" x14ac:dyDescent="0.2">
      <c r="A15" s="1" t="s">
        <v>8</v>
      </c>
      <c r="B15">
        <v>1.006671722829948</v>
      </c>
      <c r="C15">
        <v>0.63960696194312117</v>
      </c>
      <c r="D15">
        <v>0.55916310309422168</v>
      </c>
      <c r="E15">
        <v>0.35493794444867283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" t="s">
        <v>1</v>
      </c>
      <c r="B16" s="1">
        <v>0</v>
      </c>
      <c r="C16" s="1">
        <v>7</v>
      </c>
      <c r="D16" s="1">
        <v>8.0500000000000007</v>
      </c>
      <c r="E16" s="1">
        <v>9.3333333300000003</v>
      </c>
      <c r="F16" s="1">
        <v>10.5</v>
      </c>
      <c r="G16" s="1">
        <v>11.5</v>
      </c>
      <c r="H16" s="1">
        <v>12.5</v>
      </c>
      <c r="I16" s="1">
        <v>13.5</v>
      </c>
      <c r="J16" s="1">
        <v>14.5</v>
      </c>
      <c r="K16" s="1">
        <v>15.5</v>
      </c>
      <c r="L16" s="1">
        <v>16.5</v>
      </c>
      <c r="M16" s="1">
        <v>17.75</v>
      </c>
    </row>
    <row r="17" spans="1:13" x14ac:dyDescent="0.2">
      <c r="A17" s="1" t="s">
        <v>10</v>
      </c>
      <c r="B17">
        <v>0.93872886344799866</v>
      </c>
      <c r="C17">
        <v>0.84042153849144396</v>
      </c>
      <c r="D17">
        <v>0.66495666655654362</v>
      </c>
      <c r="E17">
        <v>0.82772178093437987</v>
      </c>
      <c r="F17">
        <v>0.63370434038285195</v>
      </c>
      <c r="G17">
        <v>0.64298787659507972</v>
      </c>
      <c r="H17">
        <v>0.57972209733183366</v>
      </c>
      <c r="I17">
        <v>0.51715908593092275</v>
      </c>
      <c r="J17">
        <v>0.48597162002789807</v>
      </c>
      <c r="K17">
        <v>0.4246250745066274</v>
      </c>
      <c r="L17">
        <v>0.32900982888559849</v>
      </c>
      <c r="M17">
        <v>0.2592701207869042</v>
      </c>
    </row>
    <row r="18" spans="1:13" x14ac:dyDescent="0.2">
      <c r="A18" s="5" t="s">
        <v>1</v>
      </c>
      <c r="B18" s="1">
        <v>0</v>
      </c>
      <c r="C18" s="1">
        <v>7</v>
      </c>
      <c r="D18" s="1">
        <v>8.0500000000000007</v>
      </c>
      <c r="E18" s="1">
        <v>9.3333333300000003</v>
      </c>
      <c r="F18" s="1">
        <v>10.5</v>
      </c>
      <c r="G18" s="1">
        <v>11.5</v>
      </c>
      <c r="H18" s="1">
        <v>12.5</v>
      </c>
      <c r="I18" s="1">
        <v>13.5</v>
      </c>
      <c r="J18" s="1">
        <v>14.5</v>
      </c>
      <c r="K18" s="1">
        <v>15.5</v>
      </c>
      <c r="L18" s="1">
        <v>16.5</v>
      </c>
      <c r="M18" s="1">
        <v>17.75</v>
      </c>
    </row>
    <row r="19" spans="1:13" x14ac:dyDescent="0.2">
      <c r="A19" s="1" t="s">
        <v>9</v>
      </c>
      <c r="B19">
        <v>2.2536659098496408</v>
      </c>
      <c r="C19">
        <v>2.2422583963620926</v>
      </c>
      <c r="D19">
        <v>2.2532117843581223</v>
      </c>
      <c r="E19">
        <v>2.2302390713583549</v>
      </c>
      <c r="F19">
        <v>1.9552595498652507</v>
      </c>
      <c r="G19">
        <v>1.9185812133487332</v>
      </c>
      <c r="H19">
        <v>1.7909737510658856</v>
      </c>
      <c r="I19">
        <v>1.7842033432051614</v>
      </c>
      <c r="J19">
        <v>1.7084165580608346</v>
      </c>
      <c r="K19">
        <v>1.6001673793136351</v>
      </c>
      <c r="L19">
        <v>1.2705844425406456</v>
      </c>
      <c r="M19">
        <v>1.3563591477097789</v>
      </c>
    </row>
    <row r="20" spans="1:13" x14ac:dyDescent="0.2">
      <c r="A20" s="5" t="s">
        <v>1</v>
      </c>
      <c r="B20" s="1">
        <v>0</v>
      </c>
      <c r="C20" s="1">
        <v>7</v>
      </c>
      <c r="D20" s="1">
        <v>8.0500000000000007</v>
      </c>
      <c r="E20" s="1">
        <v>9.3333333300000003</v>
      </c>
      <c r="F20" s="1">
        <v>10.5</v>
      </c>
      <c r="G20" s="1">
        <v>11.5</v>
      </c>
      <c r="H20" s="1">
        <v>12.5</v>
      </c>
      <c r="I20" s="1">
        <v>13.5</v>
      </c>
      <c r="J20" s="1">
        <v>14.5</v>
      </c>
      <c r="K20" s="1">
        <v>15.5</v>
      </c>
      <c r="L20" s="1">
        <v>16.5</v>
      </c>
      <c r="M20" s="1">
        <v>17.75</v>
      </c>
    </row>
    <row r="21" spans="1:13" x14ac:dyDescent="0.2">
      <c r="A21" s="1" t="s">
        <v>11</v>
      </c>
      <c r="B21">
        <v>0.44487499823257082</v>
      </c>
      <c r="C21">
        <v>0.43220130595912476</v>
      </c>
      <c r="D21">
        <v>0.46042075678786692</v>
      </c>
      <c r="E21">
        <v>0.44447900215227593</v>
      </c>
      <c r="F21">
        <v>0.40861135899649637</v>
      </c>
      <c r="G21">
        <v>0.38221203643352858</v>
      </c>
      <c r="H21">
        <v>0.35274070021770049</v>
      </c>
      <c r="I21">
        <v>0.31307709352895707</v>
      </c>
      <c r="J21">
        <v>0.26585672542284466</v>
      </c>
      <c r="K21">
        <v>8.6226826700961365E-2</v>
      </c>
      <c r="L21">
        <v>0</v>
      </c>
      <c r="M21">
        <v>0</v>
      </c>
    </row>
    <row r="22" spans="1:13" x14ac:dyDescent="0.2">
      <c r="A22" s="5" t="s">
        <v>1</v>
      </c>
      <c r="B22" s="1">
        <v>0</v>
      </c>
      <c r="C22" s="1">
        <v>7</v>
      </c>
      <c r="D22" s="1">
        <v>8.0500000000000007</v>
      </c>
      <c r="E22" s="1">
        <v>9.3333333300000003</v>
      </c>
      <c r="F22" s="1">
        <v>10.5</v>
      </c>
      <c r="G22" s="1">
        <v>11.5</v>
      </c>
      <c r="H22" s="1">
        <v>12.5</v>
      </c>
      <c r="I22" s="1">
        <v>13.5</v>
      </c>
      <c r="J22" s="1">
        <v>14.5</v>
      </c>
      <c r="K22" s="1">
        <v>15.5</v>
      </c>
      <c r="L22" s="1">
        <v>16.5</v>
      </c>
      <c r="M22" s="1">
        <v>17.75</v>
      </c>
    </row>
    <row r="23" spans="1:13" x14ac:dyDescent="0.2">
      <c r="A23" s="1" t="s">
        <v>12</v>
      </c>
      <c r="B23">
        <v>0.81829852079986076</v>
      </c>
      <c r="C23">
        <v>0.74472167849493576</v>
      </c>
      <c r="D23">
        <v>0.71919579834236447</v>
      </c>
      <c r="E23">
        <v>0.68134791921973603</v>
      </c>
      <c r="F23">
        <v>0.61601955164503408</v>
      </c>
      <c r="G23">
        <v>0.55262875026346481</v>
      </c>
      <c r="H23">
        <v>0.51715284927945171</v>
      </c>
      <c r="I23">
        <v>0.40262379002238935</v>
      </c>
      <c r="J23">
        <v>0.27548771223332347</v>
      </c>
      <c r="K23">
        <v>0</v>
      </c>
      <c r="L23">
        <v>0</v>
      </c>
      <c r="M23">
        <v>0</v>
      </c>
    </row>
    <row r="24" spans="1:13" x14ac:dyDescent="0.2">
      <c r="A24" s="5" t="s">
        <v>1</v>
      </c>
      <c r="B24" s="1">
        <v>0</v>
      </c>
      <c r="C24" s="1">
        <v>7</v>
      </c>
      <c r="D24" s="1">
        <v>8.0500000000000007</v>
      </c>
      <c r="E24" s="1">
        <v>9.3333333300000003</v>
      </c>
      <c r="F24" s="1">
        <v>10.5</v>
      </c>
      <c r="G24" s="1">
        <v>11.5</v>
      </c>
      <c r="H24" s="1">
        <v>12.5</v>
      </c>
      <c r="I24" s="1">
        <v>13.5</v>
      </c>
      <c r="J24" s="1">
        <v>14.5</v>
      </c>
      <c r="K24" s="1">
        <v>15.5</v>
      </c>
      <c r="L24" s="1">
        <v>16.5</v>
      </c>
      <c r="M24" s="1">
        <v>17.75</v>
      </c>
    </row>
    <row r="25" spans="1:13" x14ac:dyDescent="0.2">
      <c r="A25" s="1" t="s">
        <v>13</v>
      </c>
      <c r="B25">
        <v>0.66777864457606717</v>
      </c>
      <c r="C25">
        <v>0.57655073380585109</v>
      </c>
      <c r="D25">
        <v>0.54236427942270049</v>
      </c>
      <c r="E25">
        <v>0.49262977242232303</v>
      </c>
      <c r="F25">
        <v>0.41224805347135612</v>
      </c>
      <c r="G25">
        <v>0.35230533498944971</v>
      </c>
      <c r="H25">
        <v>0.32039191913264548</v>
      </c>
      <c r="I25">
        <v>0.23508941028006686</v>
      </c>
      <c r="J25">
        <v>0.12628570653426299</v>
      </c>
      <c r="K25">
        <v>0</v>
      </c>
      <c r="L25">
        <v>0</v>
      </c>
      <c r="M25">
        <v>0</v>
      </c>
    </row>
    <row r="26" spans="1:13" x14ac:dyDescent="0.2">
      <c r="A26" s="5" t="s">
        <v>1</v>
      </c>
      <c r="B26" s="1">
        <v>0</v>
      </c>
      <c r="C26" s="1">
        <v>7</v>
      </c>
      <c r="D26" s="1">
        <v>8.0500000000000007</v>
      </c>
      <c r="E26" s="1">
        <v>9.3333333300000003</v>
      </c>
      <c r="F26" s="1">
        <v>10.5</v>
      </c>
      <c r="G26" s="1">
        <v>11.5</v>
      </c>
      <c r="H26" s="1">
        <v>12.5</v>
      </c>
      <c r="I26" s="1">
        <v>13.5</v>
      </c>
      <c r="J26" s="1">
        <v>14.5</v>
      </c>
      <c r="K26" s="1">
        <v>15.5</v>
      </c>
      <c r="L26" s="1">
        <v>16.5</v>
      </c>
      <c r="M26" s="1">
        <v>17.75</v>
      </c>
    </row>
    <row r="27" spans="1:13" x14ac:dyDescent="0.2">
      <c r="A27" s="1" t="s">
        <v>14</v>
      </c>
      <c r="B27">
        <v>1.3077836903463707</v>
      </c>
      <c r="C27">
        <v>1.1200388143134954</v>
      </c>
      <c r="D27">
        <v>1.0605069192065941</v>
      </c>
      <c r="E27">
        <v>0.99034968630178077</v>
      </c>
      <c r="F27">
        <v>0.8223818571039645</v>
      </c>
      <c r="G27">
        <v>0.69314779206349941</v>
      </c>
      <c r="H27">
        <v>0.63754193814126292</v>
      </c>
      <c r="I27">
        <v>0.45453504144244306</v>
      </c>
      <c r="J27">
        <v>0.21405305820209808</v>
      </c>
      <c r="K27">
        <v>0</v>
      </c>
      <c r="L27">
        <v>0</v>
      </c>
      <c r="M27">
        <v>0</v>
      </c>
    </row>
    <row r="28" spans="1:13" x14ac:dyDescent="0.2">
      <c r="A28" s="5" t="s">
        <v>1</v>
      </c>
      <c r="B28" s="1">
        <v>0</v>
      </c>
      <c r="C28" s="1">
        <v>7</v>
      </c>
      <c r="D28" s="1">
        <v>8.0500000000000007</v>
      </c>
      <c r="E28" s="1">
        <v>9.3333333300000003</v>
      </c>
      <c r="F28" s="1">
        <v>10.5</v>
      </c>
      <c r="G28" s="1">
        <v>11.5</v>
      </c>
      <c r="H28" s="1">
        <v>12.5</v>
      </c>
      <c r="I28" s="1">
        <v>13.5</v>
      </c>
      <c r="J28" s="1">
        <v>14.5</v>
      </c>
      <c r="K28" s="1">
        <v>15.5</v>
      </c>
      <c r="L28" s="1">
        <v>16.5</v>
      </c>
      <c r="M28" s="1">
        <v>17.75</v>
      </c>
    </row>
    <row r="29" spans="1:13" x14ac:dyDescent="0.2">
      <c r="A29" s="5" t="s">
        <v>4</v>
      </c>
      <c r="B29">
        <v>0</v>
      </c>
      <c r="C29">
        <v>9.5216598553550802E-2</v>
      </c>
      <c r="D29">
        <v>0.13864417414946342</v>
      </c>
      <c r="E29">
        <v>0.22277184620231227</v>
      </c>
      <c r="F29">
        <v>0.39886258688597392</v>
      </c>
      <c r="G29">
        <v>0.54879226413256665</v>
      </c>
      <c r="H29">
        <v>0.5417498682776255</v>
      </c>
      <c r="I29">
        <v>0.66899824644798478</v>
      </c>
      <c r="J29">
        <v>0.86520984916095234</v>
      </c>
      <c r="K29">
        <v>1.0942103687843603</v>
      </c>
      <c r="L29">
        <v>1.1105399494151369</v>
      </c>
      <c r="M29">
        <v>1.3106977088214162</v>
      </c>
    </row>
    <row r="30" spans="1:13" x14ac:dyDescent="0.2">
      <c r="A30" s="5" t="s">
        <v>1</v>
      </c>
      <c r="B30" s="1">
        <v>0</v>
      </c>
      <c r="C30" s="1">
        <v>7</v>
      </c>
      <c r="D30" s="1">
        <v>8.0500000000000007</v>
      </c>
      <c r="E30" s="1">
        <v>9.3333333300000003</v>
      </c>
      <c r="F30" s="1">
        <v>10.5</v>
      </c>
      <c r="G30" s="1">
        <v>11.5</v>
      </c>
      <c r="H30" s="1">
        <v>12.5</v>
      </c>
      <c r="I30" s="1">
        <v>13.5</v>
      </c>
      <c r="J30" s="1">
        <v>14.5</v>
      </c>
      <c r="K30" s="1">
        <v>15.5</v>
      </c>
      <c r="L30" s="1">
        <v>16.5</v>
      </c>
      <c r="M30" s="1">
        <v>17.75</v>
      </c>
    </row>
    <row r="31" spans="1:13" x14ac:dyDescent="0.2">
      <c r="A31" s="5" t="s">
        <v>2</v>
      </c>
      <c r="B31">
        <v>1.4E-2</v>
      </c>
      <c r="C31">
        <v>0.157</v>
      </c>
      <c r="D31">
        <v>0.26100000000000001</v>
      </c>
      <c r="E31">
        <f>0.202*2</f>
        <v>0.40400000000000003</v>
      </c>
      <c r="F31">
        <f>0.318*2</f>
        <v>0.63600000000000001</v>
      </c>
      <c r="G31">
        <f>0.224*4</f>
        <v>0.89600000000000002</v>
      </c>
      <c r="H31">
        <f>0.255*4</f>
        <v>1.02</v>
      </c>
      <c r="I31">
        <f>0.288*4</f>
        <v>1.1519999999999999</v>
      </c>
      <c r="J31">
        <f>0.342*4</f>
        <v>1.3680000000000001</v>
      </c>
      <c r="K31">
        <f>0.449*4</f>
        <v>1.796</v>
      </c>
      <c r="L31">
        <f>0.218*8</f>
        <v>1.744</v>
      </c>
      <c r="M31">
        <f>0.193*8</f>
        <v>1.544</v>
      </c>
    </row>
    <row r="32" spans="1:13" x14ac:dyDescent="0.2">
      <c r="A32" s="5" t="s">
        <v>3</v>
      </c>
      <c r="B32">
        <f>$C1*B31</f>
        <v>5.7960000000000003</v>
      </c>
      <c r="C32">
        <f>$C1*C31</f>
        <v>64.998000000000005</v>
      </c>
      <c r="D32">
        <f>$C1*D31</f>
        <v>108.054</v>
      </c>
      <c r="E32">
        <f>$C1*E31</f>
        <v>167.256</v>
      </c>
      <c r="F32">
        <f>$C1*F31</f>
        <v>263.30400000000003</v>
      </c>
      <c r="G32">
        <f>$C1*G31</f>
        <v>370.94400000000002</v>
      </c>
      <c r="H32">
        <f>$C1*H31</f>
        <v>422.28000000000003</v>
      </c>
      <c r="I32">
        <f>$C1*I31</f>
        <v>476.92799999999994</v>
      </c>
      <c r="J32">
        <f>$C1*J31</f>
        <v>566.35200000000009</v>
      </c>
      <c r="K32">
        <f>$C1*K31</f>
        <v>743.54399999999998</v>
      </c>
      <c r="L32">
        <f>$C1*L31</f>
        <v>722.01599999999996</v>
      </c>
      <c r="M32">
        <f>$C1*M31</f>
        <v>639.21600000000001</v>
      </c>
    </row>
    <row r="34" spans="1:13" x14ac:dyDescent="0.2">
      <c r="A34" s="4" t="s">
        <v>19</v>
      </c>
      <c r="B34" s="1" t="s">
        <v>0</v>
      </c>
      <c r="C34" s="1">
        <v>414</v>
      </c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">
      <c r="A35" s="5" t="s">
        <v>1</v>
      </c>
      <c r="B35" s="1">
        <v>0</v>
      </c>
      <c r="C35" s="1">
        <v>7</v>
      </c>
      <c r="D35" s="1">
        <v>8.0500000000000007</v>
      </c>
      <c r="E35" s="1">
        <v>9.3333333300000003</v>
      </c>
      <c r="F35" s="1">
        <v>10.5</v>
      </c>
      <c r="G35" s="1">
        <v>11.5</v>
      </c>
      <c r="H35" s="1">
        <v>12.5</v>
      </c>
      <c r="I35" s="1">
        <v>13.5</v>
      </c>
      <c r="J35" s="1">
        <v>14.5</v>
      </c>
      <c r="K35" s="1">
        <v>15.5</v>
      </c>
      <c r="L35" s="1">
        <v>16.5</v>
      </c>
      <c r="M35" s="1">
        <v>17.75</v>
      </c>
    </row>
    <row r="36" spans="1:13" x14ac:dyDescent="0.2">
      <c r="A36" s="5" t="s">
        <v>5</v>
      </c>
      <c r="B36">
        <v>0.71767348787551777</v>
      </c>
      <c r="C36">
        <v>0.53935893757845466</v>
      </c>
      <c r="D36">
        <v>0.44812771265186324</v>
      </c>
      <c r="E36">
        <v>0.32827962392646054</v>
      </c>
      <c r="F36" s="2" t="e">
        <v>#N/A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3">
        <v>0</v>
      </c>
    </row>
    <row r="37" spans="1:13" x14ac:dyDescent="0.2">
      <c r="A37" s="5" t="s">
        <v>1</v>
      </c>
      <c r="B37" s="1">
        <v>0</v>
      </c>
      <c r="C37" s="1">
        <v>7</v>
      </c>
      <c r="D37" s="1">
        <v>8.0500000000000007</v>
      </c>
      <c r="E37" s="1">
        <v>9.3333333300000003</v>
      </c>
      <c r="F37" s="1">
        <v>10.5</v>
      </c>
      <c r="G37" s="1">
        <v>11.5</v>
      </c>
      <c r="H37" s="1">
        <v>12.5</v>
      </c>
      <c r="I37" s="1">
        <v>13.5</v>
      </c>
      <c r="J37" s="1">
        <v>14.5</v>
      </c>
      <c r="K37" s="1">
        <v>15.5</v>
      </c>
      <c r="L37" s="1">
        <v>16.5</v>
      </c>
      <c r="M37" s="1">
        <v>17.75</v>
      </c>
    </row>
    <row r="38" spans="1:13" x14ac:dyDescent="0.2">
      <c r="A38" s="1" t="s">
        <v>6</v>
      </c>
      <c r="B38">
        <v>0.36692002319507105</v>
      </c>
      <c r="C38">
        <v>0.30299083250460723</v>
      </c>
      <c r="D38">
        <v>0.27455113091953437</v>
      </c>
      <c r="E38">
        <v>0.20745236106618575</v>
      </c>
      <c r="F38" s="2" t="e">
        <v>#N/A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5" t="s">
        <v>1</v>
      </c>
      <c r="B39" s="1">
        <v>0</v>
      </c>
      <c r="C39" s="1">
        <v>7</v>
      </c>
      <c r="D39" s="1">
        <v>8.0500000000000007</v>
      </c>
      <c r="E39" s="1">
        <v>9.3333333300000003</v>
      </c>
      <c r="F39" s="1">
        <v>10.5</v>
      </c>
      <c r="G39" s="1">
        <v>11.5</v>
      </c>
      <c r="H39" s="1">
        <v>12.5</v>
      </c>
      <c r="I39" s="1">
        <v>13.5</v>
      </c>
      <c r="J39" s="1">
        <v>14.5</v>
      </c>
      <c r="K39" s="1">
        <v>15.5</v>
      </c>
      <c r="L39" s="1">
        <v>16.5</v>
      </c>
      <c r="M39" s="1">
        <v>17.75</v>
      </c>
    </row>
    <row r="40" spans="1:13" x14ac:dyDescent="0.2">
      <c r="A40" s="1" t="s">
        <v>7</v>
      </c>
      <c r="B40">
        <v>1.037657684830894</v>
      </c>
      <c r="C40">
        <v>0.46420359004048589</v>
      </c>
      <c r="D40">
        <v>5.9799342629952484E-2</v>
      </c>
      <c r="E40">
        <v>0</v>
      </c>
      <c r="F40" s="2" t="e">
        <v>#N/A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5" t="s">
        <v>1</v>
      </c>
      <c r="B41" s="1">
        <v>0</v>
      </c>
      <c r="C41" s="1">
        <v>7</v>
      </c>
      <c r="D41" s="1">
        <v>8.0500000000000007</v>
      </c>
      <c r="E41" s="1">
        <v>9.3333333300000003</v>
      </c>
      <c r="F41" s="1">
        <v>10.5</v>
      </c>
      <c r="G41" s="1">
        <v>11.5</v>
      </c>
      <c r="H41" s="1">
        <v>12.5</v>
      </c>
      <c r="I41" s="1">
        <v>13.5</v>
      </c>
      <c r="J41" s="1">
        <v>14.5</v>
      </c>
      <c r="K41" s="1">
        <v>15.5</v>
      </c>
      <c r="L41" s="1">
        <v>16.5</v>
      </c>
      <c r="M41" s="1">
        <v>17.75</v>
      </c>
    </row>
    <row r="42" spans="1:13" x14ac:dyDescent="0.2">
      <c r="A42" s="1" t="s">
        <v>17</v>
      </c>
      <c r="B42">
        <v>2.4813572498439265</v>
      </c>
      <c r="C42">
        <v>1.9829490679201878</v>
      </c>
      <c r="D42">
        <v>2.047445146271071</v>
      </c>
      <c r="E42">
        <v>1.4021296068274494</v>
      </c>
      <c r="F42" s="2" t="e">
        <v>#N/A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5" t="s">
        <v>1</v>
      </c>
      <c r="B43" s="1">
        <v>0</v>
      </c>
      <c r="C43" s="1">
        <v>7</v>
      </c>
      <c r="D43" s="1">
        <v>8.0500000000000007</v>
      </c>
      <c r="E43" s="1">
        <v>9.3333333300000003</v>
      </c>
      <c r="F43" s="1">
        <v>10.5</v>
      </c>
      <c r="G43" s="1">
        <v>11.5</v>
      </c>
      <c r="H43" s="1">
        <v>12.5</v>
      </c>
      <c r="I43" s="1">
        <v>13.5</v>
      </c>
      <c r="J43" s="1">
        <v>14.5</v>
      </c>
      <c r="K43" s="1">
        <v>15.5</v>
      </c>
      <c r="L43" s="1">
        <v>16.5</v>
      </c>
      <c r="M43" s="1">
        <v>17.75</v>
      </c>
    </row>
    <row r="44" spans="1:13" x14ac:dyDescent="0.2">
      <c r="A44" s="1" t="s">
        <v>15</v>
      </c>
      <c r="B44">
        <v>2.1839330265872792</v>
      </c>
      <c r="C44">
        <v>1.9809061171592743</v>
      </c>
      <c r="D44">
        <v>1.8302662104604168</v>
      </c>
      <c r="E44">
        <v>1.6862111682357004</v>
      </c>
      <c r="F44" s="2" t="e">
        <v>#N/A</v>
      </c>
      <c r="G44">
        <v>1.4237792486530623</v>
      </c>
      <c r="H44">
        <v>1.2665102254448586</v>
      </c>
      <c r="I44">
        <v>1.1099628937938877</v>
      </c>
      <c r="J44">
        <v>0.7723361778273703</v>
      </c>
      <c r="K44">
        <v>0.32553952017189941</v>
      </c>
      <c r="L44">
        <v>0</v>
      </c>
      <c r="M44">
        <v>0</v>
      </c>
    </row>
    <row r="45" spans="1:13" x14ac:dyDescent="0.2">
      <c r="A45" s="5" t="s">
        <v>1</v>
      </c>
      <c r="B45" s="1">
        <v>0</v>
      </c>
      <c r="C45" s="1">
        <v>7</v>
      </c>
      <c r="D45" s="1">
        <v>8.0500000000000007</v>
      </c>
      <c r="E45" s="1">
        <v>9.3333333300000003</v>
      </c>
      <c r="F45" s="1">
        <v>10.5</v>
      </c>
      <c r="G45" s="1">
        <v>11.5</v>
      </c>
      <c r="H45" s="1">
        <v>12.5</v>
      </c>
      <c r="I45" s="1">
        <v>13.5</v>
      </c>
      <c r="J45" s="1">
        <v>14.5</v>
      </c>
      <c r="K45" s="1">
        <v>15.5</v>
      </c>
      <c r="L45" s="1">
        <v>16.5</v>
      </c>
      <c r="M45" s="1">
        <v>17.75</v>
      </c>
    </row>
    <row r="46" spans="1:13" x14ac:dyDescent="0.2">
      <c r="A46" s="1" t="s">
        <v>16</v>
      </c>
      <c r="B46">
        <v>36.899992325031448</v>
      </c>
      <c r="C46">
        <v>32.852637689868565</v>
      </c>
      <c r="D46">
        <v>29.704071217748137</v>
      </c>
      <c r="E46">
        <v>26.851658046905712</v>
      </c>
      <c r="F46" s="2" t="e">
        <v>#N/A</v>
      </c>
      <c r="G46">
        <v>20.502219487452955</v>
      </c>
      <c r="H46">
        <v>18.244552941550563</v>
      </c>
      <c r="I46">
        <v>15.162515587984327</v>
      </c>
      <c r="J46">
        <v>9.4206277336231086</v>
      </c>
      <c r="K46">
        <v>3.2402069209607411</v>
      </c>
      <c r="L46">
        <v>0</v>
      </c>
      <c r="M46">
        <v>0</v>
      </c>
    </row>
    <row r="47" spans="1:13" x14ac:dyDescent="0.2">
      <c r="A47" s="5" t="s">
        <v>1</v>
      </c>
      <c r="B47" s="1">
        <v>0</v>
      </c>
      <c r="C47" s="1">
        <v>7</v>
      </c>
      <c r="D47" s="1">
        <v>8.0500000000000007</v>
      </c>
      <c r="E47" s="1">
        <v>9.3333333300000003</v>
      </c>
      <c r="F47" s="1">
        <v>10.5</v>
      </c>
      <c r="G47" s="1">
        <v>11.5</v>
      </c>
      <c r="H47" s="1">
        <v>12.5</v>
      </c>
      <c r="I47" s="1">
        <v>13.5</v>
      </c>
      <c r="J47" s="1">
        <v>14.5</v>
      </c>
      <c r="K47" s="1">
        <v>15.5</v>
      </c>
      <c r="L47" s="1">
        <v>16.5</v>
      </c>
      <c r="M47" s="1">
        <v>17.75</v>
      </c>
    </row>
    <row r="48" spans="1:13" x14ac:dyDescent="0.2">
      <c r="A48" s="1" t="s">
        <v>8</v>
      </c>
      <c r="B48">
        <v>1.0500187685260614</v>
      </c>
      <c r="C48">
        <v>0.72643724039872248</v>
      </c>
      <c r="D48">
        <v>0.58646188788663522</v>
      </c>
      <c r="E48">
        <v>0.32213764848559895</v>
      </c>
      <c r="F48" s="2" t="e">
        <v>#N/A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5" t="s">
        <v>1</v>
      </c>
      <c r="B49" s="1">
        <v>0</v>
      </c>
      <c r="C49" s="1">
        <v>7</v>
      </c>
      <c r="D49" s="1">
        <v>8.0500000000000007</v>
      </c>
      <c r="E49" s="1">
        <v>9.3333333300000003</v>
      </c>
      <c r="F49" s="1">
        <v>10.5</v>
      </c>
      <c r="G49" s="1">
        <v>11.5</v>
      </c>
      <c r="H49" s="1">
        <v>12.5</v>
      </c>
      <c r="I49" s="1">
        <v>13.5</v>
      </c>
      <c r="J49" s="1">
        <v>14.5</v>
      </c>
      <c r="K49" s="1">
        <v>15.5</v>
      </c>
      <c r="L49" s="1">
        <v>16.5</v>
      </c>
      <c r="M49" s="1">
        <v>17.75</v>
      </c>
    </row>
    <row r="50" spans="1:13" x14ac:dyDescent="0.2">
      <c r="A50" s="1" t="s">
        <v>10</v>
      </c>
      <c r="B50">
        <v>1.0086903199893877</v>
      </c>
      <c r="C50">
        <v>0.90217674115947133</v>
      </c>
      <c r="D50">
        <v>0.68526630682157719</v>
      </c>
      <c r="E50">
        <v>0.75655659940865028</v>
      </c>
      <c r="F50" s="2" t="e">
        <v>#N/A</v>
      </c>
      <c r="G50">
        <v>0.63820972261968167</v>
      </c>
      <c r="H50">
        <v>0.59878005592858208</v>
      </c>
      <c r="I50">
        <v>0.58157133570363795</v>
      </c>
      <c r="J50">
        <v>0.50929516432173938</v>
      </c>
      <c r="K50">
        <v>0.43480022413524777</v>
      </c>
      <c r="L50">
        <v>0.36251696598166572</v>
      </c>
      <c r="M50">
        <v>0.26633096981180693</v>
      </c>
    </row>
    <row r="51" spans="1:13" x14ac:dyDescent="0.2">
      <c r="A51" s="5" t="s">
        <v>1</v>
      </c>
      <c r="B51" s="1">
        <v>0</v>
      </c>
      <c r="C51" s="1">
        <v>7</v>
      </c>
      <c r="D51" s="1">
        <v>8.0500000000000007</v>
      </c>
      <c r="E51" s="1">
        <v>9.3333333300000003</v>
      </c>
      <c r="F51" s="1">
        <v>10.5</v>
      </c>
      <c r="G51" s="1">
        <v>11.5</v>
      </c>
      <c r="H51" s="1">
        <v>12.5</v>
      </c>
      <c r="I51" s="1">
        <v>13.5</v>
      </c>
      <c r="J51" s="1">
        <v>14.5</v>
      </c>
      <c r="K51" s="1">
        <v>15.5</v>
      </c>
      <c r="L51" s="1">
        <v>16.5</v>
      </c>
      <c r="M51" s="1">
        <v>17.75</v>
      </c>
    </row>
    <row r="52" spans="1:13" x14ac:dyDescent="0.2">
      <c r="A52" s="1" t="s">
        <v>9</v>
      </c>
      <c r="B52">
        <v>2.3147275990292</v>
      </c>
      <c r="C52">
        <v>2.287736333923593</v>
      </c>
      <c r="D52">
        <v>2.2691600442348925</v>
      </c>
      <c r="E52">
        <v>2.2067317000687083</v>
      </c>
      <c r="F52" s="2" t="e">
        <v>#N/A</v>
      </c>
      <c r="G52">
        <v>1.9456218491304031</v>
      </c>
      <c r="H52">
        <v>1.7904765247590371</v>
      </c>
      <c r="I52">
        <v>1.8709892735168996</v>
      </c>
      <c r="J52">
        <v>1.7618287072001548</v>
      </c>
      <c r="K52">
        <v>1.6003170454670372</v>
      </c>
      <c r="L52">
        <v>1.3899730815357989</v>
      </c>
      <c r="M52">
        <v>1.2757041015732313</v>
      </c>
    </row>
    <row r="53" spans="1:13" x14ac:dyDescent="0.2">
      <c r="A53" s="5" t="s">
        <v>1</v>
      </c>
      <c r="B53" s="1">
        <v>0</v>
      </c>
      <c r="C53" s="1">
        <v>7</v>
      </c>
      <c r="D53" s="1">
        <v>8.0500000000000007</v>
      </c>
      <c r="E53" s="1">
        <v>9.3333333300000003</v>
      </c>
      <c r="F53" s="1">
        <v>10.5</v>
      </c>
      <c r="G53" s="1">
        <v>11.5</v>
      </c>
      <c r="H53" s="1">
        <v>12.5</v>
      </c>
      <c r="I53" s="1">
        <v>13.5</v>
      </c>
      <c r="J53" s="1">
        <v>14.5</v>
      </c>
      <c r="K53" s="1">
        <v>15.5</v>
      </c>
      <c r="L53" s="1">
        <v>16.5</v>
      </c>
      <c r="M53" s="1">
        <v>17.75</v>
      </c>
    </row>
    <row r="54" spans="1:13" x14ac:dyDescent="0.2">
      <c r="A54" s="1" t="s">
        <v>11</v>
      </c>
      <c r="B54">
        <v>0.45883576578922308</v>
      </c>
      <c r="C54">
        <v>0.44272111258108232</v>
      </c>
      <c r="D54">
        <v>0.46893186643427937</v>
      </c>
      <c r="E54">
        <v>0.43930450927571546</v>
      </c>
      <c r="F54" s="2" t="e">
        <v>#N/A</v>
      </c>
      <c r="G54">
        <v>0.39638779563612947</v>
      </c>
      <c r="H54">
        <v>0.36097962462318139</v>
      </c>
      <c r="I54">
        <v>0.35394652866585691</v>
      </c>
      <c r="J54">
        <v>0.28158670596870944</v>
      </c>
      <c r="K54">
        <v>0.17634832284654875</v>
      </c>
      <c r="L54">
        <v>0</v>
      </c>
      <c r="M54">
        <v>0</v>
      </c>
    </row>
    <row r="55" spans="1:13" x14ac:dyDescent="0.2">
      <c r="A55" s="5" t="s">
        <v>1</v>
      </c>
      <c r="B55" s="1">
        <v>0</v>
      </c>
      <c r="C55" s="1">
        <v>7</v>
      </c>
      <c r="D55" s="1">
        <v>8.0500000000000007</v>
      </c>
      <c r="E55" s="1">
        <v>9.3333333300000003</v>
      </c>
      <c r="F55" s="1">
        <v>10.5</v>
      </c>
      <c r="G55" s="1">
        <v>11.5</v>
      </c>
      <c r="H55" s="1">
        <v>12.5</v>
      </c>
      <c r="I55" s="1">
        <v>13.5</v>
      </c>
      <c r="J55" s="1">
        <v>14.5</v>
      </c>
      <c r="K55" s="1">
        <v>15.5</v>
      </c>
      <c r="L55" s="1">
        <v>16.5</v>
      </c>
      <c r="M55" s="1">
        <v>17.75</v>
      </c>
    </row>
    <row r="56" spans="1:13" x14ac:dyDescent="0.2">
      <c r="A56" s="1" t="s">
        <v>12</v>
      </c>
      <c r="B56">
        <v>0.84706490900516418</v>
      </c>
      <c r="C56">
        <v>0.7767447550725024</v>
      </c>
      <c r="D56">
        <v>0.74297608381032165</v>
      </c>
      <c r="E56">
        <v>0.68650999233223442</v>
      </c>
      <c r="F56" s="2" t="e">
        <v>#N/A</v>
      </c>
      <c r="G56">
        <v>0.58289907731733825</v>
      </c>
      <c r="H56">
        <v>0.52015901450707547</v>
      </c>
      <c r="I56">
        <v>0.46828673621424266</v>
      </c>
      <c r="J56">
        <v>0.32402347276911037</v>
      </c>
      <c r="K56">
        <v>0.1349323187879555</v>
      </c>
      <c r="L56">
        <v>0</v>
      </c>
      <c r="M56">
        <v>0</v>
      </c>
    </row>
    <row r="57" spans="1:13" x14ac:dyDescent="0.2">
      <c r="A57" s="5" t="s">
        <v>1</v>
      </c>
      <c r="B57" s="1">
        <v>0</v>
      </c>
      <c r="C57" s="1">
        <v>7</v>
      </c>
      <c r="D57" s="1">
        <v>8.0500000000000007</v>
      </c>
      <c r="E57" s="1">
        <v>9.3333333300000003</v>
      </c>
      <c r="F57" s="1">
        <v>10.5</v>
      </c>
      <c r="G57" s="1">
        <v>11.5</v>
      </c>
      <c r="H57" s="1">
        <v>12.5</v>
      </c>
      <c r="I57" s="1">
        <v>13.5</v>
      </c>
      <c r="J57" s="1">
        <v>14.5</v>
      </c>
      <c r="K57" s="1">
        <v>15.5</v>
      </c>
      <c r="L57" s="1">
        <v>16.5</v>
      </c>
      <c r="M57" s="1">
        <v>17.75</v>
      </c>
    </row>
    <row r="58" spans="1:13" x14ac:dyDescent="0.2">
      <c r="A58" s="1" t="s">
        <v>13</v>
      </c>
      <c r="B58">
        <v>0.68251252643155269</v>
      </c>
      <c r="C58">
        <v>0.60471036264023204</v>
      </c>
      <c r="D58">
        <v>0.54474246064028686</v>
      </c>
      <c r="E58">
        <v>0.49714602142864595</v>
      </c>
      <c r="F58" s="2" t="e">
        <v>#N/A</v>
      </c>
      <c r="G58">
        <v>0.38542492524266714</v>
      </c>
      <c r="H58">
        <v>0.33926492575706768</v>
      </c>
      <c r="I58">
        <v>0.27108779560090607</v>
      </c>
      <c r="J58">
        <v>0.15848698339609985</v>
      </c>
      <c r="K58">
        <v>0</v>
      </c>
      <c r="L58">
        <v>0</v>
      </c>
      <c r="M58">
        <v>0</v>
      </c>
    </row>
    <row r="59" spans="1:13" x14ac:dyDescent="0.2">
      <c r="A59" s="5" t="s">
        <v>1</v>
      </c>
      <c r="B59" s="1">
        <v>0</v>
      </c>
      <c r="C59" s="1">
        <v>7</v>
      </c>
      <c r="D59" s="1">
        <v>8.0500000000000007</v>
      </c>
      <c r="E59" s="1">
        <v>9.3333333300000003</v>
      </c>
      <c r="F59" s="1">
        <v>10.5</v>
      </c>
      <c r="G59" s="1">
        <v>11.5</v>
      </c>
      <c r="H59" s="1">
        <v>12.5</v>
      </c>
      <c r="I59" s="1">
        <v>13.5</v>
      </c>
      <c r="J59" s="1">
        <v>14.5</v>
      </c>
      <c r="K59" s="1">
        <v>15.5</v>
      </c>
      <c r="L59" s="1">
        <v>16.5</v>
      </c>
      <c r="M59" s="1">
        <v>17.75</v>
      </c>
    </row>
    <row r="60" spans="1:13" x14ac:dyDescent="0.2">
      <c r="A60" s="1" t="s">
        <v>14</v>
      </c>
      <c r="B60">
        <v>1.342853800297628</v>
      </c>
      <c r="C60">
        <v>1.1815896100598664</v>
      </c>
      <c r="D60">
        <v>1.0927272557575103</v>
      </c>
      <c r="E60">
        <v>0.97428176174109193</v>
      </c>
      <c r="F60" s="2" t="e">
        <v>#N/A</v>
      </c>
      <c r="G60">
        <v>0.72937808849611141</v>
      </c>
      <c r="H60">
        <v>0.65987618193772313</v>
      </c>
      <c r="I60">
        <v>0.54607919804822724</v>
      </c>
      <c r="J60">
        <v>0.292223259348944</v>
      </c>
      <c r="K60">
        <v>0</v>
      </c>
      <c r="L60">
        <v>0</v>
      </c>
      <c r="M60">
        <v>0</v>
      </c>
    </row>
    <row r="61" spans="1:13" x14ac:dyDescent="0.2">
      <c r="A61" s="5" t="s">
        <v>1</v>
      </c>
      <c r="B61" s="1">
        <v>0</v>
      </c>
      <c r="C61" s="1">
        <v>7</v>
      </c>
      <c r="D61" s="1">
        <v>8.0500000000000007</v>
      </c>
      <c r="E61" s="1">
        <v>9.3333333300000003</v>
      </c>
      <c r="F61" s="1">
        <v>10.5</v>
      </c>
      <c r="G61" s="1">
        <v>11.5</v>
      </c>
      <c r="H61" s="1">
        <v>12.5</v>
      </c>
      <c r="I61" s="1">
        <v>13.5</v>
      </c>
      <c r="J61" s="1">
        <v>14.5</v>
      </c>
      <c r="K61" s="1">
        <v>15.5</v>
      </c>
      <c r="L61" s="1">
        <v>16.5</v>
      </c>
      <c r="M61" s="1">
        <v>17.75</v>
      </c>
    </row>
    <row r="62" spans="1:13" x14ac:dyDescent="0.2">
      <c r="A62" s="5" t="s">
        <v>4</v>
      </c>
      <c r="B62">
        <v>0</v>
      </c>
      <c r="C62">
        <v>0.11111715145906573</v>
      </c>
      <c r="D62">
        <v>0.12732778654497603</v>
      </c>
      <c r="E62">
        <v>0.19527729474993544</v>
      </c>
      <c r="F62" s="2" t="e">
        <v>#N/A</v>
      </c>
      <c r="G62">
        <v>0.52778164606352918</v>
      </c>
      <c r="H62">
        <v>0.51505485334477652</v>
      </c>
      <c r="I62">
        <v>0.69890563003100203</v>
      </c>
      <c r="J62">
        <v>0.83056677607042806</v>
      </c>
      <c r="K62">
        <v>1.0103644719765246</v>
      </c>
      <c r="L62">
        <v>1.1572854388161036</v>
      </c>
      <c r="M62">
        <v>1.228270070231309</v>
      </c>
    </row>
    <row r="63" spans="1:13" x14ac:dyDescent="0.2">
      <c r="A63" s="5" t="s">
        <v>1</v>
      </c>
      <c r="B63" s="1">
        <v>0</v>
      </c>
      <c r="C63" s="1">
        <v>7</v>
      </c>
      <c r="D63" s="1">
        <v>8.0500000000000007</v>
      </c>
      <c r="E63" s="1">
        <v>9.3333333300000003</v>
      </c>
      <c r="F63" s="1">
        <v>10.5</v>
      </c>
      <c r="G63" s="1">
        <v>11.5</v>
      </c>
      <c r="H63" s="1">
        <v>12.5</v>
      </c>
      <c r="I63" s="1">
        <v>13.5</v>
      </c>
      <c r="J63" s="1">
        <v>14.5</v>
      </c>
      <c r="K63" s="1">
        <v>15.5</v>
      </c>
      <c r="L63" s="1">
        <v>16.5</v>
      </c>
      <c r="M63" s="1">
        <v>17.75</v>
      </c>
    </row>
    <row r="64" spans="1:13" x14ac:dyDescent="0.2">
      <c r="A64" s="5" t="s">
        <v>2</v>
      </c>
      <c r="B64" s="2">
        <v>1.4E-2</v>
      </c>
      <c r="C64" s="2">
        <v>0.16500000000000001</v>
      </c>
      <c r="D64" s="2">
        <v>0.16900000000000001</v>
      </c>
      <c r="E64" s="2">
        <f>0.2*2</f>
        <v>0.4</v>
      </c>
      <c r="F64" s="2">
        <f>0.302*2</f>
        <v>0.60399999999999998</v>
      </c>
      <c r="G64" s="2">
        <f>0.214*4</f>
        <v>0.85599999999999998</v>
      </c>
      <c r="H64" s="2">
        <f>0.238*4</f>
        <v>0.95199999999999996</v>
      </c>
      <c r="I64" s="2">
        <f>0.256*4</f>
        <v>1.024</v>
      </c>
      <c r="J64" s="2">
        <f>0.309*4</f>
        <v>1.236</v>
      </c>
      <c r="K64" s="2">
        <f>0.424*4</f>
        <v>1.696</v>
      </c>
      <c r="L64" s="2">
        <f>0.217*8</f>
        <v>1.736</v>
      </c>
      <c r="M64" s="2">
        <f>0.218*8</f>
        <v>1.744</v>
      </c>
    </row>
    <row r="65" spans="1:13" x14ac:dyDescent="0.2">
      <c r="A65" s="5" t="s">
        <v>3</v>
      </c>
      <c r="B65">
        <f>$C34*B64</f>
        <v>5.7960000000000003</v>
      </c>
      <c r="C65">
        <f>$C34*C64</f>
        <v>68.31</v>
      </c>
      <c r="D65">
        <f>$C34*D64</f>
        <v>69.966000000000008</v>
      </c>
      <c r="E65">
        <f>$C34*E64</f>
        <v>165.60000000000002</v>
      </c>
      <c r="F65">
        <f>$C34*F64</f>
        <v>250.05599999999998</v>
      </c>
      <c r="G65">
        <f>$C34*G64</f>
        <v>354.38400000000001</v>
      </c>
      <c r="H65">
        <f>$C34*H64</f>
        <v>394.12799999999999</v>
      </c>
      <c r="I65">
        <f>$C34*I64</f>
        <v>423.93600000000004</v>
      </c>
      <c r="J65">
        <f>$C34*J64</f>
        <v>511.70400000000001</v>
      </c>
      <c r="K65">
        <f>$C34*K64</f>
        <v>702.14400000000001</v>
      </c>
      <c r="L65">
        <f>$C34*L64</f>
        <v>718.70399999999995</v>
      </c>
      <c r="M65">
        <f>$C34*M64</f>
        <v>722.01599999999996</v>
      </c>
    </row>
    <row r="67" spans="1:13" x14ac:dyDescent="0.2">
      <c r="A67" s="4" t="s">
        <v>20</v>
      </c>
      <c r="B67" s="1" t="s">
        <v>0</v>
      </c>
      <c r="C67" s="1">
        <v>414</v>
      </c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">
      <c r="A68" s="5" t="s">
        <v>1</v>
      </c>
      <c r="B68" s="1">
        <v>0</v>
      </c>
      <c r="C68" s="1">
        <v>7</v>
      </c>
      <c r="D68" s="1">
        <v>8.0500000000000007</v>
      </c>
      <c r="E68" s="1">
        <v>9.3333333300000003</v>
      </c>
      <c r="F68" s="1">
        <v>10.5</v>
      </c>
      <c r="G68" s="1">
        <v>11.5</v>
      </c>
      <c r="H68" s="1">
        <v>12.5</v>
      </c>
      <c r="I68" s="1">
        <v>13.5</v>
      </c>
      <c r="J68" s="1">
        <v>14.5</v>
      </c>
      <c r="K68" s="1">
        <v>15.5</v>
      </c>
      <c r="L68" s="1">
        <v>16.5</v>
      </c>
      <c r="M68" s="1">
        <v>17.75</v>
      </c>
    </row>
    <row r="69" spans="1:13" x14ac:dyDescent="0.2">
      <c r="A69" s="5" t="s">
        <v>5</v>
      </c>
      <c r="B69">
        <v>0.66253303420300835</v>
      </c>
      <c r="C69">
        <v>0.54488990109434254</v>
      </c>
      <c r="D69">
        <v>0.43770010941890453</v>
      </c>
      <c r="E69">
        <v>0.27067548758433962</v>
      </c>
      <c r="F69">
        <v>0.16352005283823823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" t="s">
        <v>1</v>
      </c>
      <c r="B70" s="1">
        <v>0</v>
      </c>
      <c r="C70" s="1">
        <v>7</v>
      </c>
      <c r="D70" s="1">
        <v>8.0500000000000007</v>
      </c>
      <c r="E70" s="1">
        <v>9.3333333300000003</v>
      </c>
      <c r="F70" s="1">
        <v>10.5</v>
      </c>
      <c r="G70" s="1">
        <v>11.5</v>
      </c>
      <c r="H70" s="1">
        <v>12.5</v>
      </c>
      <c r="I70" s="1">
        <v>13.5</v>
      </c>
      <c r="J70" s="1">
        <v>14.5</v>
      </c>
      <c r="K70" s="1">
        <v>15.5</v>
      </c>
      <c r="L70" s="1">
        <v>16.5</v>
      </c>
      <c r="M70" s="1">
        <v>17.75</v>
      </c>
    </row>
    <row r="71" spans="1:13" x14ac:dyDescent="0.2">
      <c r="A71" s="1" t="s">
        <v>6</v>
      </c>
      <c r="B71">
        <v>0.36955311088800269</v>
      </c>
      <c r="C71">
        <v>0.30697148706168353</v>
      </c>
      <c r="D71">
        <v>0.24082236148144459</v>
      </c>
      <c r="E71">
        <v>0.19623566411667098</v>
      </c>
      <c r="F71">
        <v>0.10856794547243545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" t="s">
        <v>1</v>
      </c>
      <c r="B72" s="1">
        <v>0</v>
      </c>
      <c r="C72" s="1">
        <v>7</v>
      </c>
      <c r="D72" s="1">
        <v>8.0500000000000007</v>
      </c>
      <c r="E72" s="1">
        <v>9.3333333300000003</v>
      </c>
      <c r="F72" s="1">
        <v>10.5</v>
      </c>
      <c r="G72" s="1">
        <v>11.5</v>
      </c>
      <c r="H72" s="1">
        <v>12.5</v>
      </c>
      <c r="I72" s="1">
        <v>13.5</v>
      </c>
      <c r="J72" s="1">
        <v>14.5</v>
      </c>
      <c r="K72" s="1">
        <v>15.5</v>
      </c>
      <c r="L72" s="1">
        <v>16.5</v>
      </c>
      <c r="M72" s="1">
        <v>17.75</v>
      </c>
    </row>
    <row r="73" spans="1:13" x14ac:dyDescent="0.2">
      <c r="A73" s="1" t="s">
        <v>7</v>
      </c>
      <c r="B73">
        <v>1.0228167105273844</v>
      </c>
      <c r="C73">
        <v>0.49078070001402002</v>
      </c>
      <c r="D73">
        <v>0.27750714126948939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5" t="s">
        <v>1</v>
      </c>
      <c r="B74" s="1">
        <v>0</v>
      </c>
      <c r="C74" s="1">
        <v>7</v>
      </c>
      <c r="D74" s="1">
        <v>8.0500000000000007</v>
      </c>
      <c r="E74" s="1">
        <v>9.3333333300000003</v>
      </c>
      <c r="F74" s="1">
        <v>10.5</v>
      </c>
      <c r="G74" s="1">
        <v>11.5</v>
      </c>
      <c r="H74" s="1">
        <v>12.5</v>
      </c>
      <c r="I74" s="1">
        <v>13.5</v>
      </c>
      <c r="J74" s="1">
        <v>14.5</v>
      </c>
      <c r="K74" s="1">
        <v>15.5</v>
      </c>
      <c r="L74" s="1">
        <v>16.5</v>
      </c>
      <c r="M74" s="1">
        <v>17.75</v>
      </c>
    </row>
    <row r="75" spans="1:13" x14ac:dyDescent="0.2">
      <c r="A75" s="1" t="s">
        <v>17</v>
      </c>
      <c r="B75">
        <v>2.4110579733915465</v>
      </c>
      <c r="C75">
        <v>2.2345360234202394</v>
      </c>
      <c r="D75">
        <v>1.855798929335521</v>
      </c>
      <c r="E75">
        <v>1.4281388045864944</v>
      </c>
      <c r="F75">
        <v>0.75366588971898618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" t="s">
        <v>1</v>
      </c>
      <c r="B76" s="1">
        <v>0</v>
      </c>
      <c r="C76" s="1">
        <v>7</v>
      </c>
      <c r="D76" s="1">
        <v>8.0500000000000007</v>
      </c>
      <c r="E76" s="1">
        <v>9.3333333300000003</v>
      </c>
      <c r="F76" s="1">
        <v>10.5</v>
      </c>
      <c r="G76" s="1">
        <v>11.5</v>
      </c>
      <c r="H76" s="1">
        <v>12.5</v>
      </c>
      <c r="I76" s="1">
        <v>13.5</v>
      </c>
      <c r="J76" s="1">
        <v>14.5</v>
      </c>
      <c r="K76" s="1">
        <v>15.5</v>
      </c>
      <c r="L76" s="1">
        <v>16.5</v>
      </c>
      <c r="M76" s="1">
        <v>17.75</v>
      </c>
    </row>
    <row r="77" spans="1:13" x14ac:dyDescent="0.2">
      <c r="A77" s="1" t="s">
        <v>15</v>
      </c>
      <c r="B77">
        <v>2.0904462724316208</v>
      </c>
      <c r="C77">
        <v>1.9890175039156646</v>
      </c>
      <c r="D77">
        <v>1.8055920175693956</v>
      </c>
      <c r="E77">
        <v>1.582113446820401</v>
      </c>
      <c r="F77">
        <v>1.3381262059653389</v>
      </c>
      <c r="G77">
        <v>1.2826091298994222</v>
      </c>
      <c r="H77">
        <v>1.2361060459070992</v>
      </c>
      <c r="I77">
        <v>0.98534955538034996</v>
      </c>
      <c r="J77">
        <v>0.55340162836826656</v>
      </c>
      <c r="K77">
        <v>0</v>
      </c>
      <c r="L77">
        <v>0</v>
      </c>
      <c r="M77">
        <v>0</v>
      </c>
    </row>
    <row r="78" spans="1:13" x14ac:dyDescent="0.2">
      <c r="A78" s="5" t="s">
        <v>1</v>
      </c>
      <c r="B78" s="1">
        <v>0</v>
      </c>
      <c r="C78" s="1">
        <v>7</v>
      </c>
      <c r="D78" s="1">
        <v>8.0500000000000007</v>
      </c>
      <c r="E78" s="1">
        <v>9.3333333300000003</v>
      </c>
      <c r="F78" s="1">
        <v>10.5</v>
      </c>
      <c r="G78" s="1">
        <v>11.5</v>
      </c>
      <c r="H78" s="1">
        <v>12.5</v>
      </c>
      <c r="I78" s="1">
        <v>13.5</v>
      </c>
      <c r="J78" s="1">
        <v>14.5</v>
      </c>
      <c r="K78" s="1">
        <v>15.5</v>
      </c>
      <c r="L78" s="1">
        <v>16.5</v>
      </c>
      <c r="M78" s="1">
        <v>17.75</v>
      </c>
    </row>
    <row r="79" spans="1:13" x14ac:dyDescent="0.2">
      <c r="A79" s="1" t="s">
        <v>16</v>
      </c>
      <c r="B79">
        <v>34.502775390013511</v>
      </c>
      <c r="C79">
        <v>31.98764016422858</v>
      </c>
      <c r="D79">
        <v>28.832186287832645</v>
      </c>
      <c r="E79">
        <v>23.60698747275951</v>
      </c>
      <c r="F79">
        <v>20.579817022951772</v>
      </c>
      <c r="G79">
        <v>18.119560556583703</v>
      </c>
      <c r="H79">
        <v>17.512503342921775</v>
      </c>
      <c r="I79">
        <v>12.933079634730198</v>
      </c>
      <c r="J79">
        <v>7.2766986952589194</v>
      </c>
      <c r="K79">
        <v>1.4497681755869056</v>
      </c>
      <c r="L79">
        <v>0</v>
      </c>
      <c r="M79">
        <v>0</v>
      </c>
    </row>
    <row r="80" spans="1:13" x14ac:dyDescent="0.2">
      <c r="A80" s="5" t="s">
        <v>1</v>
      </c>
      <c r="B80" s="1">
        <v>0</v>
      </c>
      <c r="C80" s="1">
        <v>7</v>
      </c>
      <c r="D80" s="1">
        <v>8.0500000000000007</v>
      </c>
      <c r="E80" s="1">
        <v>9.3333333300000003</v>
      </c>
      <c r="F80" s="1">
        <v>10.5</v>
      </c>
      <c r="G80" s="1">
        <v>11.5</v>
      </c>
      <c r="H80" s="1">
        <v>12.5</v>
      </c>
      <c r="I80" s="1">
        <v>13.5</v>
      </c>
      <c r="J80" s="1">
        <v>14.5</v>
      </c>
      <c r="K80" s="1">
        <v>15.5</v>
      </c>
      <c r="L80" s="1">
        <v>16.5</v>
      </c>
      <c r="M80" s="1">
        <v>17.75</v>
      </c>
    </row>
    <row r="81" spans="1:13" x14ac:dyDescent="0.2">
      <c r="A81" s="1" t="s">
        <v>8</v>
      </c>
      <c r="B81">
        <v>0.99286999328986336</v>
      </c>
      <c r="C81">
        <v>0.72376524478923454</v>
      </c>
      <c r="D81">
        <v>0.5240021054511006</v>
      </c>
      <c r="E81">
        <v>0.35469457304270835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5" t="s">
        <v>1</v>
      </c>
      <c r="B82" s="1">
        <v>0</v>
      </c>
      <c r="C82" s="1">
        <v>7</v>
      </c>
      <c r="D82" s="1">
        <v>8.0500000000000007</v>
      </c>
      <c r="E82" s="1">
        <v>9.3333333300000003</v>
      </c>
      <c r="F82" s="1">
        <v>10.5</v>
      </c>
      <c r="G82" s="1">
        <v>11.5</v>
      </c>
      <c r="H82" s="1">
        <v>12.5</v>
      </c>
      <c r="I82" s="1">
        <v>13.5</v>
      </c>
      <c r="J82" s="1">
        <v>14.5</v>
      </c>
      <c r="K82" s="1">
        <v>15.5</v>
      </c>
      <c r="L82" s="1">
        <v>16.5</v>
      </c>
      <c r="M82" s="1">
        <v>17.75</v>
      </c>
    </row>
    <row r="83" spans="1:13" x14ac:dyDescent="0.2">
      <c r="A83" s="1" t="s">
        <v>10</v>
      </c>
      <c r="B83">
        <v>0.92112879716063822</v>
      </c>
      <c r="C83">
        <v>0.77984164524244304</v>
      </c>
      <c r="D83">
        <v>0.73690188631649667</v>
      </c>
      <c r="E83">
        <v>0.61936011624707865</v>
      </c>
      <c r="F83">
        <v>0.56409021362272771</v>
      </c>
      <c r="G83">
        <v>0.63528315259385615</v>
      </c>
      <c r="H83">
        <v>0.59289220665618214</v>
      </c>
      <c r="I83">
        <v>0.55044792017050126</v>
      </c>
      <c r="J83">
        <v>0.43252203695675706</v>
      </c>
      <c r="K83">
        <v>0.43265309161981724</v>
      </c>
      <c r="L83">
        <v>0.3422224694338562</v>
      </c>
      <c r="M83">
        <v>0.25454334582192423</v>
      </c>
    </row>
    <row r="84" spans="1:13" x14ac:dyDescent="0.2">
      <c r="A84" s="5" t="s">
        <v>1</v>
      </c>
      <c r="B84" s="1">
        <v>0</v>
      </c>
      <c r="C84" s="1">
        <v>7</v>
      </c>
      <c r="D84" s="1">
        <v>8.0500000000000007</v>
      </c>
      <c r="E84" s="1">
        <v>9.3333333300000003</v>
      </c>
      <c r="F84" s="1">
        <v>10.5</v>
      </c>
      <c r="G84" s="1">
        <v>11.5</v>
      </c>
      <c r="H84" s="1">
        <v>12.5</v>
      </c>
      <c r="I84" s="1">
        <v>13.5</v>
      </c>
      <c r="J84" s="1">
        <v>14.5</v>
      </c>
      <c r="K84" s="1">
        <v>15.5</v>
      </c>
      <c r="L84" s="1">
        <v>16.5</v>
      </c>
      <c r="M84" s="1">
        <v>17.75</v>
      </c>
    </row>
    <row r="85" spans="1:13" x14ac:dyDescent="0.2">
      <c r="A85" s="1" t="s">
        <v>9</v>
      </c>
      <c r="B85">
        <v>2.1975186234410859</v>
      </c>
      <c r="C85">
        <v>2.3073145166078737</v>
      </c>
      <c r="D85">
        <v>2.2354126818585831</v>
      </c>
      <c r="E85">
        <v>1.9607114488828992</v>
      </c>
      <c r="F85">
        <v>1.6643250485543977</v>
      </c>
      <c r="G85">
        <v>1.8113373059780484</v>
      </c>
      <c r="H85">
        <v>1.8039227374779352</v>
      </c>
      <c r="I85">
        <v>1.697208224444831</v>
      </c>
      <c r="J85">
        <v>1.7090041374625411</v>
      </c>
      <c r="K85">
        <v>1.6325848506803036</v>
      </c>
      <c r="L85">
        <v>1.3349548095340713</v>
      </c>
      <c r="M85">
        <v>1.2606984474641865</v>
      </c>
    </row>
    <row r="86" spans="1:13" x14ac:dyDescent="0.2">
      <c r="A86" s="5" t="s">
        <v>1</v>
      </c>
      <c r="B86" s="1">
        <v>0</v>
      </c>
      <c r="C86" s="1">
        <v>7</v>
      </c>
      <c r="D86" s="1">
        <v>8.0500000000000007</v>
      </c>
      <c r="E86" s="1">
        <v>9.3333333300000003</v>
      </c>
      <c r="F86" s="1">
        <v>10.5</v>
      </c>
      <c r="G86" s="1">
        <v>11.5</v>
      </c>
      <c r="H86" s="1">
        <v>12.5</v>
      </c>
      <c r="I86" s="1">
        <v>13.5</v>
      </c>
      <c r="J86" s="1">
        <v>14.5</v>
      </c>
      <c r="K86" s="1">
        <v>15.5</v>
      </c>
      <c r="L86" s="1">
        <v>16.5</v>
      </c>
      <c r="M86" s="1">
        <v>17.75</v>
      </c>
    </row>
    <row r="87" spans="1:13" x14ac:dyDescent="0.2">
      <c r="A87" s="1" t="s">
        <v>11</v>
      </c>
      <c r="B87">
        <v>0.43243746146204409</v>
      </c>
      <c r="C87">
        <v>0.45550983354641383</v>
      </c>
      <c r="D87">
        <v>0.44993759760391644</v>
      </c>
      <c r="E87">
        <v>0.40435695507033675</v>
      </c>
      <c r="F87">
        <v>0.38542639081580193</v>
      </c>
      <c r="G87">
        <v>0.36864364312102205</v>
      </c>
      <c r="H87">
        <v>0.35779283224129071</v>
      </c>
      <c r="I87">
        <v>0.31708288047341593</v>
      </c>
      <c r="J87">
        <v>0.26474281618078749</v>
      </c>
      <c r="K87">
        <v>0.10563412254534357</v>
      </c>
      <c r="L87">
        <v>0</v>
      </c>
      <c r="M87">
        <v>0</v>
      </c>
    </row>
    <row r="88" spans="1:13" x14ac:dyDescent="0.2">
      <c r="A88" s="5" t="s">
        <v>1</v>
      </c>
      <c r="B88" s="1">
        <v>0</v>
      </c>
      <c r="C88" s="1">
        <v>7</v>
      </c>
      <c r="D88" s="1">
        <v>8.0500000000000007</v>
      </c>
      <c r="E88" s="1">
        <v>9.3333333300000003</v>
      </c>
      <c r="F88" s="1">
        <v>10.5</v>
      </c>
      <c r="G88" s="1">
        <v>11.5</v>
      </c>
      <c r="H88" s="1">
        <v>12.5</v>
      </c>
      <c r="I88" s="1">
        <v>13.5</v>
      </c>
      <c r="J88" s="1">
        <v>14.5</v>
      </c>
      <c r="K88" s="1">
        <v>15.5</v>
      </c>
      <c r="L88" s="1">
        <v>16.5</v>
      </c>
      <c r="M88" s="1">
        <v>17.75</v>
      </c>
    </row>
    <row r="89" spans="1:13" x14ac:dyDescent="0.2">
      <c r="A89" s="1" t="s">
        <v>12</v>
      </c>
      <c r="B89">
        <v>0.8014049216593031</v>
      </c>
      <c r="C89">
        <v>0.78281671305727207</v>
      </c>
      <c r="D89">
        <v>0.72857321273164</v>
      </c>
      <c r="E89">
        <v>0.61501402922314918</v>
      </c>
      <c r="F89">
        <v>0.54712347126401661</v>
      </c>
      <c r="G89">
        <v>0.51850817983397535</v>
      </c>
      <c r="H89">
        <v>0.51637036209787091</v>
      </c>
      <c r="I89">
        <v>0.41350982438449124</v>
      </c>
      <c r="J89">
        <v>0.27839233188889545</v>
      </c>
      <c r="K89">
        <v>5.6720309190552286E-2</v>
      </c>
      <c r="L89">
        <v>0</v>
      </c>
      <c r="M89">
        <v>0</v>
      </c>
    </row>
    <row r="90" spans="1:13" x14ac:dyDescent="0.2">
      <c r="A90" s="5" t="s">
        <v>1</v>
      </c>
      <c r="B90" s="1">
        <v>0</v>
      </c>
      <c r="C90" s="1">
        <v>7</v>
      </c>
      <c r="D90" s="1">
        <v>8.0500000000000007</v>
      </c>
      <c r="E90" s="1">
        <v>9.3333333300000003</v>
      </c>
      <c r="F90" s="1">
        <v>10.5</v>
      </c>
      <c r="G90" s="1">
        <v>11.5</v>
      </c>
      <c r="H90" s="1">
        <v>12.5</v>
      </c>
      <c r="I90" s="1">
        <v>13.5</v>
      </c>
      <c r="J90" s="1">
        <v>14.5</v>
      </c>
      <c r="K90" s="1">
        <v>15.5</v>
      </c>
      <c r="L90" s="1">
        <v>16.5</v>
      </c>
      <c r="M90" s="1">
        <v>17.75</v>
      </c>
    </row>
    <row r="91" spans="1:13" x14ac:dyDescent="0.2">
      <c r="A91" s="1" t="s">
        <v>13</v>
      </c>
      <c r="B91">
        <v>0.64691275192223274</v>
      </c>
      <c r="C91">
        <v>0.60459299587205972</v>
      </c>
      <c r="D91">
        <v>0.54507780340370671</v>
      </c>
      <c r="E91">
        <v>0.45008540865444979</v>
      </c>
      <c r="F91">
        <v>0.36611566061757861</v>
      </c>
      <c r="G91">
        <v>0.33734510235092574</v>
      </c>
      <c r="H91">
        <v>0.31888543446343948</v>
      </c>
      <c r="I91">
        <v>0.24602524142407034</v>
      </c>
      <c r="J91">
        <v>0.12419329636086755</v>
      </c>
      <c r="K91">
        <v>0</v>
      </c>
      <c r="L91">
        <v>0</v>
      </c>
      <c r="M91">
        <v>0</v>
      </c>
    </row>
    <row r="92" spans="1:13" x14ac:dyDescent="0.2">
      <c r="A92" s="5" t="s">
        <v>1</v>
      </c>
      <c r="B92" s="1">
        <v>0</v>
      </c>
      <c r="C92" s="1">
        <v>7</v>
      </c>
      <c r="D92" s="1">
        <v>8.0500000000000007</v>
      </c>
      <c r="E92" s="1">
        <v>9.3333333300000003</v>
      </c>
      <c r="F92" s="1">
        <v>10.5</v>
      </c>
      <c r="G92" s="1">
        <v>11.5</v>
      </c>
      <c r="H92" s="1">
        <v>12.5</v>
      </c>
      <c r="I92" s="1">
        <v>13.5</v>
      </c>
      <c r="J92" s="1">
        <v>14.5</v>
      </c>
      <c r="K92" s="1">
        <v>15.5</v>
      </c>
      <c r="L92" s="1">
        <v>16.5</v>
      </c>
      <c r="M92" s="1">
        <v>17.75</v>
      </c>
    </row>
    <row r="93" spans="1:13" x14ac:dyDescent="0.2">
      <c r="A93" s="1" t="s">
        <v>14</v>
      </c>
      <c r="B93">
        <v>1.2627909765050787</v>
      </c>
      <c r="C93">
        <v>1.1995409001308528</v>
      </c>
      <c r="D93">
        <v>1.0570383692808512</v>
      </c>
      <c r="E93">
        <v>0.86929889929044424</v>
      </c>
      <c r="F93">
        <v>0.75526235056905566</v>
      </c>
      <c r="G93">
        <v>0.63798457827953814</v>
      </c>
      <c r="H93">
        <v>0.64439601441973471</v>
      </c>
      <c r="I93">
        <v>0.46328092368108598</v>
      </c>
      <c r="J93">
        <v>0.20977640040892259</v>
      </c>
      <c r="K93">
        <v>0</v>
      </c>
      <c r="L93">
        <v>0</v>
      </c>
      <c r="M93">
        <v>0</v>
      </c>
    </row>
    <row r="94" spans="1:13" x14ac:dyDescent="0.2">
      <c r="A94" s="5" t="s">
        <v>1</v>
      </c>
      <c r="B94" s="1">
        <v>0</v>
      </c>
      <c r="C94" s="1">
        <v>7</v>
      </c>
      <c r="D94" s="1">
        <v>8.0500000000000007</v>
      </c>
      <c r="E94" s="1">
        <v>9.3333333300000003</v>
      </c>
      <c r="F94" s="1">
        <v>10.5</v>
      </c>
      <c r="G94" s="1">
        <v>11.5</v>
      </c>
      <c r="H94" s="1">
        <v>12.5</v>
      </c>
      <c r="I94" s="1">
        <v>13.5</v>
      </c>
      <c r="J94" s="1">
        <v>14.5</v>
      </c>
      <c r="K94" s="1">
        <v>15.5</v>
      </c>
      <c r="L94" s="1">
        <v>16.5</v>
      </c>
      <c r="M94" s="1">
        <v>17.75</v>
      </c>
    </row>
    <row r="95" spans="1:13" x14ac:dyDescent="0.2">
      <c r="A95" s="5" t="s">
        <v>4</v>
      </c>
      <c r="B95">
        <v>0</v>
      </c>
      <c r="C95">
        <v>0.13613970962070202</v>
      </c>
      <c r="D95">
        <v>0.14695651214945532</v>
      </c>
      <c r="E95">
        <v>0.21528477559264703</v>
      </c>
      <c r="F95">
        <v>0.38430487752813619</v>
      </c>
      <c r="G95">
        <v>0.50964646433932403</v>
      </c>
      <c r="H95">
        <v>0.53602853289648633</v>
      </c>
      <c r="I95">
        <v>0.69385538092281196</v>
      </c>
      <c r="J95">
        <v>0.89754825281738015</v>
      </c>
      <c r="K95">
        <v>1.0781759474820762</v>
      </c>
      <c r="L95">
        <v>1.1887231212662766</v>
      </c>
      <c r="M95">
        <v>1.2530229288998014</v>
      </c>
    </row>
    <row r="96" spans="1:13" x14ac:dyDescent="0.2">
      <c r="A96" s="5" t="s">
        <v>1</v>
      </c>
      <c r="B96" s="1">
        <v>0</v>
      </c>
      <c r="C96" s="1">
        <v>7</v>
      </c>
      <c r="D96" s="1">
        <v>8.0500000000000007</v>
      </c>
      <c r="E96" s="1">
        <v>9.3333333300000003</v>
      </c>
      <c r="F96" s="1">
        <v>10.5</v>
      </c>
      <c r="G96" s="1">
        <v>11.5</v>
      </c>
      <c r="H96" s="1">
        <v>12.5</v>
      </c>
      <c r="I96" s="1">
        <v>13.5</v>
      </c>
      <c r="J96" s="1">
        <v>14.5</v>
      </c>
      <c r="K96" s="1">
        <v>15.5</v>
      </c>
      <c r="L96" s="1">
        <v>16.5</v>
      </c>
      <c r="M96" s="1">
        <v>17.75</v>
      </c>
    </row>
    <row r="97" spans="1:13" x14ac:dyDescent="0.2">
      <c r="A97" s="5" t="s">
        <v>2</v>
      </c>
      <c r="B97">
        <v>1.4E-2</v>
      </c>
      <c r="C97">
        <v>0.126</v>
      </c>
      <c r="D97">
        <v>0.14499999999999999</v>
      </c>
      <c r="E97">
        <f>0.192*2</f>
        <v>0.38400000000000001</v>
      </c>
      <c r="F97">
        <f>0.285*2</f>
        <v>0.56999999999999995</v>
      </c>
      <c r="G97">
        <f>0.22*4</f>
        <v>0.88</v>
      </c>
      <c r="H97">
        <f>0.239*4</f>
        <v>0.95599999999999996</v>
      </c>
      <c r="I97">
        <f>0.284*4</f>
        <v>1.1359999999999999</v>
      </c>
      <c r="J97">
        <f>0.313*4</f>
        <v>1.252</v>
      </c>
      <c r="K97">
        <f>0.432*4</f>
        <v>1.728</v>
      </c>
      <c r="L97">
        <f>0.217*8</f>
        <v>1.736</v>
      </c>
      <c r="M97">
        <f>0.181*8</f>
        <v>1.448</v>
      </c>
    </row>
    <row r="98" spans="1:13" x14ac:dyDescent="0.2">
      <c r="A98" s="5" t="s">
        <v>3</v>
      </c>
      <c r="B98">
        <f>$C67*B97</f>
        <v>5.7960000000000003</v>
      </c>
      <c r="C98">
        <f>$C67*C97</f>
        <v>52.164000000000001</v>
      </c>
      <c r="D98">
        <f>$C67*D97</f>
        <v>60.029999999999994</v>
      </c>
      <c r="E98">
        <f>$C67*E97</f>
        <v>158.976</v>
      </c>
      <c r="F98">
        <f>$C67*F97</f>
        <v>235.98</v>
      </c>
      <c r="G98">
        <f>$C67*G97</f>
        <v>364.32</v>
      </c>
      <c r="H98">
        <f>$C67*H97</f>
        <v>395.78399999999999</v>
      </c>
      <c r="I98">
        <f>$C67*I97</f>
        <v>470.30399999999997</v>
      </c>
      <c r="J98">
        <f>$C67*J97</f>
        <v>518.32799999999997</v>
      </c>
      <c r="K98">
        <f>$C67*K97</f>
        <v>715.39199999999994</v>
      </c>
      <c r="L98">
        <f>$C67*L97</f>
        <v>718.70399999999995</v>
      </c>
      <c r="M98">
        <f>$C67*M97</f>
        <v>599.47199999999998</v>
      </c>
    </row>
    <row r="100" spans="1:13" x14ac:dyDescent="0.2">
      <c r="A100" s="4" t="s">
        <v>21</v>
      </c>
      <c r="B100" s="1"/>
      <c r="C100" s="1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2">
      <c r="A101" s="5" t="s">
        <v>1</v>
      </c>
      <c r="B101" s="1">
        <v>0</v>
      </c>
      <c r="C101" s="1">
        <v>7</v>
      </c>
      <c r="D101" s="1">
        <v>8.0500000000000007</v>
      </c>
      <c r="E101" s="1">
        <v>9.3333333300000003</v>
      </c>
      <c r="F101" s="1">
        <v>10.5</v>
      </c>
      <c r="G101" s="1">
        <v>11.5</v>
      </c>
      <c r="H101" s="1">
        <v>12.5</v>
      </c>
      <c r="I101" s="1">
        <v>13.5</v>
      </c>
      <c r="J101" s="1">
        <v>14.5</v>
      </c>
      <c r="K101" s="1">
        <v>15.5</v>
      </c>
      <c r="L101" s="1">
        <v>16.5</v>
      </c>
      <c r="M101" s="1">
        <v>17.75</v>
      </c>
    </row>
    <row r="102" spans="1:13" x14ac:dyDescent="0.2">
      <c r="A102" s="5" t="s">
        <v>5</v>
      </c>
      <c r="B102">
        <f>AVERAGE(B3,B36,B69)</f>
        <v>0.69418260946515342</v>
      </c>
      <c r="C102">
        <f>AVERAGE(C3,C36,C69)</f>
        <v>0.53161752353889635</v>
      </c>
      <c r="D102">
        <f>AVERAGE(D3,D36,D69)</f>
        <v>0.43498133626377006</v>
      </c>
      <c r="E102">
        <f>AVERAGE(E3,E36,E69)</f>
        <v>0.30426322907816511</v>
      </c>
      <c r="F102">
        <f>AVERAGE(F3,F69)</f>
        <v>0.15520982358758084</v>
      </c>
      <c r="G102">
        <f>AVERAGE(G3,G36,G69)</f>
        <v>0</v>
      </c>
      <c r="H102">
        <f>AVERAGE(H3,H36,H69)</f>
        <v>0</v>
      </c>
      <c r="I102">
        <f>AVERAGE(I3,I36,I69)</f>
        <v>0</v>
      </c>
      <c r="J102">
        <f>AVERAGE(J3,J36,J69)</f>
        <v>0</v>
      </c>
      <c r="K102">
        <f>AVERAGE(K3,K36,K69)</f>
        <v>0</v>
      </c>
      <c r="L102">
        <f>AVERAGE(L3,L36,L69)</f>
        <v>0</v>
      </c>
      <c r="M102">
        <f>AVERAGE(M3,M36,M69)</f>
        <v>0</v>
      </c>
    </row>
    <row r="103" spans="1:13" x14ac:dyDescent="0.2">
      <c r="A103" s="5" t="s">
        <v>1</v>
      </c>
      <c r="B103" s="1">
        <v>0</v>
      </c>
      <c r="C103" s="1">
        <v>7</v>
      </c>
      <c r="D103" s="1">
        <v>8.0500000000000007</v>
      </c>
      <c r="E103" s="1">
        <v>9.3333333300000003</v>
      </c>
      <c r="F103" s="1">
        <v>10.5</v>
      </c>
      <c r="G103" s="1">
        <v>11.5</v>
      </c>
      <c r="H103" s="1">
        <v>12.5</v>
      </c>
      <c r="I103" s="1">
        <v>13.5</v>
      </c>
      <c r="J103" s="1">
        <v>14.5</v>
      </c>
      <c r="K103" s="1">
        <v>15.5</v>
      </c>
      <c r="L103" s="1">
        <v>16.5</v>
      </c>
      <c r="M103" s="1">
        <v>17.75</v>
      </c>
    </row>
    <row r="104" spans="1:13" x14ac:dyDescent="0.2">
      <c r="A104" s="1" t="s">
        <v>6</v>
      </c>
      <c r="B104">
        <f>AVERAGE(B5,B38,B71)</f>
        <v>0.37519374234335762</v>
      </c>
      <c r="C104">
        <f>AVERAGE(C5,C38,C71)</f>
        <v>0.29826382207611651</v>
      </c>
      <c r="D104">
        <f>AVERAGE(D5,D38,D71)</f>
        <v>0.2516470140361296</v>
      </c>
      <c r="E104">
        <f>AVERAGE(E5,E38,E71)</f>
        <v>0.20035436779427873</v>
      </c>
      <c r="F104">
        <f>AVERAGE(F5,F71)</f>
        <v>0.10877809960678503</v>
      </c>
      <c r="G104">
        <f>AVERAGE(G5,G38,G71)</f>
        <v>0</v>
      </c>
      <c r="H104">
        <f>AVERAGE(H5,H38,H71)</f>
        <v>0</v>
      </c>
      <c r="I104">
        <f>AVERAGE(I5,I38,I71)</f>
        <v>0</v>
      </c>
      <c r="J104">
        <f>AVERAGE(J5,J38,J71)</f>
        <v>0</v>
      </c>
      <c r="K104">
        <f>AVERAGE(K5,K38,K71)</f>
        <v>0</v>
      </c>
      <c r="L104">
        <f>AVERAGE(L5,L38,L71)</f>
        <v>0</v>
      </c>
      <c r="M104">
        <f>AVERAGE(M5,M38,M71)</f>
        <v>0</v>
      </c>
    </row>
    <row r="105" spans="1:13" x14ac:dyDescent="0.2">
      <c r="A105" s="5" t="s">
        <v>1</v>
      </c>
      <c r="B105" s="1">
        <v>0</v>
      </c>
      <c r="C105" s="1">
        <v>7</v>
      </c>
      <c r="D105" s="1">
        <v>8.0500000000000007</v>
      </c>
      <c r="E105" s="1">
        <v>9.3333333300000003</v>
      </c>
      <c r="F105" s="1">
        <v>10.5</v>
      </c>
      <c r="G105" s="1">
        <v>11.5</v>
      </c>
      <c r="H105" s="1">
        <v>12.5</v>
      </c>
      <c r="I105" s="1">
        <v>13.5</v>
      </c>
      <c r="J105" s="1">
        <v>14.5</v>
      </c>
      <c r="K105" s="1">
        <v>15.5</v>
      </c>
      <c r="L105" s="1">
        <v>16.5</v>
      </c>
      <c r="M105" s="1">
        <v>17.75</v>
      </c>
    </row>
    <row r="106" spans="1:13" x14ac:dyDescent="0.2">
      <c r="A106" s="1" t="s">
        <v>7</v>
      </c>
      <c r="B106">
        <f>AVERAGE(B7,B40,B73)</f>
        <v>1.001376816573986</v>
      </c>
      <c r="C106">
        <f>AVERAGE(C7,C40,C73)</f>
        <v>0.49459332200005424</v>
      </c>
      <c r="D106">
        <f>AVERAGE(D7,D40,D73)</f>
        <v>0.16686119972988786</v>
      </c>
      <c r="E106">
        <f>AVERAGE(E7,E40,E73)</f>
        <v>0</v>
      </c>
      <c r="F106">
        <f>AVERAGE(F7,F73)</f>
        <v>0</v>
      </c>
      <c r="G106">
        <f>AVERAGE(G7,G40,G73)</f>
        <v>0</v>
      </c>
      <c r="H106">
        <f>AVERAGE(H7,H40,H73)</f>
        <v>0</v>
      </c>
      <c r="I106">
        <f>AVERAGE(I7,I40,I73)</f>
        <v>0</v>
      </c>
      <c r="J106">
        <f>AVERAGE(J7,J40,J73)</f>
        <v>0</v>
      </c>
      <c r="K106">
        <f>AVERAGE(K7,K40,K73)</f>
        <v>0</v>
      </c>
      <c r="L106">
        <f>AVERAGE(L7,L40,L73)</f>
        <v>0</v>
      </c>
      <c r="M106">
        <f>AVERAGE(M7,M40,M73)</f>
        <v>0</v>
      </c>
    </row>
    <row r="107" spans="1:13" x14ac:dyDescent="0.2">
      <c r="A107" s="5" t="s">
        <v>1</v>
      </c>
      <c r="B107" s="1">
        <v>0</v>
      </c>
      <c r="C107" s="1">
        <v>7</v>
      </c>
      <c r="D107" s="1">
        <v>8.0500000000000007</v>
      </c>
      <c r="E107" s="1">
        <v>9.3333333300000003</v>
      </c>
      <c r="F107" s="1">
        <v>10.5</v>
      </c>
      <c r="G107" s="1">
        <v>11.5</v>
      </c>
      <c r="H107" s="1">
        <v>12.5</v>
      </c>
      <c r="I107" s="1">
        <v>13.5</v>
      </c>
      <c r="J107" s="1">
        <v>14.5</v>
      </c>
      <c r="K107" s="1">
        <v>15.5</v>
      </c>
      <c r="L107" s="1">
        <v>16.5</v>
      </c>
      <c r="M107" s="1">
        <v>17.75</v>
      </c>
    </row>
    <row r="108" spans="1:13" x14ac:dyDescent="0.2">
      <c r="A108" s="1" t="s">
        <v>17</v>
      </c>
      <c r="B108">
        <f>AVERAGE(B9,B42,B75)</f>
        <v>2.4950714817591226</v>
      </c>
      <c r="C108">
        <f>AVERAGE(C9,C42,C75)</f>
        <v>2.0476437692568279</v>
      </c>
      <c r="D108">
        <f>AVERAGE(D9,D42,D75)</f>
        <v>1.9920669334472567</v>
      </c>
      <c r="E108">
        <f>AVERAGE(E9,E42,E75)</f>
        <v>1.3508068355330991</v>
      </c>
      <c r="F108">
        <f>AVERAGE(F9,F75)</f>
        <v>0.75950946966356958</v>
      </c>
      <c r="G108">
        <f>AVERAGE(G9,G42,G75)</f>
        <v>0</v>
      </c>
      <c r="H108">
        <f>AVERAGE(H9,H42,H75)</f>
        <v>0</v>
      </c>
      <c r="I108">
        <f>AVERAGE(I9,I42,I75)</f>
        <v>0</v>
      </c>
      <c r="J108">
        <f>AVERAGE(J9,J42,J75)</f>
        <v>0</v>
      </c>
      <c r="K108">
        <f>AVERAGE(K9,K42,K75)</f>
        <v>0</v>
      </c>
      <c r="L108">
        <f>AVERAGE(L9,L42,L75)</f>
        <v>0</v>
      </c>
      <c r="M108">
        <f>AVERAGE(M9,M42,M75)</f>
        <v>0</v>
      </c>
    </row>
    <row r="109" spans="1:13" x14ac:dyDescent="0.2">
      <c r="A109" s="5" t="s">
        <v>1</v>
      </c>
      <c r="B109" s="1">
        <v>0</v>
      </c>
      <c r="C109" s="1">
        <v>7</v>
      </c>
      <c r="D109" s="1">
        <v>8.0500000000000007</v>
      </c>
      <c r="E109" s="1">
        <v>9.3333333300000003</v>
      </c>
      <c r="F109" s="1">
        <v>10.5</v>
      </c>
      <c r="G109" s="1">
        <v>11.5</v>
      </c>
      <c r="H109" s="1">
        <v>12.5</v>
      </c>
      <c r="I109" s="1">
        <v>13.5</v>
      </c>
      <c r="J109" s="1">
        <v>14.5</v>
      </c>
      <c r="K109" s="1">
        <v>15.5</v>
      </c>
      <c r="L109" s="1">
        <v>16.5</v>
      </c>
      <c r="M109" s="1">
        <v>17.75</v>
      </c>
    </row>
    <row r="110" spans="1:13" x14ac:dyDescent="0.2">
      <c r="A110" s="1" t="s">
        <v>15</v>
      </c>
      <c r="B110">
        <f>AVERAGE(B11,B44,B77)</f>
        <v>2.1507735546132234</v>
      </c>
      <c r="C110">
        <f>AVERAGE(C11,C44,C77)</f>
        <v>1.9421195548562389</v>
      </c>
      <c r="D110">
        <f>AVERAGE(D11,D44,D77)</f>
        <v>1.8272573319397765</v>
      </c>
      <c r="E110">
        <f>AVERAGE(E11,E44,E77)</f>
        <v>1.6751086660039851</v>
      </c>
      <c r="F110">
        <f>AVERAGE(F11,F77)</f>
        <v>1.3862027780672301</v>
      </c>
      <c r="G110">
        <f>AVERAGE(G11,G44,G77)</f>
        <v>1.344349277120233</v>
      </c>
      <c r="H110">
        <f>AVERAGE(H11,H44,H77)</f>
        <v>1.2323472649374398</v>
      </c>
      <c r="I110">
        <f>AVERAGE(I11,I44,I77)</f>
        <v>1.0080104909323755</v>
      </c>
      <c r="J110">
        <f>AVERAGE(J11,J44,J77)</f>
        <v>0.63449920028282369</v>
      </c>
      <c r="K110">
        <f>AVERAGE(K11,K44,K77)</f>
        <v>0.10851317339063314</v>
      </c>
      <c r="L110">
        <f>AVERAGE(L11,L44,L77)</f>
        <v>0</v>
      </c>
      <c r="M110">
        <f>AVERAGE(M11,M44,M77)</f>
        <v>0</v>
      </c>
    </row>
    <row r="111" spans="1:13" x14ac:dyDescent="0.2">
      <c r="A111" s="5" t="s">
        <v>1</v>
      </c>
      <c r="B111" s="1">
        <v>0</v>
      </c>
      <c r="C111" s="1">
        <v>7</v>
      </c>
      <c r="D111" s="1">
        <v>8.0500000000000007</v>
      </c>
      <c r="E111" s="1">
        <v>9.3333333300000003</v>
      </c>
      <c r="F111" s="1">
        <v>10.5</v>
      </c>
      <c r="G111" s="1">
        <v>11.5</v>
      </c>
      <c r="H111" s="1">
        <v>12.5</v>
      </c>
      <c r="I111" s="1">
        <v>13.5</v>
      </c>
      <c r="J111" s="1">
        <v>14.5</v>
      </c>
      <c r="K111" s="1">
        <v>15.5</v>
      </c>
      <c r="L111" s="1">
        <v>16.5</v>
      </c>
      <c r="M111" s="1">
        <v>17.75</v>
      </c>
    </row>
    <row r="112" spans="1:13" x14ac:dyDescent="0.2">
      <c r="A112" s="1" t="s">
        <v>16</v>
      </c>
      <c r="B112">
        <f>AVERAGE(B13,B46,B79)</f>
        <v>35.857278780400783</v>
      </c>
      <c r="C112">
        <f>AVERAGE(C13,C46,C79)</f>
        <v>31.857063731928644</v>
      </c>
      <c r="D112">
        <f>AVERAGE(D13,D46,D79)</f>
        <v>29.192564747691545</v>
      </c>
      <c r="E112">
        <f>AVERAGE(E13,E46,E79)</f>
        <v>25.784454801505941</v>
      </c>
      <c r="F112">
        <f>AVERAGE(F13,F79)</f>
        <v>21.641172650124851</v>
      </c>
      <c r="G112">
        <f>AVERAGE(G13,G46,G79)</f>
        <v>19.348251914627085</v>
      </c>
      <c r="H112">
        <f>AVERAGE(H13,H46,H79)</f>
        <v>17.802604839252048</v>
      </c>
      <c r="I112">
        <f>AVERAGE(I13,I46,I79)</f>
        <v>13.661252758404489</v>
      </c>
      <c r="J112">
        <f>AVERAGE(J13,J46,J79)</f>
        <v>8.050835910314154</v>
      </c>
      <c r="K112">
        <f>AVERAGE(K13,K46,K79)</f>
        <v>1.9521103287022907</v>
      </c>
      <c r="L112">
        <f>AVERAGE(L13,L46,L79)</f>
        <v>0</v>
      </c>
      <c r="M112">
        <f>AVERAGE(M13,M46,M79)</f>
        <v>0</v>
      </c>
    </row>
    <row r="113" spans="1:13" x14ac:dyDescent="0.2">
      <c r="A113" s="5" t="s">
        <v>1</v>
      </c>
      <c r="B113" s="1">
        <v>0</v>
      </c>
      <c r="C113" s="1">
        <v>7</v>
      </c>
      <c r="D113" s="1">
        <v>8.0500000000000007</v>
      </c>
      <c r="E113" s="1">
        <v>9.3333333300000003</v>
      </c>
      <c r="F113" s="1">
        <v>10.5</v>
      </c>
      <c r="G113" s="1">
        <v>11.5</v>
      </c>
      <c r="H113" s="1">
        <v>12.5</v>
      </c>
      <c r="I113" s="1">
        <v>13.5</v>
      </c>
      <c r="J113" s="1">
        <v>14.5</v>
      </c>
      <c r="K113" s="1">
        <v>15.5</v>
      </c>
      <c r="L113" s="1">
        <v>16.5</v>
      </c>
      <c r="M113" s="1">
        <v>17.75</v>
      </c>
    </row>
    <row r="114" spans="1:13" x14ac:dyDescent="0.2">
      <c r="A114" s="1" t="s">
        <v>8</v>
      </c>
      <c r="B114">
        <f>AVERAGE(B15,B48,B81)</f>
        <v>1.0165201615486243</v>
      </c>
      <c r="C114">
        <f>AVERAGE(C15,C48,C81)</f>
        <v>0.69660314904369269</v>
      </c>
      <c r="D114">
        <f>AVERAGE(D15,D48,D81)</f>
        <v>0.55654236547731917</v>
      </c>
      <c r="E114">
        <f>AVERAGE(E15,E48,E81)</f>
        <v>0.34392338865899336</v>
      </c>
      <c r="F114">
        <f>AVERAGE(F15,F81)</f>
        <v>0</v>
      </c>
      <c r="G114">
        <f>AVERAGE(G15,G48,G81)</f>
        <v>0</v>
      </c>
      <c r="H114">
        <f>AVERAGE(H15,H48,H81)</f>
        <v>0</v>
      </c>
      <c r="I114">
        <f>AVERAGE(I15,I48,I81)</f>
        <v>0</v>
      </c>
      <c r="J114">
        <f>AVERAGE(J15,J48,J81)</f>
        <v>0</v>
      </c>
      <c r="K114">
        <f>AVERAGE(K15,K48,K81)</f>
        <v>0</v>
      </c>
      <c r="L114">
        <f>AVERAGE(L15,L48,L81)</f>
        <v>0</v>
      </c>
      <c r="M114">
        <f>AVERAGE(M15,M48,M81)</f>
        <v>0</v>
      </c>
    </row>
    <row r="115" spans="1:13" x14ac:dyDescent="0.2">
      <c r="A115" s="5" t="s">
        <v>1</v>
      </c>
      <c r="B115" s="1">
        <v>0</v>
      </c>
      <c r="C115" s="1">
        <v>7</v>
      </c>
      <c r="D115" s="1">
        <v>8.0500000000000007</v>
      </c>
      <c r="E115" s="1">
        <v>9.3333333300000003</v>
      </c>
      <c r="F115" s="1">
        <v>10.5</v>
      </c>
      <c r="G115" s="1">
        <v>11.5</v>
      </c>
      <c r="H115" s="1">
        <v>12.5</v>
      </c>
      <c r="I115" s="1">
        <v>13.5</v>
      </c>
      <c r="J115" s="1">
        <v>14.5</v>
      </c>
      <c r="K115" s="1">
        <v>15.5</v>
      </c>
      <c r="L115" s="1">
        <v>16.5</v>
      </c>
      <c r="M115" s="1">
        <v>17.75</v>
      </c>
    </row>
    <row r="116" spans="1:13" x14ac:dyDescent="0.2">
      <c r="A116" s="1" t="s">
        <v>10</v>
      </c>
      <c r="B116">
        <f>AVERAGE(B17,B50,B83)</f>
        <v>0.95618266019934151</v>
      </c>
      <c r="C116">
        <f>AVERAGE(C17,C50,C83)</f>
        <v>0.84081330829778622</v>
      </c>
      <c r="D116">
        <f>AVERAGE(D17,D50,D83)</f>
        <v>0.69570828656487249</v>
      </c>
      <c r="E116">
        <f>AVERAGE(E17,E50,E83)</f>
        <v>0.73454616553003627</v>
      </c>
      <c r="F116">
        <f>AVERAGE(F17,F83)</f>
        <v>0.59889727700278983</v>
      </c>
      <c r="G116">
        <f>AVERAGE(G17,G50,G83)</f>
        <v>0.63882691726953922</v>
      </c>
      <c r="H116">
        <f>AVERAGE(H17,H50,H83)</f>
        <v>0.59046478663886603</v>
      </c>
      <c r="I116">
        <f>AVERAGE(I17,I50,I83)</f>
        <v>0.54972611393502069</v>
      </c>
      <c r="J116">
        <f>AVERAGE(J17,J50,J83)</f>
        <v>0.4759296071021315</v>
      </c>
      <c r="K116">
        <f>AVERAGE(K17,K50,K83)</f>
        <v>0.43069279675389743</v>
      </c>
      <c r="L116">
        <f>AVERAGE(L17,L50,L83)</f>
        <v>0.34458308810037347</v>
      </c>
      <c r="M116">
        <f>AVERAGE(M17,M50,M83)</f>
        <v>0.2600481454735451</v>
      </c>
    </row>
    <row r="117" spans="1:13" x14ac:dyDescent="0.2">
      <c r="A117" s="5" t="s">
        <v>1</v>
      </c>
      <c r="B117" s="1">
        <v>0</v>
      </c>
      <c r="C117" s="1">
        <v>7</v>
      </c>
      <c r="D117" s="1">
        <v>8.0500000000000007</v>
      </c>
      <c r="E117" s="1">
        <v>9.3333333300000003</v>
      </c>
      <c r="F117" s="1">
        <v>10.5</v>
      </c>
      <c r="G117" s="1">
        <v>11.5</v>
      </c>
      <c r="H117" s="1">
        <v>12.5</v>
      </c>
      <c r="I117" s="1">
        <v>13.5</v>
      </c>
      <c r="J117" s="1">
        <v>14.5</v>
      </c>
      <c r="K117" s="1">
        <v>15.5</v>
      </c>
      <c r="L117" s="1">
        <v>16.5</v>
      </c>
      <c r="M117" s="1">
        <v>17.75</v>
      </c>
    </row>
    <row r="118" spans="1:13" x14ac:dyDescent="0.2">
      <c r="A118" s="1" t="s">
        <v>9</v>
      </c>
      <c r="B118">
        <f>AVERAGE(B19,B52,B85)</f>
        <v>2.2553040441066421</v>
      </c>
      <c r="C118">
        <f>AVERAGE(C19,C52,C85)</f>
        <v>2.2791030822978531</v>
      </c>
      <c r="D118">
        <f>AVERAGE(D19,D52,D85)</f>
        <v>2.2525948368171993</v>
      </c>
      <c r="E118">
        <f>AVERAGE(E19,E52,E85)</f>
        <v>2.1325607401033206</v>
      </c>
      <c r="F118">
        <f>AVERAGE(F19,F85)</f>
        <v>1.8097922992098243</v>
      </c>
      <c r="G118">
        <f>AVERAGE(G19,G52,G85)</f>
        <v>1.8918467894857283</v>
      </c>
      <c r="H118">
        <f>AVERAGE(H19,H52,H85)</f>
        <v>1.7951243377676194</v>
      </c>
      <c r="I118">
        <f>AVERAGE(I19,I52,I85)</f>
        <v>1.7841336137222974</v>
      </c>
      <c r="J118">
        <f>AVERAGE(J19,J52,J85)</f>
        <v>1.7264164675745102</v>
      </c>
      <c r="K118">
        <f>AVERAGE(K19,K52,K85)</f>
        <v>1.6110230918203252</v>
      </c>
      <c r="L118">
        <f>AVERAGE(L19,L52,L85)</f>
        <v>1.3318374445368386</v>
      </c>
      <c r="M118">
        <f>AVERAGE(M19,M52,M85)</f>
        <v>1.2975872322490656</v>
      </c>
    </row>
    <row r="119" spans="1:13" x14ac:dyDescent="0.2">
      <c r="A119" s="5" t="s">
        <v>1</v>
      </c>
      <c r="B119" s="1">
        <v>0</v>
      </c>
      <c r="C119" s="1">
        <v>7</v>
      </c>
      <c r="D119" s="1">
        <v>8.0500000000000007</v>
      </c>
      <c r="E119" s="1">
        <v>9.3333333300000003</v>
      </c>
      <c r="F119" s="1">
        <v>10.5</v>
      </c>
      <c r="G119" s="1">
        <v>11.5</v>
      </c>
      <c r="H119" s="1">
        <v>12.5</v>
      </c>
      <c r="I119" s="1">
        <v>13.5</v>
      </c>
      <c r="J119" s="1">
        <v>14.5</v>
      </c>
      <c r="K119" s="1">
        <v>15.5</v>
      </c>
      <c r="L119" s="1">
        <v>16.5</v>
      </c>
      <c r="M119" s="1">
        <v>17.75</v>
      </c>
    </row>
    <row r="120" spans="1:13" x14ac:dyDescent="0.2">
      <c r="A120" s="1" t="s">
        <v>11</v>
      </c>
      <c r="B120">
        <f>AVERAGE(B21,B54,B87)</f>
        <v>0.44538274182794596</v>
      </c>
      <c r="C120">
        <f>AVERAGE(C21,C54,C87)</f>
        <v>0.44347741736220697</v>
      </c>
      <c r="D120">
        <f>AVERAGE(D21,D54,D87)</f>
        <v>0.45976340694202089</v>
      </c>
      <c r="E120">
        <f>AVERAGE(E21,E54,E87)</f>
        <v>0.42938015549944275</v>
      </c>
      <c r="F120">
        <f>AVERAGE(F21,F87)</f>
        <v>0.39701887490614918</v>
      </c>
      <c r="G120">
        <f>AVERAGE(G21,G54,G87)</f>
        <v>0.38241449173022674</v>
      </c>
      <c r="H120">
        <f>AVERAGE(H21,H54,H87)</f>
        <v>0.35717105236072416</v>
      </c>
      <c r="I120">
        <f>AVERAGE(I21,I54,I87)</f>
        <v>0.32803550088940997</v>
      </c>
      <c r="J120">
        <f>AVERAGE(J21,J54,J87)</f>
        <v>0.27072874919078055</v>
      </c>
      <c r="K120">
        <f>AVERAGE(K21,K54,K87)</f>
        <v>0.12273642403095124</v>
      </c>
      <c r="L120">
        <f>AVERAGE(L21,L54,L87)</f>
        <v>0</v>
      </c>
      <c r="M120">
        <f>AVERAGE(M21,M54,M87)</f>
        <v>0</v>
      </c>
    </row>
    <row r="121" spans="1:13" x14ac:dyDescent="0.2">
      <c r="A121" s="5" t="s">
        <v>1</v>
      </c>
      <c r="B121" s="1">
        <v>0</v>
      </c>
      <c r="C121" s="1">
        <v>7</v>
      </c>
      <c r="D121" s="1">
        <v>8.0500000000000007</v>
      </c>
      <c r="E121" s="1">
        <v>9.3333333300000003</v>
      </c>
      <c r="F121" s="1">
        <v>10.5</v>
      </c>
      <c r="G121" s="1">
        <v>11.5</v>
      </c>
      <c r="H121" s="1">
        <v>12.5</v>
      </c>
      <c r="I121" s="1">
        <v>13.5</v>
      </c>
      <c r="J121" s="1">
        <v>14.5</v>
      </c>
      <c r="K121" s="1">
        <v>15.5</v>
      </c>
      <c r="L121" s="1">
        <v>16.5</v>
      </c>
      <c r="M121" s="1">
        <v>17.75</v>
      </c>
    </row>
    <row r="122" spans="1:13" x14ac:dyDescent="0.2">
      <c r="A122" s="1" t="s">
        <v>12</v>
      </c>
      <c r="B122">
        <f>AVERAGE(B23,B56,B89)</f>
        <v>0.82225611715477598</v>
      </c>
      <c r="C122">
        <f>AVERAGE(C23,C56,C89)</f>
        <v>0.76809438220823678</v>
      </c>
      <c r="D122">
        <f>AVERAGE(D23,D56,D89)</f>
        <v>0.73024836496144196</v>
      </c>
      <c r="E122">
        <f>AVERAGE(E23,E56,E89)</f>
        <v>0.66095731359170651</v>
      </c>
      <c r="F122">
        <f>AVERAGE(F23,F89)</f>
        <v>0.58157151145452535</v>
      </c>
      <c r="G122">
        <f>AVERAGE(G23,G56,G89)</f>
        <v>0.55134533580492617</v>
      </c>
      <c r="H122">
        <f>AVERAGE(H23,H56,H89)</f>
        <v>0.51789407529479936</v>
      </c>
      <c r="I122">
        <f>AVERAGE(I23,I56,I89)</f>
        <v>0.42814011687370773</v>
      </c>
      <c r="J122">
        <f>AVERAGE(J23,J56,J89)</f>
        <v>0.29263450563044308</v>
      </c>
      <c r="K122">
        <f>AVERAGE(K23,K56,K89)</f>
        <v>6.388420932616927E-2</v>
      </c>
      <c r="L122">
        <f>AVERAGE(L23,L56,L89)</f>
        <v>0</v>
      </c>
      <c r="M122">
        <f>AVERAGE(M23,M56,M89)</f>
        <v>0</v>
      </c>
    </row>
    <row r="123" spans="1:13" x14ac:dyDescent="0.2">
      <c r="A123" s="5" t="s">
        <v>1</v>
      </c>
      <c r="B123" s="1">
        <v>0</v>
      </c>
      <c r="C123" s="1">
        <v>7</v>
      </c>
      <c r="D123" s="1">
        <v>8.0500000000000007</v>
      </c>
      <c r="E123" s="1">
        <v>9.3333333300000003</v>
      </c>
      <c r="F123" s="1">
        <v>10.5</v>
      </c>
      <c r="G123" s="1">
        <v>11.5</v>
      </c>
      <c r="H123" s="1">
        <v>12.5</v>
      </c>
      <c r="I123" s="1">
        <v>13.5</v>
      </c>
      <c r="J123" s="1">
        <v>14.5</v>
      </c>
      <c r="K123" s="1">
        <v>15.5</v>
      </c>
      <c r="L123" s="1">
        <v>16.5</v>
      </c>
      <c r="M123" s="1">
        <v>17.75</v>
      </c>
    </row>
    <row r="124" spans="1:13" x14ac:dyDescent="0.2">
      <c r="A124" s="1" t="s">
        <v>13</v>
      </c>
      <c r="B124">
        <f>AVERAGE(B25,B58,B91)</f>
        <v>0.66573464097661761</v>
      </c>
      <c r="C124">
        <f>AVERAGE(C25,C58,C91)</f>
        <v>0.59528469743938095</v>
      </c>
      <c r="D124">
        <f>AVERAGE(D25,D58,D91)</f>
        <v>0.54406151448889795</v>
      </c>
      <c r="E124">
        <f>AVERAGE(E25,E58,E91)</f>
        <v>0.47995373416847292</v>
      </c>
      <c r="F124">
        <f>AVERAGE(F25,F91)</f>
        <v>0.38918185704446739</v>
      </c>
      <c r="G124">
        <f>AVERAGE(G25,G58,G91)</f>
        <v>0.35835845419434759</v>
      </c>
      <c r="H124">
        <f>AVERAGE(H25,H58,H91)</f>
        <v>0.32618075978438421</v>
      </c>
      <c r="I124">
        <f>AVERAGE(I25,I58,I91)</f>
        <v>0.25073414910168107</v>
      </c>
      <c r="J124">
        <f>AVERAGE(J25,J58,J91)</f>
        <v>0.13632199543041015</v>
      </c>
      <c r="K124">
        <f>AVERAGE(K25,K58,K91)</f>
        <v>0</v>
      </c>
      <c r="L124">
        <f>AVERAGE(L25,L58,L91)</f>
        <v>0</v>
      </c>
      <c r="M124">
        <f>AVERAGE(M25,M58,M91)</f>
        <v>0</v>
      </c>
    </row>
    <row r="125" spans="1:13" x14ac:dyDescent="0.2">
      <c r="A125" s="5" t="s">
        <v>1</v>
      </c>
      <c r="B125" s="1">
        <v>0</v>
      </c>
      <c r="C125" s="1">
        <v>7</v>
      </c>
      <c r="D125" s="1">
        <v>8.0500000000000007</v>
      </c>
      <c r="E125" s="1">
        <v>9.3333333300000003</v>
      </c>
      <c r="F125" s="1">
        <v>10.5</v>
      </c>
      <c r="G125" s="1">
        <v>11.5</v>
      </c>
      <c r="H125" s="1">
        <v>12.5</v>
      </c>
      <c r="I125" s="1">
        <v>13.5</v>
      </c>
      <c r="J125" s="1">
        <v>14.5</v>
      </c>
      <c r="K125" s="1">
        <v>15.5</v>
      </c>
      <c r="L125" s="1">
        <v>16.5</v>
      </c>
      <c r="M125" s="1">
        <v>17.75</v>
      </c>
    </row>
    <row r="126" spans="1:13" x14ac:dyDescent="0.2">
      <c r="A126" s="1" t="s">
        <v>14</v>
      </c>
      <c r="B126">
        <f>AVERAGE(B27,B60,B93)</f>
        <v>1.3044761557163591</v>
      </c>
      <c r="C126">
        <f>AVERAGE(C27,C60,C93)</f>
        <v>1.1670564415014049</v>
      </c>
      <c r="D126">
        <f>AVERAGE(D27,D60,D93)</f>
        <v>1.0700908480816518</v>
      </c>
      <c r="E126">
        <f>AVERAGE(E27,E60,E93)</f>
        <v>0.94464344911110576</v>
      </c>
      <c r="F126">
        <f>AVERAGE(F27,F93)</f>
        <v>0.78882210383651008</v>
      </c>
      <c r="G126">
        <f>AVERAGE(G27,G60,G93)</f>
        <v>0.68683681961304954</v>
      </c>
      <c r="H126">
        <f>AVERAGE(H27,H60,H93)</f>
        <v>0.64727137816624025</v>
      </c>
      <c r="I126">
        <f>AVERAGE(I27,I60,I93)</f>
        <v>0.48796505439058541</v>
      </c>
      <c r="J126">
        <f>AVERAGE(J27,J60,J93)</f>
        <v>0.23868423931998825</v>
      </c>
      <c r="K126">
        <f>AVERAGE(K27,K60,K93)</f>
        <v>0</v>
      </c>
      <c r="L126">
        <f>AVERAGE(L27,L60,L93)</f>
        <v>0</v>
      </c>
      <c r="M126">
        <f>AVERAGE(M27,M60,M93)</f>
        <v>0</v>
      </c>
    </row>
    <row r="127" spans="1:13" x14ac:dyDescent="0.2">
      <c r="A127" s="5" t="s">
        <v>1</v>
      </c>
      <c r="B127" s="1">
        <v>0</v>
      </c>
      <c r="C127" s="1">
        <v>7</v>
      </c>
      <c r="D127" s="1">
        <v>8.0500000000000007</v>
      </c>
      <c r="E127" s="1">
        <v>9.3333333300000003</v>
      </c>
      <c r="F127" s="1">
        <v>10.5</v>
      </c>
      <c r="G127" s="1">
        <v>11.5</v>
      </c>
      <c r="H127" s="1">
        <v>12.5</v>
      </c>
      <c r="I127" s="1">
        <v>13.5</v>
      </c>
      <c r="J127" s="1">
        <v>14.5</v>
      </c>
      <c r="K127" s="1">
        <v>15.5</v>
      </c>
      <c r="L127" s="1">
        <v>16.5</v>
      </c>
      <c r="M127" s="1">
        <v>17.75</v>
      </c>
    </row>
    <row r="128" spans="1:13" x14ac:dyDescent="0.2">
      <c r="A128" s="5" t="s">
        <v>4</v>
      </c>
      <c r="B128">
        <f>AVERAGE(B29,B62,B95)</f>
        <v>0</v>
      </c>
      <c r="C128">
        <f>AVERAGE(C29,C62,C95)</f>
        <v>0.11415781987777285</v>
      </c>
      <c r="D128">
        <f>AVERAGE(D29,D62,D95)</f>
        <v>0.13764282428129826</v>
      </c>
      <c r="E128">
        <f>AVERAGE(E29,E62,E95)</f>
        <v>0.21111130551496493</v>
      </c>
      <c r="F128">
        <f>AVERAGE(F29,F95)</f>
        <v>0.39158373220705506</v>
      </c>
      <c r="G128">
        <f>AVERAGE(G29,G62,G95)</f>
        <v>0.52874012484513999</v>
      </c>
      <c r="H128">
        <f>AVERAGE(H29,H62,H95)</f>
        <v>0.53094441817296278</v>
      </c>
      <c r="I128">
        <f>AVERAGE(I29,I62,I95)</f>
        <v>0.68725308580059963</v>
      </c>
      <c r="J128">
        <f>AVERAGE(J29,J62,J95)</f>
        <v>0.86444162601625363</v>
      </c>
      <c r="K128">
        <f>AVERAGE(K29,K62,K95)</f>
        <v>1.0609169294143204</v>
      </c>
      <c r="L128">
        <f>AVERAGE(L29,L62,L95)</f>
        <v>1.1521828364991722</v>
      </c>
      <c r="M128">
        <f>AVERAGE(M29,M62,M95)</f>
        <v>1.263996902650842</v>
      </c>
    </row>
    <row r="129" spans="1:13" x14ac:dyDescent="0.2">
      <c r="A129" s="5" t="s">
        <v>1</v>
      </c>
      <c r="B129" s="1">
        <v>0</v>
      </c>
      <c r="C129" s="1">
        <v>7</v>
      </c>
      <c r="D129" s="1">
        <v>8.0500000000000007</v>
      </c>
      <c r="E129" s="1">
        <v>9.3333333300000003</v>
      </c>
      <c r="F129" s="1">
        <v>10.5</v>
      </c>
      <c r="G129" s="1">
        <v>11.5</v>
      </c>
      <c r="H129" s="1">
        <v>12.5</v>
      </c>
      <c r="I129" s="1">
        <v>13.5</v>
      </c>
      <c r="J129" s="1">
        <v>14.5</v>
      </c>
      <c r="K129" s="1">
        <v>15.5</v>
      </c>
      <c r="L129" s="1">
        <v>16.5</v>
      </c>
      <c r="M129" s="1">
        <v>17.75</v>
      </c>
    </row>
    <row r="130" spans="1:13" x14ac:dyDescent="0.2">
      <c r="A130" s="5" t="s">
        <v>2</v>
      </c>
      <c r="B130">
        <f>AVERAGE(B31,B64,B97)</f>
        <v>1.4E-2</v>
      </c>
      <c r="C130">
        <f>AVERAGE(C31,C64,C97)</f>
        <v>0.14933333333333335</v>
      </c>
      <c r="D130">
        <f>AVERAGE(D31,D64,D97)</f>
        <v>0.19166666666666668</v>
      </c>
      <c r="E130">
        <f>AVERAGE(E31,E64,E97)</f>
        <v>0.39600000000000007</v>
      </c>
      <c r="F130">
        <f>AVERAGE(F31,F64,F97)</f>
        <v>0.60333333333333339</v>
      </c>
      <c r="G130">
        <f>AVERAGE(G31,G64,G97)</f>
        <v>0.87733333333333341</v>
      </c>
      <c r="H130">
        <f>AVERAGE(H31,H64,H97)</f>
        <v>0.97599999999999998</v>
      </c>
      <c r="I130">
        <f>AVERAGE(I31,I64,I97)</f>
        <v>1.1040000000000001</v>
      </c>
      <c r="J130">
        <f>AVERAGE(J31,J64,J97)</f>
        <v>1.2853333333333332</v>
      </c>
      <c r="K130">
        <f>AVERAGE(K31,K64,K97)</f>
        <v>1.74</v>
      </c>
      <c r="L130">
        <f>AVERAGE(L31,L64,L97)</f>
        <v>1.7386666666666668</v>
      </c>
      <c r="M130">
        <f>AVERAGE(M31,M64,M97)</f>
        <v>1.5786666666666669</v>
      </c>
    </row>
    <row r="131" spans="1:13" x14ac:dyDescent="0.2">
      <c r="A131" s="5" t="s">
        <v>3</v>
      </c>
      <c r="B131">
        <f>AVERAGE(B32,B65,B98)</f>
        <v>5.7960000000000003</v>
      </c>
      <c r="C131">
        <f>AVERAGE(C32,C65,C98)</f>
        <v>61.823999999999991</v>
      </c>
      <c r="D131">
        <f>AVERAGE(D32,D65,D98)</f>
        <v>79.350000000000009</v>
      </c>
      <c r="E131">
        <f>AVERAGE(E32,E65,E98)</f>
        <v>163.94399999999999</v>
      </c>
      <c r="F131">
        <f>AVERAGE(F32,F65,F98)</f>
        <v>249.78</v>
      </c>
      <c r="G131">
        <f>AVERAGE(G32,G65,G98)</f>
        <v>363.21599999999995</v>
      </c>
      <c r="H131">
        <f>AVERAGE(H32,H65,H98)</f>
        <v>404.06400000000002</v>
      </c>
      <c r="I131">
        <f>AVERAGE(I32,I65,I98)</f>
        <v>457.05600000000004</v>
      </c>
      <c r="J131">
        <f>AVERAGE(J32,J65,J98)</f>
        <v>532.12800000000004</v>
      </c>
      <c r="K131">
        <f>AVERAGE(K32,K65,K98)</f>
        <v>720.36</v>
      </c>
      <c r="L131">
        <f>AVERAGE(L32,L65,L98)</f>
        <v>719.80799999999999</v>
      </c>
      <c r="M131">
        <f>AVERAGE(M32,M65,M98)</f>
        <v>653.56799999999998</v>
      </c>
    </row>
    <row r="133" spans="1:13" x14ac:dyDescent="0.2">
      <c r="A133" s="4" t="s">
        <v>22</v>
      </c>
    </row>
    <row r="134" spans="1:13" x14ac:dyDescent="0.2">
      <c r="A134" s="5" t="s">
        <v>1</v>
      </c>
      <c r="B134" s="1">
        <v>0</v>
      </c>
      <c r="C134" s="1">
        <v>7</v>
      </c>
      <c r="D134" s="1">
        <v>8.0500000000000007</v>
      </c>
      <c r="E134" s="1">
        <v>9.3333333300000003</v>
      </c>
      <c r="F134" s="1">
        <v>10.5</v>
      </c>
      <c r="G134" s="1">
        <v>11.5</v>
      </c>
      <c r="H134" s="1">
        <v>12.5</v>
      </c>
      <c r="I134" s="1">
        <v>13.5</v>
      </c>
      <c r="J134" s="1">
        <v>14.5</v>
      </c>
      <c r="K134" s="1">
        <v>15.5</v>
      </c>
      <c r="L134" s="1">
        <v>16.5</v>
      </c>
      <c r="M134" s="1">
        <v>17.75</v>
      </c>
    </row>
    <row r="135" spans="1:13" x14ac:dyDescent="0.2">
      <c r="A135" s="5" t="s">
        <v>5</v>
      </c>
      <c r="B135">
        <f>STDEV(B3,B36,B69)</f>
        <v>2.8461213230324179E-2</v>
      </c>
      <c r="C135">
        <f>STDEV(C3,C36,C69)</f>
        <v>1.8407402512365476E-2</v>
      </c>
      <c r="D135">
        <f>STDEV(D3,D36,D69)</f>
        <v>1.4695610052588272E-2</v>
      </c>
      <c r="E135">
        <f>STDEV(E3,E36,E69)</f>
        <v>2.9971105057823418E-2</v>
      </c>
      <c r="F135" t="e">
        <f>STDEV(F3,F36,F69)</f>
        <v>#N/A</v>
      </c>
      <c r="G135">
        <f>STDEV(G3,G36,G69)</f>
        <v>0</v>
      </c>
      <c r="H135">
        <f>STDEV(H3,H36,H69)</f>
        <v>0</v>
      </c>
      <c r="I135">
        <f>STDEV(I3,I36,I69)</f>
        <v>0</v>
      </c>
      <c r="J135">
        <f>STDEV(J3,J36,J69)</f>
        <v>0</v>
      </c>
      <c r="K135">
        <f>STDEV(K3,K36,K69)</f>
        <v>0</v>
      </c>
      <c r="L135">
        <f>STDEV(L3,L36,L69)</f>
        <v>0</v>
      </c>
      <c r="M135">
        <f>STDEV(M3,M36,M69)</f>
        <v>0</v>
      </c>
    </row>
    <row r="136" spans="1:13" x14ac:dyDescent="0.2">
      <c r="A136" s="5" t="s">
        <v>1</v>
      </c>
      <c r="B136" s="1">
        <v>0</v>
      </c>
      <c r="C136" s="1">
        <v>7</v>
      </c>
      <c r="D136" s="1">
        <v>8.0500000000000007</v>
      </c>
      <c r="E136" s="1">
        <v>9.3333333300000003</v>
      </c>
      <c r="F136" s="1">
        <v>10.5</v>
      </c>
      <c r="G136" s="1">
        <v>11.5</v>
      </c>
      <c r="H136" s="1">
        <v>12.5</v>
      </c>
      <c r="I136" s="1">
        <v>13.5</v>
      </c>
      <c r="J136" s="1">
        <v>14.5</v>
      </c>
      <c r="K136" s="1">
        <v>15.5</v>
      </c>
      <c r="L136" s="1">
        <v>16.5</v>
      </c>
      <c r="M136" s="1">
        <v>17.75</v>
      </c>
    </row>
    <row r="137" spans="1:13" x14ac:dyDescent="0.2">
      <c r="A137" s="1" t="s">
        <v>6</v>
      </c>
      <c r="B137">
        <f>STDEV(B5,B38,B71)</f>
        <v>1.2121887321719399E-2</v>
      </c>
      <c r="C137">
        <f>STDEV(C5,C38,C71)</f>
        <v>1.1803782456759759E-2</v>
      </c>
      <c r="D137">
        <f>STDEV(D5,D38,D71)</f>
        <v>1.9845467134929448E-2</v>
      </c>
      <c r="E137">
        <f>STDEV(E5,E38,E71)</f>
        <v>6.173386224701826E-3</v>
      </c>
      <c r="F137" t="e">
        <f>STDEV(F5,F38,F71)</f>
        <v>#N/A</v>
      </c>
      <c r="G137">
        <f>STDEV(G5,G38,G71)</f>
        <v>0</v>
      </c>
      <c r="H137">
        <f>STDEV(H5,H38,H71)</f>
        <v>0</v>
      </c>
      <c r="I137">
        <f>STDEV(I5,I38,I71)</f>
        <v>0</v>
      </c>
      <c r="J137">
        <f>STDEV(J5,J38,J71)</f>
        <v>0</v>
      </c>
      <c r="K137">
        <f>STDEV(K5,K38,K71)</f>
        <v>0</v>
      </c>
      <c r="L137">
        <f>STDEV(L5,L38,L71)</f>
        <v>0</v>
      </c>
      <c r="M137">
        <f>STDEV(M5,M38,M71)</f>
        <v>0</v>
      </c>
    </row>
    <row r="138" spans="1:13" x14ac:dyDescent="0.2">
      <c r="A138" s="5" t="s">
        <v>1</v>
      </c>
      <c r="B138" s="1">
        <v>0</v>
      </c>
      <c r="C138" s="1">
        <v>7</v>
      </c>
      <c r="D138" s="1">
        <v>8.0500000000000007</v>
      </c>
      <c r="E138" s="1">
        <v>9.3333333300000003</v>
      </c>
      <c r="F138" s="1">
        <v>10.5</v>
      </c>
      <c r="G138" s="1">
        <v>11.5</v>
      </c>
      <c r="H138" s="1">
        <v>12.5</v>
      </c>
      <c r="I138" s="1">
        <v>13.5</v>
      </c>
      <c r="J138" s="1">
        <v>14.5</v>
      </c>
      <c r="K138" s="1">
        <v>15.5</v>
      </c>
      <c r="L138" s="1">
        <v>16.5</v>
      </c>
      <c r="M138" s="1">
        <v>17.75</v>
      </c>
    </row>
    <row r="139" spans="1:13" x14ac:dyDescent="0.2">
      <c r="A139" s="1" t="s">
        <v>7</v>
      </c>
      <c r="B139">
        <f>STDEV(B7,B40,B73)</f>
        <v>5.0535417502712135E-2</v>
      </c>
      <c r="C139">
        <f>STDEV(C7,C40,C73)</f>
        <v>3.2464387491550464E-2</v>
      </c>
      <c r="D139">
        <f>STDEV(D7,D40,D73)</f>
        <v>0.10889814343261911</v>
      </c>
      <c r="E139">
        <f>STDEV(E7,E40,E73)</f>
        <v>0</v>
      </c>
      <c r="F139" t="e">
        <f>STDEV(F7,F40,F73)</f>
        <v>#N/A</v>
      </c>
      <c r="G139">
        <f>STDEV(G7,G40,G73)</f>
        <v>0</v>
      </c>
      <c r="H139">
        <f>STDEV(H7,H40,H73)</f>
        <v>0</v>
      </c>
      <c r="I139">
        <f>STDEV(I7,I40,I73)</f>
        <v>0</v>
      </c>
      <c r="J139">
        <f>STDEV(J7,J40,J73)</f>
        <v>0</v>
      </c>
      <c r="K139">
        <f>STDEV(K7,K40,K73)</f>
        <v>0</v>
      </c>
      <c r="L139">
        <f>STDEV(L7,L40,L73)</f>
        <v>0</v>
      </c>
      <c r="M139">
        <f>STDEV(M7,M40,M73)</f>
        <v>0</v>
      </c>
    </row>
    <row r="140" spans="1:13" x14ac:dyDescent="0.2">
      <c r="A140" s="5" t="s">
        <v>1</v>
      </c>
      <c r="B140" s="1">
        <v>0</v>
      </c>
      <c r="C140" s="1">
        <v>7</v>
      </c>
      <c r="D140" s="1">
        <v>8.0500000000000007</v>
      </c>
      <c r="E140" s="1">
        <v>9.3333333300000003</v>
      </c>
      <c r="F140" s="1">
        <v>10.5</v>
      </c>
      <c r="G140" s="1">
        <v>11.5</v>
      </c>
      <c r="H140" s="1">
        <v>12.5</v>
      </c>
      <c r="I140" s="1">
        <v>13.5</v>
      </c>
      <c r="J140" s="1">
        <v>14.5</v>
      </c>
      <c r="K140" s="1">
        <v>15.5</v>
      </c>
      <c r="L140" s="1">
        <v>16.5</v>
      </c>
      <c r="M140" s="1">
        <v>17.75</v>
      </c>
    </row>
    <row r="141" spans="1:13" x14ac:dyDescent="0.2">
      <c r="A141" s="1" t="s">
        <v>17</v>
      </c>
      <c r="B141">
        <f>STDEV(B9,B42,B75)</f>
        <v>9.1643496676058714E-2</v>
      </c>
      <c r="C141">
        <f>STDEV(C9,C42,C75)</f>
        <v>0.16438728807935538</v>
      </c>
      <c r="D141">
        <f>STDEV(D9,D42,D75)</f>
        <v>0.1186989337246952</v>
      </c>
      <c r="E141">
        <f>STDEV(E9,E42,E75)</f>
        <v>0.11217464621061507</v>
      </c>
      <c r="F141" t="e">
        <f>STDEV(F9,F42,F75)</f>
        <v>#N/A</v>
      </c>
      <c r="G141">
        <f>STDEV(G9,G42,G75)</f>
        <v>0</v>
      </c>
      <c r="H141">
        <f>STDEV(H9,H42,H75)</f>
        <v>0</v>
      </c>
      <c r="I141">
        <f>STDEV(I9,I42,I75)</f>
        <v>0</v>
      </c>
      <c r="J141">
        <f>STDEV(J9,J42,J75)</f>
        <v>0</v>
      </c>
      <c r="K141">
        <f>STDEV(K9,K42,K75)</f>
        <v>0</v>
      </c>
      <c r="L141">
        <f>STDEV(L9,L42,L75)</f>
        <v>0</v>
      </c>
      <c r="M141">
        <f>STDEV(M9,M42,M75)</f>
        <v>0</v>
      </c>
    </row>
    <row r="142" spans="1:13" x14ac:dyDescent="0.2">
      <c r="A142" s="5" t="s">
        <v>1</v>
      </c>
      <c r="B142" s="1">
        <v>0</v>
      </c>
      <c r="C142" s="1">
        <v>7</v>
      </c>
      <c r="D142" s="1">
        <v>8.0500000000000007</v>
      </c>
      <c r="E142" s="1">
        <v>9.3333333300000003</v>
      </c>
      <c r="F142" s="1">
        <v>10.5</v>
      </c>
      <c r="G142" s="1">
        <v>11.5</v>
      </c>
      <c r="H142" s="1">
        <v>12.5</v>
      </c>
      <c r="I142" s="1">
        <v>13.5</v>
      </c>
      <c r="J142" s="1">
        <v>14.5</v>
      </c>
      <c r="K142" s="1">
        <v>15.5</v>
      </c>
      <c r="L142" s="1">
        <v>16.5</v>
      </c>
      <c r="M142" s="1">
        <v>17.75</v>
      </c>
    </row>
    <row r="143" spans="1:13" x14ac:dyDescent="0.2">
      <c r="A143" s="1" t="s">
        <v>15</v>
      </c>
      <c r="B143">
        <f>STDEV(B11,B44,B77)</f>
        <v>5.233078189980634E-2</v>
      </c>
      <c r="C143">
        <f>STDEV(C11,C44,C77)</f>
        <v>7.4315713441678893E-2</v>
      </c>
      <c r="D143">
        <f>STDEV(D11,D44,D77)</f>
        <v>2.0328573429226046E-2</v>
      </c>
      <c r="E143">
        <f>STDEV(E11,E44,E77)</f>
        <v>8.7970999302517408E-2</v>
      </c>
      <c r="F143" t="e">
        <f>STDEV(F11,F44,F77)</f>
        <v>#N/A</v>
      </c>
      <c r="G143">
        <f>STDEV(G11,G44,G77)</f>
        <v>7.2228443291903741E-2</v>
      </c>
      <c r="H143">
        <f>STDEV(H11,H44,H77)</f>
        <v>3.6189050703656793E-2</v>
      </c>
      <c r="I143">
        <f>STDEV(I11,I44,I77)</f>
        <v>9.2722562619409032E-2</v>
      </c>
      <c r="J143">
        <f>STDEV(J11,J44,J77)</f>
        <v>0.119990017710427</v>
      </c>
      <c r="K143">
        <f>STDEV(K11,K44,K77)</f>
        <v>0.1879503296031077</v>
      </c>
      <c r="L143">
        <f>STDEV(L11,L44,L77)</f>
        <v>0</v>
      </c>
      <c r="M143">
        <f>STDEV(M11,M44,M77)</f>
        <v>0</v>
      </c>
    </row>
    <row r="144" spans="1:13" x14ac:dyDescent="0.2">
      <c r="A144" s="5" t="s">
        <v>1</v>
      </c>
      <c r="B144" s="1">
        <v>0</v>
      </c>
      <c r="C144" s="1">
        <v>7</v>
      </c>
      <c r="D144" s="1">
        <v>8.0500000000000007</v>
      </c>
      <c r="E144" s="1">
        <v>9.3333333300000003</v>
      </c>
      <c r="F144" s="1">
        <v>10.5</v>
      </c>
      <c r="G144" s="1">
        <v>11.5</v>
      </c>
      <c r="H144" s="1">
        <v>12.5</v>
      </c>
      <c r="I144" s="1">
        <v>13.5</v>
      </c>
      <c r="J144" s="1">
        <v>14.5</v>
      </c>
      <c r="K144" s="1">
        <v>15.5</v>
      </c>
      <c r="L144" s="1">
        <v>16.5</v>
      </c>
      <c r="M144" s="1">
        <v>17.75</v>
      </c>
    </row>
    <row r="145" spans="1:13" x14ac:dyDescent="0.2">
      <c r="A145" s="1" t="s">
        <v>16</v>
      </c>
      <c r="B145">
        <f>STDEV(B13,B46,B79)</f>
        <v>1.2286463849789704</v>
      </c>
      <c r="C145">
        <f>STDEV(C13,C46,C79)</f>
        <v>1.0668721600636439</v>
      </c>
      <c r="D145">
        <f>STDEV(D13,D46,D79)</f>
        <v>0.4551654527236999</v>
      </c>
      <c r="E145">
        <f>STDEV(E13,E46,E79)</f>
        <v>1.8858649301473731</v>
      </c>
      <c r="F145" t="e">
        <f>STDEV(F13,F46,F79)</f>
        <v>#N/A</v>
      </c>
      <c r="G145">
        <f>STDEV(G13,G46,G79)</f>
        <v>1.1930857589757222</v>
      </c>
      <c r="H145">
        <f>STDEV(H13,H46,H79)</f>
        <v>0.38893083899479869</v>
      </c>
      <c r="I145">
        <f>STDEV(I13,I46,I79)</f>
        <v>1.3003257043711696</v>
      </c>
      <c r="J145">
        <f>STDEV(J13,J46,J79)</f>
        <v>1.1896265126651044</v>
      </c>
      <c r="K145">
        <f>STDEV(K13,K46,K79)</f>
        <v>1.124488885764876</v>
      </c>
      <c r="L145">
        <f>STDEV(L13,L46,L79)</f>
        <v>0</v>
      </c>
      <c r="M145">
        <f>STDEV(M13,M46,M79)</f>
        <v>0</v>
      </c>
    </row>
    <row r="146" spans="1:13" x14ac:dyDescent="0.2">
      <c r="A146" s="5" t="s">
        <v>1</v>
      </c>
      <c r="B146" s="1">
        <v>0</v>
      </c>
      <c r="C146" s="1">
        <v>7</v>
      </c>
      <c r="D146" s="1">
        <v>8.0500000000000007</v>
      </c>
      <c r="E146" s="1">
        <v>9.3333333300000003</v>
      </c>
      <c r="F146" s="1">
        <v>10.5</v>
      </c>
      <c r="G146" s="1">
        <v>11.5</v>
      </c>
      <c r="H146" s="1">
        <v>12.5</v>
      </c>
      <c r="I146" s="1">
        <v>13.5</v>
      </c>
      <c r="J146" s="1">
        <v>14.5</v>
      </c>
      <c r="K146" s="1">
        <v>15.5</v>
      </c>
      <c r="L146" s="1">
        <v>16.5</v>
      </c>
      <c r="M146" s="1">
        <v>17.75</v>
      </c>
    </row>
    <row r="147" spans="1:13" x14ac:dyDescent="0.2">
      <c r="A147" s="1" t="s">
        <v>8</v>
      </c>
      <c r="B147">
        <f>STDEV(B15,B48,B81)</f>
        <v>2.9820117985112169E-2</v>
      </c>
      <c r="C147">
        <f>STDEV(C15,C48,C81)</f>
        <v>4.9378222913920272E-2</v>
      </c>
      <c r="D147">
        <f>STDEV(D15,D48,D81)</f>
        <v>3.1312254864766062E-2</v>
      </c>
      <c r="E147">
        <f>STDEV(E15,E48,E81)</f>
        <v>1.8867396841835363E-2</v>
      </c>
      <c r="F147" t="e">
        <f>STDEV(F15,F48,F81)</f>
        <v>#N/A</v>
      </c>
      <c r="G147">
        <f>STDEV(G15,G48,G81)</f>
        <v>0</v>
      </c>
      <c r="H147">
        <f>STDEV(H15,H48,H81)</f>
        <v>0</v>
      </c>
      <c r="I147">
        <f>STDEV(I15,I48,I81)</f>
        <v>0</v>
      </c>
      <c r="J147">
        <f>STDEV(J15,J48,J81)</f>
        <v>0</v>
      </c>
      <c r="K147">
        <f>STDEV(K15,K48,K81)</f>
        <v>0</v>
      </c>
      <c r="L147">
        <f>STDEV(L15,L48,L81)</f>
        <v>0</v>
      </c>
      <c r="M147">
        <f>STDEV(M15,M48,M81)</f>
        <v>0</v>
      </c>
    </row>
    <row r="148" spans="1:13" x14ac:dyDescent="0.2">
      <c r="A148" s="5" t="s">
        <v>1</v>
      </c>
      <c r="B148" s="1">
        <v>0</v>
      </c>
      <c r="C148" s="1">
        <v>7</v>
      </c>
      <c r="D148" s="1">
        <v>8.0500000000000007</v>
      </c>
      <c r="E148" s="1">
        <v>9.3333333300000003</v>
      </c>
      <c r="F148" s="1">
        <v>10.5</v>
      </c>
      <c r="G148" s="1">
        <v>11.5</v>
      </c>
      <c r="H148" s="1">
        <v>12.5</v>
      </c>
      <c r="I148" s="1">
        <v>13.5</v>
      </c>
      <c r="J148" s="1">
        <v>14.5</v>
      </c>
      <c r="K148" s="1">
        <v>15.5</v>
      </c>
      <c r="L148" s="1">
        <v>16.5</v>
      </c>
      <c r="M148" s="1">
        <v>17.75</v>
      </c>
    </row>
    <row r="149" spans="1:13" x14ac:dyDescent="0.2">
      <c r="A149" s="1" t="s">
        <v>10</v>
      </c>
      <c r="B149">
        <f>STDEV(B17,B50,B83)</f>
        <v>4.6316642104110878E-2</v>
      </c>
      <c r="C149">
        <f>STDEV(C17,C50,C83)</f>
        <v>6.1168488913353081E-2</v>
      </c>
      <c r="D149">
        <f>STDEV(D17,D50,D83)</f>
        <v>3.7091843676157789E-2</v>
      </c>
      <c r="E149">
        <f>STDEV(E17,E50,E83)</f>
        <v>0.10591029330267893</v>
      </c>
      <c r="F149" t="e">
        <f>STDEV(F17,F50,F83)</f>
        <v>#N/A</v>
      </c>
      <c r="G149">
        <f>STDEV(G17,G50,G83)</f>
        <v>3.8892659860977874E-3</v>
      </c>
      <c r="H149">
        <f>STDEV(H17,H50,H83)</f>
        <v>9.7581105970466781E-3</v>
      </c>
      <c r="I149">
        <f>STDEV(I17,I50,I83)</f>
        <v>3.2212190757178349E-2</v>
      </c>
      <c r="J149">
        <f>STDEV(J17,J50,J83)</f>
        <v>3.935936723387326E-2</v>
      </c>
      <c r="K149">
        <f>STDEV(K17,K50,K83)</f>
        <v>5.3633463865591317E-3</v>
      </c>
      <c r="L149">
        <f>STDEV(L17,L50,L83)</f>
        <v>1.6877839004451767E-2</v>
      </c>
      <c r="M149">
        <f>STDEV(M17,M50,M83)</f>
        <v>5.9322012475540274E-3</v>
      </c>
    </row>
    <row r="150" spans="1:13" x14ac:dyDescent="0.2">
      <c r="A150" s="5" t="s">
        <v>1</v>
      </c>
      <c r="B150" s="1">
        <v>0</v>
      </c>
      <c r="C150" s="1">
        <v>7</v>
      </c>
      <c r="D150" s="1">
        <v>8.0500000000000007</v>
      </c>
      <c r="E150" s="1">
        <v>9.3333333300000003</v>
      </c>
      <c r="F150" s="1">
        <v>10.5</v>
      </c>
      <c r="G150" s="1">
        <v>11.5</v>
      </c>
      <c r="H150" s="1">
        <v>12.5</v>
      </c>
      <c r="I150" s="1">
        <v>13.5</v>
      </c>
      <c r="J150" s="1">
        <v>14.5</v>
      </c>
      <c r="K150" s="1">
        <v>15.5</v>
      </c>
      <c r="L150" s="1">
        <v>16.5</v>
      </c>
      <c r="M150" s="1">
        <v>17.75</v>
      </c>
    </row>
    <row r="151" spans="1:13" x14ac:dyDescent="0.2">
      <c r="A151" s="1" t="s">
        <v>9</v>
      </c>
      <c r="B151">
        <f>STDEV(B19,B52,B85)</f>
        <v>5.862165642905999E-2</v>
      </c>
      <c r="C151">
        <f>STDEV(C19,C52,C85)</f>
        <v>3.3376256089971933E-2</v>
      </c>
      <c r="D151">
        <f>STDEV(D19,D52,D85)</f>
        <v>1.6882138047080223E-2</v>
      </c>
      <c r="E151">
        <f>STDEV(E19,E52,E85)</f>
        <v>0.1492892604843305</v>
      </c>
      <c r="F151" t="e">
        <f>STDEV(F19,F52,F85)</f>
        <v>#N/A</v>
      </c>
      <c r="G151">
        <f>STDEV(G19,G52,G85)</f>
        <v>7.102205077913662E-2</v>
      </c>
      <c r="H151">
        <f>STDEV(H19,H52,H85)</f>
        <v>7.6236924516221568E-3</v>
      </c>
      <c r="I151">
        <f>STDEV(I19,I52,I85)</f>
        <v>8.6890545520198939E-2</v>
      </c>
      <c r="J151">
        <f>STDEV(J19,J52,J85)</f>
        <v>3.066930629907344E-2</v>
      </c>
      <c r="K151">
        <f>STDEV(K19,K52,K85)</f>
        <v>1.8673180871004742E-2</v>
      </c>
      <c r="L151">
        <f>STDEV(L19,L52,L85)</f>
        <v>5.9755336612500459E-2</v>
      </c>
      <c r="M151">
        <f>STDEV(M19,M52,M85)</f>
        <v>5.144799266250339E-2</v>
      </c>
    </row>
    <row r="152" spans="1:13" x14ac:dyDescent="0.2">
      <c r="A152" s="5" t="s">
        <v>1</v>
      </c>
      <c r="B152" s="1">
        <v>0</v>
      </c>
      <c r="C152" s="1">
        <v>7</v>
      </c>
      <c r="D152" s="1">
        <v>8.0500000000000007</v>
      </c>
      <c r="E152" s="1">
        <v>9.3333333300000003</v>
      </c>
      <c r="F152" s="1">
        <v>10.5</v>
      </c>
      <c r="G152" s="1">
        <v>11.5</v>
      </c>
      <c r="H152" s="1">
        <v>12.5</v>
      </c>
      <c r="I152" s="1">
        <v>13.5</v>
      </c>
      <c r="J152" s="1">
        <v>14.5</v>
      </c>
      <c r="K152" s="1">
        <v>15.5</v>
      </c>
      <c r="L152" s="1">
        <v>16.5</v>
      </c>
      <c r="M152" s="1">
        <v>17.75</v>
      </c>
    </row>
    <row r="153" spans="1:13" x14ac:dyDescent="0.2">
      <c r="A153" s="1" t="s">
        <v>11</v>
      </c>
      <c r="B153">
        <f>STDEV(B21,B54,B87)</f>
        <v>1.32064745676722E-2</v>
      </c>
      <c r="C153">
        <f>STDEV(C21,C54,C87)</f>
        <v>1.1672654465172776E-2</v>
      </c>
      <c r="D153">
        <f>STDEV(D21,D54,D87)</f>
        <v>9.5141811899342905E-3</v>
      </c>
      <c r="E153">
        <f>STDEV(E21,E54,E87)</f>
        <v>2.1824625172469751E-2</v>
      </c>
      <c r="F153" t="e">
        <f>STDEV(F21,F54,F87)</f>
        <v>#N/A</v>
      </c>
      <c r="G153">
        <f>STDEV(G21,G54,G87)</f>
        <v>1.3873184234549623E-2</v>
      </c>
      <c r="H153">
        <f>STDEV(H21,H54,H87)</f>
        <v>4.1545067703296877E-3</v>
      </c>
      <c r="I153">
        <f>STDEV(I21,I54,I87)</f>
        <v>2.2528817159028852E-2</v>
      </c>
      <c r="J153">
        <f>STDEV(J21,J54,J87)</f>
        <v>9.4197461480346866E-3</v>
      </c>
      <c r="K153">
        <f>STDEV(K21,K54,K87)</f>
        <v>4.7432452539988325E-2</v>
      </c>
      <c r="L153">
        <f>STDEV(L21,L54,L87)</f>
        <v>0</v>
      </c>
      <c r="M153">
        <f>STDEV(M21,M54,M87)</f>
        <v>0</v>
      </c>
    </row>
    <row r="154" spans="1:13" x14ac:dyDescent="0.2">
      <c r="A154" s="5" t="s">
        <v>1</v>
      </c>
      <c r="B154" s="1">
        <v>0</v>
      </c>
      <c r="C154" s="1">
        <v>7</v>
      </c>
      <c r="D154" s="1">
        <v>8.0500000000000007</v>
      </c>
      <c r="E154" s="1">
        <v>9.3333333300000003</v>
      </c>
      <c r="F154" s="1">
        <v>10.5</v>
      </c>
      <c r="G154" s="1">
        <v>11.5</v>
      </c>
      <c r="H154" s="1">
        <v>12.5</v>
      </c>
      <c r="I154" s="1">
        <v>13.5</v>
      </c>
      <c r="J154" s="1">
        <v>14.5</v>
      </c>
      <c r="K154" s="1">
        <v>15.5</v>
      </c>
      <c r="L154" s="1">
        <v>16.5</v>
      </c>
      <c r="M154" s="1">
        <v>17.75</v>
      </c>
    </row>
    <row r="155" spans="1:13" x14ac:dyDescent="0.2">
      <c r="A155" s="1" t="s">
        <v>12</v>
      </c>
      <c r="B155">
        <f>STDEV(B23,B56,B89)</f>
        <v>2.3085829805042254E-2</v>
      </c>
      <c r="C155">
        <f>STDEV(C23,C56,C89)</f>
        <v>2.0467770459786705E-2</v>
      </c>
      <c r="D155">
        <f>STDEV(D23,D56,D89)</f>
        <v>1.1978317723250706E-2</v>
      </c>
      <c r="E155">
        <f>STDEV(E23,E56,E89)</f>
        <v>3.987167896680914E-2</v>
      </c>
      <c r="F155" t="e">
        <f>STDEV(F23,F56,F89)</f>
        <v>#N/A</v>
      </c>
      <c r="G155">
        <f>STDEV(G23,G56,G89)</f>
        <v>3.2214628419128588E-2</v>
      </c>
      <c r="H155">
        <f>STDEV(H23,H56,H89)</f>
        <v>2.0001334390020086E-3</v>
      </c>
      <c r="I155">
        <f>STDEV(I23,I56,I89)</f>
        <v>3.5191472253780096E-2</v>
      </c>
      <c r="J155">
        <f>STDEV(J23,J56,J89)</f>
        <v>2.7222410755848466E-2</v>
      </c>
      <c r="K155">
        <f>STDEV(K23,K56,K89)</f>
        <v>6.775082111855496E-2</v>
      </c>
      <c r="L155">
        <f>STDEV(L23,L56,L89)</f>
        <v>0</v>
      </c>
      <c r="M155">
        <f>STDEV(M23,M56,M89)</f>
        <v>0</v>
      </c>
    </row>
    <row r="156" spans="1:13" x14ac:dyDescent="0.2">
      <c r="A156" s="5" t="s">
        <v>1</v>
      </c>
      <c r="B156" s="1">
        <v>0</v>
      </c>
      <c r="C156" s="1">
        <v>7</v>
      </c>
      <c r="D156" s="1">
        <v>8.0500000000000007</v>
      </c>
      <c r="E156" s="1">
        <v>9.3333333300000003</v>
      </c>
      <c r="F156" s="1">
        <v>10.5</v>
      </c>
      <c r="G156" s="1">
        <v>11.5</v>
      </c>
      <c r="H156" s="1">
        <v>12.5</v>
      </c>
      <c r="I156" s="1">
        <v>13.5</v>
      </c>
      <c r="J156" s="1">
        <v>14.5</v>
      </c>
      <c r="K156" s="1">
        <v>15.5</v>
      </c>
      <c r="L156" s="1">
        <v>16.5</v>
      </c>
      <c r="M156" s="1">
        <v>17.75</v>
      </c>
    </row>
    <row r="157" spans="1:13" x14ac:dyDescent="0.2">
      <c r="A157" s="1" t="s">
        <v>13</v>
      </c>
      <c r="B157">
        <f>STDEV(B25,B58,B91)</f>
        <v>1.7887689881997865E-2</v>
      </c>
      <c r="C157">
        <f>STDEV(C25,C58,C91)</f>
        <v>1.6224194550312269E-2</v>
      </c>
      <c r="D157">
        <f>STDEV(D25,D58,D91)</f>
        <v>1.4793812371030038E-3</v>
      </c>
      <c r="E157">
        <f>STDEV(E25,E58,E91)</f>
        <v>2.5965106932776379E-2</v>
      </c>
      <c r="F157" t="e">
        <f>STDEV(F25,F58,F91)</f>
        <v>#N/A</v>
      </c>
      <c r="G157">
        <f>STDEV(G25,G58,G91)</f>
        <v>2.4604827400468227E-2</v>
      </c>
      <c r="H157">
        <f>STDEV(H25,H58,H91)</f>
        <v>1.1356228397455917E-2</v>
      </c>
      <c r="I157">
        <f>STDEV(I25,I58,I91)</f>
        <v>1.8455386613780246E-2</v>
      </c>
      <c r="J157">
        <f>STDEV(J25,J58,J91)</f>
        <v>1.9223932056756925E-2</v>
      </c>
      <c r="K157">
        <f>STDEV(K25,K58,K91)</f>
        <v>0</v>
      </c>
      <c r="L157">
        <f>STDEV(L25,L58,L91)</f>
        <v>0</v>
      </c>
      <c r="M157">
        <f>STDEV(M25,M58,M91)</f>
        <v>0</v>
      </c>
    </row>
    <row r="158" spans="1:13" x14ac:dyDescent="0.2">
      <c r="A158" s="5" t="s">
        <v>1</v>
      </c>
      <c r="B158" s="1">
        <v>0</v>
      </c>
      <c r="C158" s="1">
        <v>7</v>
      </c>
      <c r="D158" s="1">
        <v>8.0500000000000007</v>
      </c>
      <c r="E158" s="1">
        <v>9.3333333300000003</v>
      </c>
      <c r="F158" s="1">
        <v>10.5</v>
      </c>
      <c r="G158" s="1">
        <v>11.5</v>
      </c>
      <c r="H158" s="1">
        <v>12.5</v>
      </c>
      <c r="I158" s="1">
        <v>13.5</v>
      </c>
      <c r="J158" s="1">
        <v>14.5</v>
      </c>
      <c r="K158" s="1">
        <v>15.5</v>
      </c>
      <c r="L158" s="1">
        <v>16.5</v>
      </c>
      <c r="M158" s="1">
        <v>17.75</v>
      </c>
    </row>
    <row r="159" spans="1:13" x14ac:dyDescent="0.2">
      <c r="A159" s="1" t="s">
        <v>14</v>
      </c>
      <c r="B159">
        <f>STDEV(B27,B60,B93)</f>
        <v>4.0133761067282822E-2</v>
      </c>
      <c r="C159">
        <f>STDEV(C27,C60,C93)</f>
        <v>4.1695984861723878E-2</v>
      </c>
      <c r="D159">
        <f>STDEV(D27,D60,D93)</f>
        <v>1.9680267376171234E-2</v>
      </c>
      <c r="E159">
        <f>STDEV(E27,E60,E93)</f>
        <v>6.5743025794989043E-2</v>
      </c>
      <c r="F159" t="e">
        <f>STDEV(F27,F60,F93)</f>
        <v>#N/A</v>
      </c>
      <c r="G159">
        <f>STDEV(G27,G60,G93)</f>
        <v>4.6022436999570898E-2</v>
      </c>
      <c r="H159">
        <f>STDEV(H27,H60,H93)</f>
        <v>1.1441389731845039E-2</v>
      </c>
      <c r="I159">
        <f>STDEV(I27,I60,I93)</f>
        <v>5.0517946156082252E-2</v>
      </c>
      <c r="J159">
        <f>STDEV(J27,J60,J93)</f>
        <v>4.6415433313884646E-2</v>
      </c>
      <c r="K159">
        <f>STDEV(K27,K60,K93)</f>
        <v>0</v>
      </c>
      <c r="L159">
        <f>STDEV(L27,L60,L93)</f>
        <v>0</v>
      </c>
      <c r="M159">
        <f>STDEV(M27,M60,M93)</f>
        <v>0</v>
      </c>
    </row>
    <row r="160" spans="1:13" x14ac:dyDescent="0.2">
      <c r="A160" s="5" t="s">
        <v>1</v>
      </c>
      <c r="B160" s="1">
        <v>0</v>
      </c>
      <c r="C160" s="1">
        <v>7</v>
      </c>
      <c r="D160" s="1">
        <v>8.0500000000000007</v>
      </c>
      <c r="E160" s="1">
        <v>9.3333333300000003</v>
      </c>
      <c r="F160" s="1">
        <v>10.5</v>
      </c>
      <c r="G160" s="1">
        <v>11.5</v>
      </c>
      <c r="H160" s="1">
        <v>12.5</v>
      </c>
      <c r="I160" s="1">
        <v>13.5</v>
      </c>
      <c r="J160" s="1">
        <v>14.5</v>
      </c>
      <c r="K160" s="1">
        <v>15.5</v>
      </c>
      <c r="L160" s="1">
        <v>16.5</v>
      </c>
      <c r="M160" s="1">
        <v>17.75</v>
      </c>
    </row>
    <row r="161" spans="1:13" x14ac:dyDescent="0.2">
      <c r="A161" s="5" t="s">
        <v>4</v>
      </c>
      <c r="B161">
        <f>STDEV(B29,B62,B95)</f>
        <v>0</v>
      </c>
      <c r="C161">
        <f>STDEV(C29,C62,C95)</f>
        <v>2.0630305455275964E-2</v>
      </c>
      <c r="D161">
        <f>STDEV(D29,D62,D95)</f>
        <v>9.8526008435763281E-3</v>
      </c>
      <c r="E161">
        <f>STDEV(E29,E62,E95)</f>
        <v>1.4214463734479408E-2</v>
      </c>
      <c r="F161" t="e">
        <f>STDEV(F29,F62,F95)</f>
        <v>#N/A</v>
      </c>
      <c r="G161">
        <f>STDEV(G29,G62,G95)</f>
        <v>1.9590493141936397E-2</v>
      </c>
      <c r="H161">
        <f>STDEV(H29,H62,H95)</f>
        <v>1.4054967892447113E-2</v>
      </c>
      <c r="I161">
        <f>STDEV(I29,I62,I95)</f>
        <v>1.6009547896677922E-2</v>
      </c>
      <c r="J161">
        <f>STDEV(J29,J62,J95)</f>
        <v>3.3497345893378765E-2</v>
      </c>
      <c r="K161">
        <f>STDEV(K29,K62,K95)</f>
        <v>4.4507739567123623E-2</v>
      </c>
      <c r="L161">
        <f>STDEV(L29,L62,L95)</f>
        <v>3.9340557990193439E-2</v>
      </c>
      <c r="M161">
        <f>STDEV(M29,M62,M95)</f>
        <v>4.2295389533632793E-2</v>
      </c>
    </row>
    <row r="162" spans="1:13" x14ac:dyDescent="0.2">
      <c r="A162" s="5" t="s">
        <v>1</v>
      </c>
      <c r="B162" s="1">
        <v>0</v>
      </c>
      <c r="C162" s="1">
        <v>7</v>
      </c>
      <c r="D162" s="1">
        <v>8.0500000000000007</v>
      </c>
      <c r="E162" s="1">
        <v>9.3333333300000003</v>
      </c>
      <c r="F162" s="1">
        <v>10.5</v>
      </c>
      <c r="G162" s="1">
        <v>11.5</v>
      </c>
      <c r="H162" s="1">
        <v>12.5</v>
      </c>
      <c r="I162" s="1">
        <v>13.5</v>
      </c>
      <c r="J162" s="1">
        <v>14.5</v>
      </c>
      <c r="K162" s="1">
        <v>15.5</v>
      </c>
      <c r="L162" s="1">
        <v>16.5</v>
      </c>
      <c r="M162" s="1">
        <v>17.75</v>
      </c>
    </row>
    <row r="163" spans="1:13" x14ac:dyDescent="0.2">
      <c r="A163" s="5" t="s">
        <v>2</v>
      </c>
      <c r="B163">
        <f>STDEV(B31,B64,B97)</f>
        <v>0</v>
      </c>
      <c r="C163">
        <f>STDEV(C31,C64,C97)</f>
        <v>2.059935274064047E-2</v>
      </c>
      <c r="D163">
        <f>STDEV(D31,D64,D97)</f>
        <v>6.1231800017093461E-2</v>
      </c>
      <c r="E163">
        <f>STDEV(E31,E64,E97)</f>
        <v>1.0583005244258372E-2</v>
      </c>
      <c r="F163">
        <f>STDEV(F31,F64,F97)</f>
        <v>3.3005050118630863E-2</v>
      </c>
      <c r="G163">
        <f>STDEV(G31,G64,G97)</f>
        <v>2.0132891827388682E-2</v>
      </c>
      <c r="H163">
        <f>STDEV(H31,H64,H97)</f>
        <v>3.815756805667786E-2</v>
      </c>
      <c r="I163">
        <f>STDEV(I31,I64,I97)</f>
        <v>6.974238309665072E-2</v>
      </c>
      <c r="J163">
        <f>STDEV(J31,J64,J97)</f>
        <v>7.2037027515947261E-2</v>
      </c>
      <c r="K163">
        <f>STDEV(K31,K64,K97)</f>
        <v>5.1068581339214859E-2</v>
      </c>
      <c r="L163">
        <f>STDEV(L31,L64,L97)</f>
        <v>4.6188021535170107E-3</v>
      </c>
      <c r="M163">
        <f>STDEV(M31,M64,M97)</f>
        <v>0.15101434810418954</v>
      </c>
    </row>
    <row r="164" spans="1:13" x14ac:dyDescent="0.2">
      <c r="A164" s="5" t="s">
        <v>3</v>
      </c>
      <c r="B164">
        <f>STDEV(B32,B65,B98)</f>
        <v>0</v>
      </c>
      <c r="C164">
        <f>STDEV(C32,C65,C98)</f>
        <v>8.5281320346253118</v>
      </c>
      <c r="D164">
        <f>STDEV(D32,D65,D98)</f>
        <v>25.349965207076728</v>
      </c>
      <c r="E164">
        <f>STDEV(E32,E65,E98)</f>
        <v>4.3813641711229669</v>
      </c>
      <c r="F164">
        <f>STDEV(F32,F65,F98)</f>
        <v>13.664090749113186</v>
      </c>
      <c r="G164">
        <f>STDEV(G32,G65,G98)</f>
        <v>8.3350172165389065</v>
      </c>
      <c r="H164">
        <f>STDEV(H32,H65,H98)</f>
        <v>15.797233175464642</v>
      </c>
      <c r="I164">
        <f>STDEV(I32,I65,I98)</f>
        <v>28.873346602013374</v>
      </c>
      <c r="J164">
        <f>STDEV(J32,J65,J98)</f>
        <v>29.823329391602194</v>
      </c>
      <c r="K164">
        <f>STDEV(K32,K65,K98)</f>
        <v>21.14239267443493</v>
      </c>
      <c r="L164">
        <f>STDEV(L32,L65,L98)</f>
        <v>1.9121840915560473</v>
      </c>
      <c r="M164">
        <f>STDEV(M32,M65,M98)</f>
        <v>62.519940115134453</v>
      </c>
    </row>
  </sheetData>
  <conditionalFormatting sqref="B71:D71 B73:D73 B75:D75 B77:D77 B79:D79 B81:D81 B83:D83 B85:D85 B87:D87 B89:D89 B91:D91 B93:D93 B95:D95">
    <cfRule type="cellIs" dxfId="70" priority="146" stopIfTrue="1" operator="lessThan">
      <formula>0</formula>
    </cfRule>
  </conditionalFormatting>
  <conditionalFormatting sqref="A100:A131 A134:A164 A1:M98">
    <cfRule type="cellIs" dxfId="69" priority="130" operator="lessThan">
      <formula>0</formula>
    </cfRule>
  </conditionalFormatting>
  <conditionalFormatting sqref="B32:M32">
    <cfRule type="cellIs" dxfId="68" priority="123" stopIfTrue="1" operator="lessThan">
      <formula>0</formula>
    </cfRule>
  </conditionalFormatting>
  <conditionalFormatting sqref="B32:M32">
    <cfRule type="cellIs" dxfId="67" priority="122" operator="lessThan">
      <formula>0</formula>
    </cfRule>
  </conditionalFormatting>
  <conditionalFormatting sqref="B65:M65">
    <cfRule type="cellIs" dxfId="66" priority="121" stopIfTrue="1" operator="lessThan">
      <formula>0</formula>
    </cfRule>
  </conditionalFormatting>
  <conditionalFormatting sqref="B65:M65">
    <cfRule type="cellIs" dxfId="65" priority="120" operator="lessThan">
      <formula>0</formula>
    </cfRule>
  </conditionalFormatting>
  <conditionalFormatting sqref="B98:M98">
    <cfRule type="cellIs" dxfId="64" priority="119" stopIfTrue="1" operator="lessThan">
      <formula>0</formula>
    </cfRule>
  </conditionalFormatting>
  <conditionalFormatting sqref="B98:M98">
    <cfRule type="cellIs" dxfId="63" priority="118" operator="lessThan">
      <formula>0</formula>
    </cfRule>
  </conditionalFormatting>
  <conditionalFormatting sqref="B32:M32">
    <cfRule type="cellIs" dxfId="62" priority="116" stopIfTrue="1" operator="lessThan">
      <formula>0</formula>
    </cfRule>
  </conditionalFormatting>
  <conditionalFormatting sqref="B32:M32">
    <cfRule type="cellIs" dxfId="61" priority="115" operator="lessThan">
      <formula>0</formula>
    </cfRule>
  </conditionalFormatting>
  <conditionalFormatting sqref="B65:M65">
    <cfRule type="cellIs" dxfId="60" priority="114" stopIfTrue="1" operator="lessThan">
      <formula>0</formula>
    </cfRule>
  </conditionalFormatting>
  <conditionalFormatting sqref="B65:M65">
    <cfRule type="cellIs" dxfId="59" priority="113" operator="lessThan">
      <formula>0</formula>
    </cfRule>
  </conditionalFormatting>
  <conditionalFormatting sqref="B65:M65">
    <cfRule type="cellIs" dxfId="58" priority="112" stopIfTrue="1" operator="lessThan">
      <formula>0</formula>
    </cfRule>
  </conditionalFormatting>
  <conditionalFormatting sqref="B65:M65">
    <cfRule type="cellIs" dxfId="57" priority="111" operator="lessThan">
      <formula>0</formula>
    </cfRule>
  </conditionalFormatting>
  <conditionalFormatting sqref="B97:D97">
    <cfRule type="cellIs" dxfId="56" priority="110" stopIfTrue="1" operator="lessThan">
      <formula>0</formula>
    </cfRule>
  </conditionalFormatting>
  <conditionalFormatting sqref="B100:M100">
    <cfRule type="cellIs" dxfId="55" priority="65" operator="lessThan">
      <formula>0</formula>
    </cfRule>
  </conditionalFormatting>
  <conditionalFormatting sqref="B102:M102">
    <cfRule type="cellIs" dxfId="54" priority="64" stopIfTrue="1" operator="lessThan">
      <formula>0</formula>
    </cfRule>
  </conditionalFormatting>
  <conditionalFormatting sqref="B102:M102 B130:M131 B104:M104 B106:M106 B108:M108 B110:M110 B112:M112 B114:M114 B116:M116 B118:M118 B120:M120 B122:M122 B124:M124 B126:M126 B128:M128">
    <cfRule type="cellIs" dxfId="53" priority="63" operator="lessThan">
      <formula>0</formula>
    </cfRule>
  </conditionalFormatting>
  <conditionalFormatting sqref="B131:M131">
    <cfRule type="cellIs" dxfId="52" priority="62" stopIfTrue="1" operator="lessThan">
      <formula>0</formula>
    </cfRule>
  </conditionalFormatting>
  <conditionalFormatting sqref="B131:M131">
    <cfRule type="cellIs" dxfId="51" priority="61" operator="lessThan">
      <formula>0</formula>
    </cfRule>
  </conditionalFormatting>
  <conditionalFormatting sqref="B102:M102 B130:M131 B104:M104 B106:M106 B108:M108 B110:M110 B112:M112 B114:M114 B116:M116 B118:M118 B120:M120 B122:M122 B124:M124 B126:M126 B128:M128">
    <cfRule type="cellIs" dxfId="50" priority="60" operator="lessThan">
      <formula>0</formula>
    </cfRule>
  </conditionalFormatting>
  <conditionalFormatting sqref="B101:M101">
    <cfRule type="cellIs" dxfId="49" priority="58" operator="lessThan">
      <formula>0</formula>
    </cfRule>
  </conditionalFormatting>
  <conditionalFormatting sqref="B103:M103">
    <cfRule type="cellIs" dxfId="48" priority="57" operator="lessThan">
      <formula>0</formula>
    </cfRule>
  </conditionalFormatting>
  <conditionalFormatting sqref="B105:M105">
    <cfRule type="cellIs" dxfId="47" priority="56" operator="lessThan">
      <formula>0</formula>
    </cfRule>
  </conditionalFormatting>
  <conditionalFormatting sqref="B107:M107">
    <cfRule type="cellIs" dxfId="46" priority="55" operator="lessThan">
      <formula>0</formula>
    </cfRule>
  </conditionalFormatting>
  <conditionalFormatting sqref="B109:M109">
    <cfRule type="cellIs" dxfId="45" priority="54" operator="lessThan">
      <formula>0</formula>
    </cfRule>
  </conditionalFormatting>
  <conditionalFormatting sqref="B111:M111">
    <cfRule type="cellIs" dxfId="44" priority="52" operator="lessThan">
      <formula>0</formula>
    </cfRule>
  </conditionalFormatting>
  <conditionalFormatting sqref="B113:M113">
    <cfRule type="cellIs" dxfId="43" priority="51" operator="lessThan">
      <formula>0</formula>
    </cfRule>
  </conditionalFormatting>
  <conditionalFormatting sqref="B115:M115">
    <cfRule type="cellIs" dxfId="42" priority="50" operator="lessThan">
      <formula>0</formula>
    </cfRule>
  </conditionalFormatting>
  <conditionalFormatting sqref="B117:M117">
    <cfRule type="cellIs" dxfId="41" priority="49" operator="lessThan">
      <formula>0</formula>
    </cfRule>
  </conditionalFormatting>
  <conditionalFormatting sqref="B119:M119">
    <cfRule type="cellIs" dxfId="40" priority="48" operator="lessThan">
      <formula>0</formula>
    </cfRule>
  </conditionalFormatting>
  <conditionalFormatting sqref="B121:M121">
    <cfRule type="cellIs" dxfId="39" priority="47" operator="lessThan">
      <formula>0</formula>
    </cfRule>
  </conditionalFormatting>
  <conditionalFormatting sqref="B123:M123">
    <cfRule type="cellIs" dxfId="38" priority="46" operator="lessThan">
      <formula>0</formula>
    </cfRule>
  </conditionalFormatting>
  <conditionalFormatting sqref="B125:M125">
    <cfRule type="cellIs" dxfId="37" priority="45" operator="lessThan">
      <formula>0</formula>
    </cfRule>
  </conditionalFormatting>
  <conditionalFormatting sqref="B127:M127">
    <cfRule type="cellIs" dxfId="36" priority="44" operator="lessThan">
      <formula>0</formula>
    </cfRule>
  </conditionalFormatting>
  <conditionalFormatting sqref="B104:M104">
    <cfRule type="cellIs" dxfId="35" priority="42" stopIfTrue="1" operator="lessThan">
      <formula>0</formula>
    </cfRule>
  </conditionalFormatting>
  <conditionalFormatting sqref="B106:M106">
    <cfRule type="cellIs" dxfId="34" priority="41" stopIfTrue="1" operator="lessThan">
      <formula>0</formula>
    </cfRule>
  </conditionalFormatting>
  <conditionalFormatting sqref="B108:M108">
    <cfRule type="cellIs" dxfId="33" priority="40" stopIfTrue="1" operator="lessThan">
      <formula>0</formula>
    </cfRule>
  </conditionalFormatting>
  <conditionalFormatting sqref="B110:M110">
    <cfRule type="cellIs" dxfId="32" priority="39" stopIfTrue="1" operator="lessThan">
      <formula>0</formula>
    </cfRule>
  </conditionalFormatting>
  <conditionalFormatting sqref="B112:M112">
    <cfRule type="cellIs" dxfId="31" priority="37" stopIfTrue="1" operator="lessThan">
      <formula>0</formula>
    </cfRule>
  </conditionalFormatting>
  <conditionalFormatting sqref="B114:M114">
    <cfRule type="cellIs" dxfId="30" priority="36" stopIfTrue="1" operator="lessThan">
      <formula>0</formula>
    </cfRule>
  </conditionalFormatting>
  <conditionalFormatting sqref="B116:M116">
    <cfRule type="cellIs" dxfId="29" priority="35" stopIfTrue="1" operator="lessThan">
      <formula>0</formula>
    </cfRule>
  </conditionalFormatting>
  <conditionalFormatting sqref="B118:M118">
    <cfRule type="cellIs" dxfId="28" priority="34" stopIfTrue="1" operator="lessThan">
      <formula>0</formula>
    </cfRule>
  </conditionalFormatting>
  <conditionalFormatting sqref="B120:M120">
    <cfRule type="cellIs" dxfId="27" priority="33" stopIfTrue="1" operator="lessThan">
      <formula>0</formula>
    </cfRule>
  </conditionalFormatting>
  <conditionalFormatting sqref="B122:M122">
    <cfRule type="cellIs" dxfId="26" priority="32" stopIfTrue="1" operator="lessThan">
      <formula>0</formula>
    </cfRule>
  </conditionalFormatting>
  <conditionalFormatting sqref="B124:M124">
    <cfRule type="cellIs" dxfId="25" priority="31" stopIfTrue="1" operator="lessThan">
      <formula>0</formula>
    </cfRule>
  </conditionalFormatting>
  <conditionalFormatting sqref="B126:M126">
    <cfRule type="cellIs" dxfId="24" priority="30" stopIfTrue="1" operator="lessThan">
      <formula>0</formula>
    </cfRule>
  </conditionalFormatting>
  <conditionalFormatting sqref="B128:M128">
    <cfRule type="cellIs" dxfId="23" priority="29" stopIfTrue="1" operator="lessThan">
      <formula>0</formula>
    </cfRule>
  </conditionalFormatting>
  <conditionalFormatting sqref="B130:M130">
    <cfRule type="cellIs" dxfId="22" priority="27" stopIfTrue="1" operator="lessThan">
      <formula>0</formula>
    </cfRule>
  </conditionalFormatting>
  <conditionalFormatting sqref="B131:M131">
    <cfRule type="cellIs" dxfId="21" priority="26" stopIfTrue="1" operator="lessThan">
      <formula>0</formula>
    </cfRule>
  </conditionalFormatting>
  <conditionalFormatting sqref="B129:M129">
    <cfRule type="cellIs" dxfId="20" priority="25" operator="lessThan">
      <formula>0</formula>
    </cfRule>
  </conditionalFormatting>
  <conditionalFormatting sqref="F104">
    <cfRule type="cellIs" dxfId="19" priority="24" stopIfTrue="1" operator="lessThan">
      <formula>0</formula>
    </cfRule>
  </conditionalFormatting>
  <conditionalFormatting sqref="F106">
    <cfRule type="cellIs" dxfId="18" priority="23" stopIfTrue="1" operator="lessThan">
      <formula>0</formula>
    </cfRule>
  </conditionalFormatting>
  <conditionalFormatting sqref="F108">
    <cfRule type="cellIs" dxfId="17" priority="22" stopIfTrue="1" operator="lessThan">
      <formula>0</formula>
    </cfRule>
  </conditionalFormatting>
  <conditionalFormatting sqref="F110">
    <cfRule type="cellIs" dxfId="16" priority="21" stopIfTrue="1" operator="lessThan">
      <formula>0</formula>
    </cfRule>
  </conditionalFormatting>
  <conditionalFormatting sqref="F112">
    <cfRule type="cellIs" dxfId="15" priority="19" stopIfTrue="1" operator="lessThan">
      <formula>0</formula>
    </cfRule>
  </conditionalFormatting>
  <conditionalFormatting sqref="F114">
    <cfRule type="cellIs" dxfId="14" priority="18" stopIfTrue="1" operator="lessThan">
      <formula>0</formula>
    </cfRule>
  </conditionalFormatting>
  <conditionalFormatting sqref="F116">
    <cfRule type="cellIs" dxfId="13" priority="17" stopIfTrue="1" operator="lessThan">
      <formula>0</formula>
    </cfRule>
  </conditionalFormatting>
  <conditionalFormatting sqref="F118">
    <cfRule type="cellIs" dxfId="12" priority="16" stopIfTrue="1" operator="lessThan">
      <formula>0</formula>
    </cfRule>
  </conditionalFormatting>
  <conditionalFormatting sqref="F120">
    <cfRule type="cellIs" dxfId="11" priority="15" stopIfTrue="1" operator="lessThan">
      <formula>0</formula>
    </cfRule>
  </conditionalFormatting>
  <conditionalFormatting sqref="F122">
    <cfRule type="cellIs" dxfId="10" priority="14" stopIfTrue="1" operator="lessThan">
      <formula>0</formula>
    </cfRule>
  </conditionalFormatting>
  <conditionalFormatting sqref="F124">
    <cfRule type="cellIs" dxfId="9" priority="13" stopIfTrue="1" operator="lessThan">
      <formula>0</formula>
    </cfRule>
  </conditionalFormatting>
  <conditionalFormatting sqref="F126">
    <cfRule type="cellIs" dxfId="8" priority="12" stopIfTrue="1" operator="lessThan">
      <formula>0</formula>
    </cfRule>
  </conditionalFormatting>
  <conditionalFormatting sqref="F128">
    <cfRule type="cellIs" dxfId="7" priority="11" stopIfTrue="1" operator="lessThan">
      <formula>0</formula>
    </cfRule>
  </conditionalFormatting>
  <conditionalFormatting sqref="A133">
    <cfRule type="cellIs" dxfId="6" priority="9" operator="lessThan">
      <formula>0</formula>
    </cfRule>
  </conditionalFormatting>
  <conditionalFormatting sqref="B134:M134">
    <cfRule type="cellIs" dxfId="5" priority="7" operator="lessThan">
      <formula>0</formula>
    </cfRule>
  </conditionalFormatting>
  <conditionalFormatting sqref="B136:M136">
    <cfRule type="cellIs" dxfId="4" priority="6" operator="lessThan">
      <formula>0</formula>
    </cfRule>
  </conditionalFormatting>
  <conditionalFormatting sqref="B138:M138">
    <cfRule type="cellIs" dxfId="3" priority="5" operator="lessThan">
      <formula>0</formula>
    </cfRule>
  </conditionalFormatting>
  <conditionalFormatting sqref="B140:M140">
    <cfRule type="cellIs" dxfId="2" priority="4" operator="lessThan">
      <formula>0</formula>
    </cfRule>
  </conditionalFormatting>
  <conditionalFormatting sqref="B142:M142">
    <cfRule type="cellIs" dxfId="1" priority="3" operator="lessThan">
      <formula>0</formula>
    </cfRule>
  </conditionalFormatting>
  <conditionalFormatting sqref="B144:M14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99A7-A7E8-F044-A3AB-48AAC56721D4}">
  <dimension ref="A1:M32"/>
  <sheetViews>
    <sheetView workbookViewId="0">
      <selection activeCell="A27" sqref="A27"/>
    </sheetView>
  </sheetViews>
  <sheetFormatPr baseColWidth="10" defaultRowHeight="16" x14ac:dyDescent="0.2"/>
  <sheetData>
    <row r="1" spans="1:13" x14ac:dyDescent="0.2">
      <c r="A1" s="6" t="s">
        <v>18</v>
      </c>
      <c r="B1" t="s">
        <v>0</v>
      </c>
      <c r="C1">
        <v>414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7" t="s">
        <v>1</v>
      </c>
      <c r="B2">
        <v>0</v>
      </c>
      <c r="C2">
        <v>7</v>
      </c>
      <c r="D2">
        <v>8.0500000000000007</v>
      </c>
      <c r="E2">
        <v>9.3333333300000003</v>
      </c>
      <c r="F2">
        <v>10.5</v>
      </c>
      <c r="G2">
        <v>11.5</v>
      </c>
      <c r="H2">
        <v>12.5</v>
      </c>
      <c r="I2">
        <v>13.5</v>
      </c>
      <c r="J2">
        <v>14.5</v>
      </c>
      <c r="K2">
        <v>15.5</v>
      </c>
      <c r="L2">
        <v>16.5</v>
      </c>
      <c r="M2">
        <v>17.75</v>
      </c>
    </row>
    <row r="3" spans="1:13" x14ac:dyDescent="0.2">
      <c r="A3" t="s">
        <v>17</v>
      </c>
      <c r="B3">
        <v>2.5927992199999998</v>
      </c>
      <c r="C3">
        <v>1.92544622</v>
      </c>
      <c r="D3">
        <v>2.0729567200000001</v>
      </c>
      <c r="E3">
        <v>1.2221521</v>
      </c>
      <c r="F3">
        <v>0.76535304999999998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7" t="s">
        <v>1</v>
      </c>
      <c r="B4">
        <v>0</v>
      </c>
      <c r="C4">
        <v>7</v>
      </c>
      <c r="D4">
        <v>8.0500000000000007</v>
      </c>
      <c r="E4">
        <v>9.3333333300000003</v>
      </c>
      <c r="F4">
        <v>10.5</v>
      </c>
      <c r="G4">
        <v>11.5</v>
      </c>
      <c r="H4">
        <v>12.5</v>
      </c>
      <c r="I4">
        <v>13.5</v>
      </c>
      <c r="J4">
        <v>14.5</v>
      </c>
      <c r="K4">
        <v>15.5</v>
      </c>
      <c r="L4">
        <v>16.5</v>
      </c>
      <c r="M4">
        <v>17.75</v>
      </c>
    </row>
    <row r="5" spans="1:13" x14ac:dyDescent="0.2">
      <c r="A5" t="s">
        <v>16</v>
      </c>
      <c r="B5">
        <v>36.169068600000003</v>
      </c>
      <c r="C5">
        <v>30.730913300000001</v>
      </c>
      <c r="D5">
        <v>29.041436699999998</v>
      </c>
      <c r="E5">
        <v>26.894718900000001</v>
      </c>
      <c r="F5">
        <v>22.702528300000001</v>
      </c>
      <c r="G5">
        <v>19.422975699999999</v>
      </c>
      <c r="H5">
        <v>17.650758199999999</v>
      </c>
      <c r="I5">
        <v>12.8881631</v>
      </c>
      <c r="J5">
        <v>7.4551812999999996</v>
      </c>
      <c r="K5">
        <v>1.16635589</v>
      </c>
      <c r="L5">
        <v>0</v>
      </c>
      <c r="M5">
        <v>0</v>
      </c>
    </row>
    <row r="6" spans="1:13" x14ac:dyDescent="0.2">
      <c r="A6" s="7" t="s">
        <v>1</v>
      </c>
      <c r="B6">
        <v>0</v>
      </c>
      <c r="C6">
        <v>7</v>
      </c>
      <c r="D6">
        <v>8.0500000000000007</v>
      </c>
      <c r="E6">
        <v>9.3333333300000003</v>
      </c>
      <c r="F6">
        <v>10.5</v>
      </c>
      <c r="G6">
        <v>11.5</v>
      </c>
      <c r="H6">
        <v>12.5</v>
      </c>
      <c r="I6">
        <v>13.5</v>
      </c>
      <c r="J6">
        <v>14.5</v>
      </c>
      <c r="K6">
        <v>15.5</v>
      </c>
      <c r="L6">
        <v>16.5</v>
      </c>
      <c r="M6">
        <v>17.75</v>
      </c>
    </row>
    <row r="7" spans="1:13" ht="17" customHeight="1" x14ac:dyDescent="0.2">
      <c r="A7" s="7" t="s">
        <v>4</v>
      </c>
      <c r="B7">
        <v>0</v>
      </c>
      <c r="C7">
        <v>9.5216599999999998E-2</v>
      </c>
      <c r="D7">
        <v>0.13864417000000001</v>
      </c>
      <c r="E7">
        <v>0.22277184999999999</v>
      </c>
      <c r="F7">
        <v>0.39886259000000002</v>
      </c>
      <c r="G7">
        <v>0.54879226000000003</v>
      </c>
      <c r="H7">
        <v>0.54174986999999997</v>
      </c>
      <c r="I7">
        <v>0.66899825000000002</v>
      </c>
      <c r="J7">
        <v>0.86520984999999995</v>
      </c>
      <c r="K7">
        <v>1.0942103700000001</v>
      </c>
      <c r="L7">
        <v>1.1105399499999999</v>
      </c>
      <c r="M7">
        <v>1.3106977099999999</v>
      </c>
    </row>
    <row r="8" spans="1:13" x14ac:dyDescent="0.2">
      <c r="A8" s="7" t="s">
        <v>1</v>
      </c>
      <c r="B8">
        <v>0</v>
      </c>
      <c r="C8">
        <v>7</v>
      </c>
      <c r="D8">
        <v>8.0500000000000007</v>
      </c>
      <c r="E8">
        <v>9.3333333300000003</v>
      </c>
      <c r="F8">
        <v>10.5</v>
      </c>
      <c r="G8">
        <v>11.5</v>
      </c>
      <c r="H8">
        <v>12.5</v>
      </c>
      <c r="I8">
        <v>13.5</v>
      </c>
      <c r="J8">
        <v>14.5</v>
      </c>
      <c r="K8">
        <v>15.5</v>
      </c>
      <c r="L8">
        <v>16.5</v>
      </c>
      <c r="M8">
        <v>17.75</v>
      </c>
    </row>
    <row r="9" spans="1:13" x14ac:dyDescent="0.2">
      <c r="A9" s="7" t="s">
        <v>2</v>
      </c>
      <c r="B9">
        <v>1.4E-2</v>
      </c>
      <c r="C9">
        <v>0.157</v>
      </c>
      <c r="D9">
        <v>0.26100000000000001</v>
      </c>
      <c r="E9">
        <v>0.40400000000000003</v>
      </c>
      <c r="F9">
        <v>0.63600000000000001</v>
      </c>
      <c r="G9">
        <v>0.89600000000000002</v>
      </c>
      <c r="H9">
        <v>1.02</v>
      </c>
      <c r="I9">
        <v>1.1519999999999999</v>
      </c>
      <c r="J9">
        <v>1.3680000000000001</v>
      </c>
      <c r="K9">
        <v>1.796</v>
      </c>
      <c r="L9">
        <v>1.744</v>
      </c>
      <c r="M9">
        <v>1.544</v>
      </c>
    </row>
    <row r="10" spans="1:13" x14ac:dyDescent="0.2">
      <c r="A10" s="7" t="s">
        <v>3</v>
      </c>
      <c r="B10">
        <v>5.7960000000000003</v>
      </c>
      <c r="C10">
        <v>64.998000000000005</v>
      </c>
      <c r="D10">
        <v>108.054</v>
      </c>
      <c r="E10">
        <v>167.256</v>
      </c>
      <c r="F10">
        <v>263.30399999999997</v>
      </c>
      <c r="G10">
        <v>370.94400000000002</v>
      </c>
      <c r="H10">
        <v>422.28</v>
      </c>
      <c r="I10">
        <v>476.928</v>
      </c>
      <c r="J10">
        <v>566.35199999999998</v>
      </c>
      <c r="K10">
        <v>743.54399999999998</v>
      </c>
      <c r="L10">
        <v>722.01599999999996</v>
      </c>
      <c r="M10">
        <v>639.21600000000001</v>
      </c>
    </row>
    <row r="12" spans="1:13" x14ac:dyDescent="0.2">
      <c r="A12" s="6" t="s">
        <v>19</v>
      </c>
      <c r="B12" t="s">
        <v>0</v>
      </c>
      <c r="C12">
        <v>414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A13" s="7" t="s">
        <v>1</v>
      </c>
      <c r="B13">
        <v>0</v>
      </c>
      <c r="C13">
        <v>7</v>
      </c>
      <c r="D13">
        <v>8.0500000000000007</v>
      </c>
      <c r="E13">
        <v>9.3333333300000003</v>
      </c>
      <c r="F13">
        <v>10.5</v>
      </c>
      <c r="G13">
        <v>11.5</v>
      </c>
      <c r="H13">
        <v>12.5</v>
      </c>
      <c r="I13">
        <v>13.5</v>
      </c>
      <c r="J13">
        <v>14.5</v>
      </c>
      <c r="K13">
        <v>15.5</v>
      </c>
      <c r="L13">
        <v>16.5</v>
      </c>
      <c r="M13">
        <v>17.75</v>
      </c>
    </row>
    <row r="14" spans="1:13" x14ac:dyDescent="0.2">
      <c r="A14" t="s">
        <v>17</v>
      </c>
      <c r="B14">
        <v>2.4813572499999998</v>
      </c>
      <c r="C14">
        <v>1.9829490700000001</v>
      </c>
      <c r="D14">
        <v>2.0474451500000002</v>
      </c>
      <c r="E14">
        <v>1.40212961</v>
      </c>
      <c r="F14" t="e">
        <v>#N/A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7" t="s">
        <v>1</v>
      </c>
      <c r="B15">
        <v>0</v>
      </c>
      <c r="C15">
        <v>7</v>
      </c>
      <c r="D15">
        <v>8.0500000000000007</v>
      </c>
      <c r="E15">
        <v>9.3333333300000003</v>
      </c>
      <c r="F15">
        <v>10.5</v>
      </c>
      <c r="G15">
        <v>11.5</v>
      </c>
      <c r="H15">
        <v>12.5</v>
      </c>
      <c r="I15">
        <v>13.5</v>
      </c>
      <c r="J15">
        <v>14.5</v>
      </c>
      <c r="K15">
        <v>15.5</v>
      </c>
      <c r="L15">
        <v>16.5</v>
      </c>
      <c r="M15">
        <v>17.75</v>
      </c>
    </row>
    <row r="16" spans="1:13" x14ac:dyDescent="0.2">
      <c r="A16" t="s">
        <v>16</v>
      </c>
      <c r="B16">
        <v>36.899992300000001</v>
      </c>
      <c r="C16">
        <v>32.852637700000002</v>
      </c>
      <c r="D16">
        <v>29.704071200000001</v>
      </c>
      <c r="E16">
        <v>26.851658</v>
      </c>
      <c r="F16" t="e">
        <v>#N/A</v>
      </c>
      <c r="G16">
        <v>20.502219499999999</v>
      </c>
      <c r="H16">
        <v>18.244552899999999</v>
      </c>
      <c r="I16">
        <v>15.162515600000001</v>
      </c>
      <c r="J16">
        <v>9.4206277299999996</v>
      </c>
      <c r="K16">
        <v>3.2402069199999999</v>
      </c>
      <c r="L16">
        <v>0</v>
      </c>
      <c r="M16">
        <v>0</v>
      </c>
    </row>
    <row r="17" spans="1:13" x14ac:dyDescent="0.2">
      <c r="A17" s="7" t="s">
        <v>1</v>
      </c>
      <c r="B17">
        <v>0</v>
      </c>
      <c r="C17">
        <v>7</v>
      </c>
      <c r="D17">
        <v>8.0500000000000007</v>
      </c>
      <c r="E17">
        <v>9.3333333300000003</v>
      </c>
      <c r="F17">
        <v>10.5</v>
      </c>
      <c r="G17">
        <v>11.5</v>
      </c>
      <c r="H17">
        <v>12.5</v>
      </c>
      <c r="I17">
        <v>13.5</v>
      </c>
      <c r="J17">
        <v>14.5</v>
      </c>
      <c r="K17">
        <v>15.5</v>
      </c>
      <c r="L17">
        <v>16.5</v>
      </c>
      <c r="M17">
        <v>17.75</v>
      </c>
    </row>
    <row r="18" spans="1:13" x14ac:dyDescent="0.2">
      <c r="A18" s="7" t="s">
        <v>4</v>
      </c>
      <c r="B18">
        <v>0</v>
      </c>
      <c r="C18">
        <v>0.11111715</v>
      </c>
      <c r="D18">
        <v>0.12732779</v>
      </c>
      <c r="E18">
        <v>0.19527728999999999</v>
      </c>
      <c r="F18" t="e">
        <v>#N/A</v>
      </c>
      <c r="G18">
        <v>0.52778164999999999</v>
      </c>
      <c r="H18">
        <v>0.51505484999999995</v>
      </c>
      <c r="I18">
        <v>0.69890563000000006</v>
      </c>
      <c r="J18">
        <v>0.83056677999999995</v>
      </c>
      <c r="K18">
        <v>1.0103644700000001</v>
      </c>
      <c r="L18">
        <v>1.1572854400000001</v>
      </c>
      <c r="M18">
        <v>1.22827007</v>
      </c>
    </row>
    <row r="19" spans="1:13" x14ac:dyDescent="0.2">
      <c r="A19" s="7" t="s">
        <v>1</v>
      </c>
      <c r="B19">
        <v>0</v>
      </c>
      <c r="C19">
        <v>7</v>
      </c>
      <c r="D19">
        <v>8.0500000000000007</v>
      </c>
      <c r="E19">
        <v>9.3333333300000003</v>
      </c>
      <c r="F19">
        <v>10.5</v>
      </c>
      <c r="G19">
        <v>11.5</v>
      </c>
      <c r="H19">
        <v>12.5</v>
      </c>
      <c r="I19">
        <v>13.5</v>
      </c>
      <c r="J19">
        <v>14.5</v>
      </c>
      <c r="K19">
        <v>15.5</v>
      </c>
      <c r="L19">
        <v>16.5</v>
      </c>
      <c r="M19">
        <v>17.75</v>
      </c>
    </row>
    <row r="20" spans="1:13" x14ac:dyDescent="0.2">
      <c r="A20" s="7" t="s">
        <v>2</v>
      </c>
      <c r="B20">
        <v>1.4E-2</v>
      </c>
      <c r="C20">
        <v>0.16500000000000001</v>
      </c>
      <c r="D20">
        <v>0.16900000000000001</v>
      </c>
      <c r="E20">
        <v>0.4</v>
      </c>
      <c r="F20">
        <v>0.60399999999999998</v>
      </c>
      <c r="G20">
        <v>0.85599999999999998</v>
      </c>
      <c r="H20">
        <v>0.95199999999999996</v>
      </c>
      <c r="I20">
        <v>1.024</v>
      </c>
      <c r="J20">
        <v>1.236</v>
      </c>
      <c r="K20">
        <v>1.696</v>
      </c>
      <c r="L20">
        <v>1.736</v>
      </c>
      <c r="M20">
        <v>1.744</v>
      </c>
    </row>
    <row r="21" spans="1:13" x14ac:dyDescent="0.2">
      <c r="A21" s="7" t="s">
        <v>3</v>
      </c>
      <c r="B21">
        <v>5.7960000000000003</v>
      </c>
      <c r="C21">
        <v>68.31</v>
      </c>
      <c r="D21">
        <v>69.965999999999994</v>
      </c>
      <c r="E21">
        <v>165.6</v>
      </c>
      <c r="F21">
        <v>250.05600000000001</v>
      </c>
      <c r="G21">
        <v>354.38400000000001</v>
      </c>
      <c r="H21">
        <v>394.12799999999999</v>
      </c>
      <c r="I21">
        <v>423.93599999999998</v>
      </c>
      <c r="J21">
        <v>511.70400000000001</v>
      </c>
      <c r="K21">
        <v>702.14400000000001</v>
      </c>
      <c r="L21">
        <v>718.70399999999995</v>
      </c>
      <c r="M21">
        <v>722.01599999999996</v>
      </c>
    </row>
    <row r="23" spans="1:13" x14ac:dyDescent="0.2">
      <c r="A23" s="6" t="s">
        <v>20</v>
      </c>
      <c r="B23" t="s">
        <v>0</v>
      </c>
      <c r="C23">
        <v>414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 t="s">
        <v>1</v>
      </c>
      <c r="B24">
        <v>0</v>
      </c>
      <c r="C24">
        <v>7</v>
      </c>
      <c r="D24">
        <v>8.0500000000000007</v>
      </c>
      <c r="E24">
        <v>9.3333333300000003</v>
      </c>
      <c r="F24">
        <v>10.5</v>
      </c>
      <c r="G24">
        <v>11.5</v>
      </c>
      <c r="H24">
        <v>12.5</v>
      </c>
      <c r="I24">
        <v>13.5</v>
      </c>
      <c r="J24">
        <v>14.5</v>
      </c>
      <c r="K24">
        <v>15.5</v>
      </c>
      <c r="L24">
        <v>16.5</v>
      </c>
      <c r="M24">
        <v>17.75</v>
      </c>
    </row>
    <row r="25" spans="1:13" x14ac:dyDescent="0.2">
      <c r="A25" t="s">
        <v>17</v>
      </c>
      <c r="B25">
        <v>2.4110579699999999</v>
      </c>
      <c r="C25">
        <v>2.2345360200000002</v>
      </c>
      <c r="D25">
        <v>1.85579893</v>
      </c>
      <c r="E25">
        <v>1.4281387999999999</v>
      </c>
      <c r="F25">
        <v>0.75366588999999995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7" t="s">
        <v>1</v>
      </c>
      <c r="B26">
        <v>0</v>
      </c>
      <c r="C26">
        <v>7</v>
      </c>
      <c r="D26">
        <v>8.0500000000000007</v>
      </c>
      <c r="E26">
        <v>9.3333333300000003</v>
      </c>
      <c r="F26">
        <v>10.5</v>
      </c>
      <c r="G26">
        <v>11.5</v>
      </c>
      <c r="H26">
        <v>12.5</v>
      </c>
      <c r="I26">
        <v>13.5</v>
      </c>
      <c r="J26">
        <v>14.5</v>
      </c>
      <c r="K26">
        <v>15.5</v>
      </c>
      <c r="L26">
        <v>16.5</v>
      </c>
      <c r="M26">
        <v>17.75</v>
      </c>
    </row>
    <row r="27" spans="1:13" x14ac:dyDescent="0.2">
      <c r="A27" t="s">
        <v>16</v>
      </c>
      <c r="B27">
        <v>34.502775399999997</v>
      </c>
      <c r="C27">
        <v>31.987640200000001</v>
      </c>
      <c r="D27">
        <v>28.8321863</v>
      </c>
      <c r="E27">
        <v>23.606987499999999</v>
      </c>
      <c r="F27">
        <v>20.579816999999998</v>
      </c>
      <c r="G27">
        <v>18.1195606</v>
      </c>
      <c r="H27">
        <v>17.512503299999999</v>
      </c>
      <c r="I27">
        <v>12.933079599999999</v>
      </c>
      <c r="J27">
        <v>7.2766986999999999</v>
      </c>
      <c r="K27">
        <v>1.44976818</v>
      </c>
      <c r="L27">
        <v>0</v>
      </c>
      <c r="M27">
        <v>0</v>
      </c>
    </row>
    <row r="28" spans="1:13" x14ac:dyDescent="0.2">
      <c r="A28" s="7" t="s">
        <v>1</v>
      </c>
      <c r="B28">
        <v>0</v>
      </c>
      <c r="C28">
        <v>7</v>
      </c>
      <c r="D28">
        <v>8.0500000000000007</v>
      </c>
      <c r="E28">
        <v>9.3333333300000003</v>
      </c>
      <c r="F28">
        <v>10.5</v>
      </c>
      <c r="G28">
        <v>11.5</v>
      </c>
      <c r="H28">
        <v>12.5</v>
      </c>
      <c r="I28">
        <v>13.5</v>
      </c>
      <c r="J28">
        <v>14.5</v>
      </c>
      <c r="K28">
        <v>15.5</v>
      </c>
      <c r="L28">
        <v>16.5</v>
      </c>
      <c r="M28">
        <v>17.75</v>
      </c>
    </row>
    <row r="29" spans="1:13" x14ac:dyDescent="0.2">
      <c r="A29" s="7" t="s">
        <v>4</v>
      </c>
      <c r="B29">
        <v>0</v>
      </c>
      <c r="C29">
        <v>0.13613971</v>
      </c>
      <c r="D29">
        <v>0.14695651000000001</v>
      </c>
      <c r="E29">
        <v>0.21528478000000001</v>
      </c>
      <c r="F29">
        <v>0.38430488000000002</v>
      </c>
      <c r="G29">
        <v>0.50964646000000002</v>
      </c>
      <c r="H29">
        <v>0.53602852999999995</v>
      </c>
      <c r="I29">
        <v>0.69385538000000002</v>
      </c>
      <c r="J29">
        <v>0.89754825000000005</v>
      </c>
      <c r="K29">
        <v>1.0781759500000001</v>
      </c>
      <c r="L29">
        <v>1.1887231199999999</v>
      </c>
      <c r="M29">
        <v>1.25302293</v>
      </c>
    </row>
    <row r="30" spans="1:13" x14ac:dyDescent="0.2">
      <c r="A30" s="7" t="s">
        <v>1</v>
      </c>
      <c r="B30">
        <v>0</v>
      </c>
      <c r="C30">
        <v>7</v>
      </c>
      <c r="D30">
        <v>8.0500000000000007</v>
      </c>
      <c r="E30">
        <v>9.3333333300000003</v>
      </c>
      <c r="F30">
        <v>10.5</v>
      </c>
      <c r="G30">
        <v>11.5</v>
      </c>
      <c r="H30">
        <v>12.5</v>
      </c>
      <c r="I30">
        <v>13.5</v>
      </c>
      <c r="J30">
        <v>14.5</v>
      </c>
      <c r="K30">
        <v>15.5</v>
      </c>
      <c r="L30">
        <v>16.5</v>
      </c>
      <c r="M30">
        <v>17.75</v>
      </c>
    </row>
    <row r="31" spans="1:13" x14ac:dyDescent="0.2">
      <c r="A31" s="7" t="s">
        <v>2</v>
      </c>
      <c r="B31">
        <v>1.4E-2</v>
      </c>
      <c r="C31">
        <v>0.126</v>
      </c>
      <c r="D31">
        <v>0.14499999999999999</v>
      </c>
      <c r="E31">
        <v>0.38400000000000001</v>
      </c>
      <c r="F31">
        <v>0.56999999999999995</v>
      </c>
      <c r="G31">
        <v>0.88</v>
      </c>
      <c r="H31">
        <v>0.95599999999999996</v>
      </c>
      <c r="I31">
        <v>1.1359999999999999</v>
      </c>
      <c r="J31">
        <v>1.252</v>
      </c>
      <c r="K31">
        <v>1.728</v>
      </c>
      <c r="L31">
        <v>1.736</v>
      </c>
      <c r="M31">
        <v>1.448</v>
      </c>
    </row>
    <row r="32" spans="1:13" x14ac:dyDescent="0.2">
      <c r="A32" s="7" t="s">
        <v>3</v>
      </c>
      <c r="B32">
        <v>5.7960000000000003</v>
      </c>
      <c r="C32">
        <v>52.164000000000001</v>
      </c>
      <c r="D32">
        <v>60.03</v>
      </c>
      <c r="E32">
        <v>158.976</v>
      </c>
      <c r="F32">
        <v>235.98</v>
      </c>
      <c r="G32">
        <v>364.32</v>
      </c>
      <c r="H32">
        <v>395.78399999999999</v>
      </c>
      <c r="I32">
        <v>470.30399999999997</v>
      </c>
      <c r="J32">
        <v>518.32799999999997</v>
      </c>
      <c r="K32">
        <v>715.39200000000005</v>
      </c>
      <c r="L32">
        <v>718.70399999999995</v>
      </c>
      <c r="M32">
        <v>599.47199999999998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GMI1000_tout</vt:lpstr>
      <vt:lpstr>Gln_gluc_only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cbaroukh</dc:creator>
  <cp:lastModifiedBy>cbaroukh</cp:lastModifiedBy>
  <dcterms:created xsi:type="dcterms:W3CDTF">2018-08-27T13:58:57Z</dcterms:created>
  <dcterms:modified xsi:type="dcterms:W3CDTF">2024-10-14T10:40:58Z</dcterms:modified>
</cp:coreProperties>
</file>