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 Log" sheetId="1" r:id="rId5"/>
    <sheet state="visible" name="Sheet15" sheetId="2" r:id="rId6"/>
    <sheet state="hidden" name="Do Not Delete or Edit" sheetId="3" r:id="rId7"/>
    <sheet state="hidden" name="Calculate" sheetId="4" r:id="rId8"/>
    <sheet state="hidden" name="DO NOT DELETE" sheetId="5" r:id="rId9"/>
  </sheets>
  <definedNames>
    <definedName hidden="1" localSheetId="0" name="_xlnm._FilterDatabase">'Trade Log'!$A$1:$AT$1010</definedName>
  </definedNames>
  <calcPr/>
</workbook>
</file>

<file path=xl/sharedStrings.xml><?xml version="1.0" encoding="utf-8"?>
<sst xmlns="http://schemas.openxmlformats.org/spreadsheetml/2006/main" count="947" uniqueCount="169">
  <si>
    <t>PROMP: Analyse Trade Log</t>
  </si>
  <si>
    <t>As a crypto trading analyst, use the Trade Log sheet to analyse which Trend Break / Elliott Wave / Fibonacci setup combinations produce the most profitable trades. Treat columns B:V and X as setup variables, column W as result (P/L/BE), and column Y as actual P&amp;L. Include all rows with setup data and usable P&amp;L. Rank setups by total P&amp;L, average P&amp;L, win rate, and consistency. Build a new analysis dashboard sheet with: overall KPIs, key findings, top complete setup signatures, top repeated setup factors, best value per setup column, and charts. State the row coverage and any data limitations.</t>
  </si>
  <si>
    <t>PROMP: Analyse Market for Trade</t>
  </si>
  <si>
    <t>https://chatgpt.com/g/g-p-6a577a0a16988191938b9fe7ef54618a-crypto-futures-trading-command-center/project</t>
  </si>
  <si>
    <t>DATE</t>
  </si>
  <si>
    <t>Previous Trade Loss</t>
  </si>
  <si>
    <t>% TP</t>
  </si>
  <si>
    <t>Day of Week</t>
  </si>
  <si>
    <t>Trading Method: 35A Token: ETH Direction: LONG Current Open Positions: None</t>
  </si>
  <si>
    <t>Market</t>
  </si>
  <si>
    <t>NY/LO Hours</t>
  </si>
  <si>
    <t>TOKEN</t>
  </si>
  <si>
    <t>Close Long</t>
  </si>
  <si>
    <t>Major News passed hour</t>
  </si>
  <si>
    <t>Also Attach TradingView ScreenShot</t>
  </si>
  <si>
    <t>LONG/ SHORT</t>
  </si>
  <si>
    <t>1304.955 USDT</t>
  </si>
  <si>
    <t>Trend Break</t>
  </si>
  <si>
    <t>Wave2 at</t>
  </si>
  <si>
    <t>141.0 LINK</t>
  </si>
  <si>
    <t>Trade</t>
  </si>
  <si>
    <t>Wave3 at</t>
  </si>
  <si>
    <t>Highlight on Wave3</t>
  </si>
  <si>
    <t>Wave4 at</t>
  </si>
  <si>
    <t>Wave 4 End at wave 1 end</t>
  </si>
  <si>
    <t>Wave5 at</t>
  </si>
  <si>
    <t>568b1fda</t>
  </si>
  <si>
    <t>Highlight on Wave5</t>
  </si>
  <si>
    <t>--</t>
  </si>
  <si>
    <t>RSI Divergences betweem 3 &amp; 5</t>
  </si>
  <si>
    <t>Open Long</t>
  </si>
  <si>
    <t>SMOG - SMOG Indicator at Wave 5</t>
  </si>
  <si>
    <t>SMOG - COCH/BOS Between Wave 5 &amp; A</t>
  </si>
  <si>
    <t>1303.122 USDT</t>
  </si>
  <si>
    <t>SMOG - COCH/BOS After Wave A</t>
  </si>
  <si>
    <t>SMOG - Bear Short / Bull Long FVG on Wave A</t>
  </si>
  <si>
    <t>Wave A beyond 3 and not passed 4</t>
  </si>
  <si>
    <t>Funding</t>
  </si>
  <si>
    <t>Wave C at</t>
  </si>
  <si>
    <t>P/ 
L/ BE</t>
  </si>
  <si>
    <t>f671c05f</t>
  </si>
  <si>
    <t>Profit passed 1:3RR</t>
  </si>
  <si>
    <t>USDT</t>
  </si>
  <si>
    <t>P&amp;L</t>
  </si>
  <si>
    <t>Limit</t>
  </si>
  <si>
    <t>ACCOUNT SIZE</t>
  </si>
  <si>
    <t>1296.354 USDT</t>
  </si>
  <si>
    <t>P&amp;L %</t>
  </si>
  <si>
    <t>CHART</t>
  </si>
  <si>
    <t>127415ab</t>
  </si>
  <si>
    <t>Margin Available</t>
  </si>
  <si>
    <t>SOLUSDT</t>
  </si>
  <si>
    <t>Average PNL</t>
  </si>
  <si>
    <t>Account Growth</t>
  </si>
  <si>
    <t>Close Sell</t>
  </si>
  <si>
    <t>1.5575 USDT</t>
  </si>
  <si>
    <t>SUI - 26/05/04 7:30</t>
  </si>
  <si>
    <t>-</t>
  </si>
  <si>
    <t>Details</t>
  </si>
  <si>
    <t>Open Buy</t>
  </si>
  <si>
    <t>0.5640 USDT</t>
  </si>
  <si>
    <t>26/05/15</t>
  </si>
  <si>
    <t>ALL WILL FAIL IF YOU DELETE THIS INFO</t>
  </si>
  <si>
    <t>No</t>
  </si>
  <si>
    <t>Margin Used</t>
  </si>
  <si>
    <t>Round</t>
  </si>
  <si>
    <t>FRI</t>
  </si>
  <si>
    <t>Risk Percent</t>
  </si>
  <si>
    <t>LO</t>
  </si>
  <si>
    <t>linear and controlled risk tabe - each reference same table, can eliminate one of the phases since tp is the same too</t>
  </si>
  <si>
    <t>ETH</t>
  </si>
  <si>
    <t>Go Back to Risk Off Phase &amp; Risk 50%</t>
  </si>
  <si>
    <t>This references the value of trade account divided by starting balance</t>
  </si>
  <si>
    <t>LONG</t>
  </si>
  <si>
    <t>Yes</t>
  </si>
  <si>
    <t>0.786</t>
  </si>
  <si>
    <t>Before</t>
  </si>
  <si>
    <t xml:space="preserve">Market </t>
  </si>
  <si>
    <t>CHoCH</t>
  </si>
  <si>
    <t>L</t>
  </si>
  <si>
    <t>The logic</t>
  </si>
  <si>
    <t>New TP</t>
  </si>
  <si>
    <t>TP Amount</t>
  </si>
  <si>
    <t>% Accnt</t>
  </si>
  <si>
    <t>account</t>
  </si>
  <si>
    <t>26/05/25</t>
  </si>
  <si>
    <t>MON</t>
  </si>
  <si>
    <t>NY</t>
  </si>
  <si>
    <t>AVAX</t>
  </si>
  <si>
    <t>SHORT</t>
  </si>
  <si>
    <t>0.5</t>
  </si>
  <si>
    <t>P</t>
  </si>
  <si>
    <t>Limit 1 Cost</t>
  </si>
  <si>
    <t>26/06/05</t>
  </si>
  <si>
    <t>0.382</t>
  </si>
  <si>
    <t>leverage</t>
  </si>
  <si>
    <t>At</t>
  </si>
  <si>
    <t>When Price cross Wave A - Move SL to below Wave B</t>
  </si>
  <si>
    <t>Limit 2 Cost</t>
  </si>
  <si>
    <t>26/06/07</t>
  </si>
  <si>
    <t>THU</t>
  </si>
  <si>
    <t>ADA</t>
  </si>
  <si>
    <t>avalable capital</t>
  </si>
  <si>
    <t>Limit 3 Cost</t>
  </si>
  <si>
    <t>When Price cross Wave C - Move SL to last CHoCH/BOS LL/HH in the direction of trend</t>
  </si>
  <si>
    <t>26/06/08</t>
  </si>
  <si>
    <t>usage to avoid liq</t>
  </si>
  <si>
    <t>BOS</t>
  </si>
  <si>
    <t>Limit 4 Cost</t>
  </si>
  <si>
    <t>capital to use</t>
  </si>
  <si>
    <t>26/06/14</t>
  </si>
  <si>
    <t>SUN</t>
  </si>
  <si>
    <t>SOL</t>
  </si>
  <si>
    <t>Limit 5 Cost</t>
  </si>
  <si>
    <t>pieces</t>
  </si>
  <si>
    <t>26/06/16</t>
  </si>
  <si>
    <t>TUE</t>
  </si>
  <si>
    <t>Limit 6 Cost</t>
  </si>
  <si>
    <t>0.236</t>
  </si>
  <si>
    <t>capital per chip</t>
  </si>
  <si>
    <t>Total Position</t>
  </si>
  <si>
    <t>26/06/24</t>
  </si>
  <si>
    <t>WED</t>
  </si>
  <si>
    <t>percentage of available</t>
  </si>
  <si>
    <t>LOP</t>
  </si>
  <si>
    <t>cut in half for safety</t>
  </si>
  <si>
    <t>26/06/22</t>
  </si>
  <si>
    <t>per (position)</t>
  </si>
  <si>
    <t>ZECUS</t>
  </si>
  <si>
    <t>0.618</t>
  </si>
  <si>
    <t>FINAL AVG COST</t>
  </si>
  <si>
    <t>26/06/23</t>
  </si>
  <si>
    <t>ACCNT LOSS %</t>
  </si>
  <si>
    <t>BNB</t>
  </si>
  <si>
    <t>ACCNT LOSS $</t>
  </si>
  <si>
    <t>26/06/25</t>
  </si>
  <si>
    <t>STOP LOSS %</t>
  </si>
  <si>
    <t>26/06/30</t>
  </si>
  <si>
    <t>STOP LOSS</t>
  </si>
  <si>
    <t>26/07/01</t>
  </si>
  <si>
    <t>XLM</t>
  </si>
  <si>
    <t>26/07/03</t>
  </si>
  <si>
    <t>26/07/05</t>
  </si>
  <si>
    <t>DOGE</t>
  </si>
  <si>
    <t>26/07/06</t>
  </si>
  <si>
    <t>LINK</t>
  </si>
  <si>
    <t>26/07/07</t>
  </si>
  <si>
    <t>26/07/09</t>
  </si>
  <si>
    <t>26/07/14</t>
  </si>
  <si>
    <t>SUI</t>
  </si>
  <si>
    <t>26/07/15</t>
  </si>
  <si>
    <t>XRP</t>
  </si>
  <si>
    <t>4.618</t>
  </si>
  <si>
    <t>26/07/17</t>
  </si>
  <si>
    <t>HYPE</t>
  </si>
  <si>
    <t>26/07/19</t>
  </si>
  <si>
    <t>After</t>
  </si>
  <si>
    <t>26/07/20</t>
  </si>
  <si>
    <t>ZEC</t>
  </si>
  <si>
    <t>26/07/21</t>
  </si>
  <si>
    <t>26/07/22</t>
  </si>
  <si>
    <t>26/07/24</t>
  </si>
  <si>
    <t>26/07/26</t>
  </si>
  <si>
    <t>26/07/31</t>
  </si>
  <si>
    <t>26/08/01</t>
  </si>
  <si>
    <t>SAT</t>
  </si>
  <si>
    <t>26/08/03</t>
  </si>
  <si>
    <t>26/08/04</t>
  </si>
  <si>
    <t>26/08/06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</si>
</sst>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&quot;$&quot;* #,##0.00_);_(&quot;$&quot;* \(#,##0.00\);_(&quot;$&quot;* &quot;-&quot;??_);_(@_)"/>
    <numFmt numFmtId="165" formatCode="yyyy-mm-dd"/>
    <numFmt numFmtId="166" formatCode="yyyy-mm-dd h:mm:ss"/>
    <numFmt numFmtId="167" formatCode="&quot;$&quot;#,##0.00"/>
    <numFmt numFmtId="168" formatCode="_(&quot;$&quot;* #,##0.000_);_(&quot;$&quot;* \(#,##0.000\);_(&quot;$&quot;* &quot;-&quot;??.0_);_(@_)"/>
    <numFmt numFmtId="169" formatCode="0.00X"/>
    <numFmt numFmtId="170" formatCode="_(&quot;$&quot;* #,##0.0000_);_(&quot;$&quot;* \(#,##0.0000\);_(&quot;$&quot;* &quot;-&quot;??_);_(@_)"/>
    <numFmt numFmtId="171" formatCode="_(&quot;$&quot;* #,##0.0000_);_(&quot;$&quot;* \(#,##0.0000\);_(&quot;$&quot;* &quot;-&quot;??.00_);_(@_)"/>
    <numFmt numFmtId="172" formatCode="0.0%"/>
    <numFmt numFmtId="173" formatCode="_(&quot;$&quot;* #,##0.0000_);_(&quot;$&quot;* \(#,##0.0000\);_(&quot;$&quot;* &quot;-&quot;??.000_);_(@_)"/>
  </numFmts>
  <fonts count="28">
    <font>
      <sz val="10.0"/>
      <color rgb="FF000000"/>
      <name val="Arial"/>
      <scheme val="minor"/>
    </font>
    <font>
      <sz val="11.0"/>
      <color theme="1"/>
      <name val="Calibri"/>
    </font>
    <font>
      <b/>
      <sz val="14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000000"/>
      <name val="Calibri"/>
    </font>
    <font>
      <sz val="11.0"/>
      <color rgb="FF121214"/>
      <name val="Inherit"/>
    </font>
    <font>
      <sz val="11.0"/>
      <color rgb="FFFB4C51"/>
      <name val="Inherit"/>
    </font>
    <font>
      <b/>
      <color rgb="FFFF0000"/>
      <name val="Arial"/>
      <scheme val="minor"/>
    </font>
    <font>
      <sz val="9.0"/>
      <color rgb="FFE04040"/>
      <name val="Inter"/>
    </font>
    <font>
      <sz val="11.0"/>
      <color rgb="FF2EC068"/>
      <name val="Inherit"/>
    </font>
    <font/>
    <font>
      <color theme="1"/>
      <name val="Arial"/>
    </font>
    <font>
      <color rgb="FFE04040"/>
      <name val="Arial"/>
      <scheme val="minor"/>
    </font>
    <font>
      <color rgb="FF24AE64"/>
      <name val="Arial"/>
      <scheme val="minor"/>
    </font>
    <font>
      <color rgb="FFFF9C2E"/>
      <name val="Arial"/>
      <scheme val="minor"/>
    </font>
    <font>
      <sz val="9.0"/>
      <color rgb="FF121214"/>
      <name val="Inter"/>
    </font>
    <font>
      <sz val="9.0"/>
      <color rgb="FF24AE64"/>
      <name val="Inter"/>
    </font>
    <font>
      <u/>
      <sz val="11.0"/>
      <color rgb="FF000000"/>
      <name val="Calibri"/>
    </font>
    <font>
      <sz val="9.0"/>
      <color rgb="FFFF9C2E"/>
      <name val="Inter"/>
    </font>
    <font>
      <sz val="9.0"/>
      <color theme="1"/>
      <name val="Google Sans Mono"/>
    </font>
    <font>
      <color rgb="FFFF0000"/>
      <name val="Arial"/>
    </font>
    <font>
      <color rgb="FF0D0D0D"/>
      <name val="Arial"/>
    </font>
    <font>
      <b/>
      <sz val="11.0"/>
      <color rgb="FF000000"/>
      <name val="Calibri"/>
    </font>
    <font>
      <i/>
      <sz val="11.0"/>
      <color rgb="FF000000"/>
      <name val="Calibri"/>
    </font>
    <font>
      <sz val="12.0"/>
      <color rgb="FF000000"/>
      <name val="Trebuchet MS"/>
    </font>
    <font>
      <sz val="12.0"/>
      <color rgb="FF000000"/>
      <name val="Calibri"/>
    </font>
    <font>
      <b/>
      <sz val="12.0"/>
      <color rgb="FFFF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33EDED"/>
        <bgColor rgb="FF33EDED"/>
      </patternFill>
    </fill>
    <fill>
      <patternFill patternType="solid">
        <fgColor theme="0"/>
        <bgColor theme="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0F0F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2" fontId="1" numFmtId="164" xfId="0" applyAlignment="1" applyFont="1" applyNumberFormat="1">
      <alignment vertical="bottom"/>
    </xf>
    <xf borderId="0" fillId="2" fontId="1" numFmtId="9" xfId="0" applyAlignment="1" applyFont="1" applyNumberFormat="1">
      <alignment vertical="bottom"/>
    </xf>
    <xf borderId="1" fillId="0" fontId="1" numFmtId="0" xfId="0" applyAlignment="1" applyBorder="1" applyFont="1">
      <alignment horizontal="center" shrinkToFit="0" wrapText="1"/>
    </xf>
    <xf borderId="1" fillId="3" fontId="1" numFmtId="0" xfId="0" applyAlignment="1" applyBorder="1" applyFill="1" applyFont="1">
      <alignment horizontal="center" readingOrder="0" shrinkToFit="0" wrapText="1"/>
    </xf>
    <xf borderId="0" fillId="0" fontId="4" numFmtId="0" xfId="0" applyAlignment="1" applyFont="1">
      <alignment readingOrder="0"/>
    </xf>
    <xf borderId="0" fillId="2" fontId="5" numFmtId="9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left" readingOrder="0"/>
    </xf>
    <xf borderId="1" fillId="0" fontId="1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/>
    </xf>
    <xf borderId="0" fillId="0" fontId="7" numFmtId="0" xfId="0" applyAlignment="1" applyFont="1">
      <alignment horizontal="left" readingOrder="0" shrinkToFit="0" wrapText="1"/>
    </xf>
    <xf borderId="0" fillId="0" fontId="8" numFmtId="0" xfId="0" applyAlignment="1" applyFont="1">
      <alignment readingOrder="0"/>
    </xf>
    <xf borderId="0" fillId="0" fontId="6" numFmtId="4" xfId="0" applyAlignment="1" applyFont="1" applyNumberFormat="1">
      <alignment horizontal="left" readingOrder="0" shrinkToFit="0" wrapText="1"/>
    </xf>
    <xf borderId="1" fillId="0" fontId="1" numFmtId="49" xfId="0" applyAlignment="1" applyBorder="1" applyFont="1" applyNumberFormat="1">
      <alignment horizontal="center" readingOrder="0" shrinkToFit="0" wrapText="1"/>
    </xf>
    <xf borderId="0" fillId="2" fontId="9" numFmtId="0" xfId="0" applyAlignment="1" applyFont="1">
      <alignment horizontal="right" readingOrder="0" shrinkToFit="0" wrapText="0"/>
    </xf>
    <xf borderId="0" fillId="0" fontId="6" numFmtId="10" xfId="0" applyAlignment="1" applyFont="1" applyNumberFormat="1">
      <alignment horizontal="left" readingOrder="0" shrinkToFit="0" wrapText="1"/>
    </xf>
    <xf borderId="0" fillId="0" fontId="6" numFmtId="166" xfId="0" applyAlignment="1" applyFont="1" applyNumberFormat="1">
      <alignment horizontal="left" readingOrder="0" shrinkToFit="0" wrapText="1"/>
    </xf>
    <xf borderId="0" fillId="0" fontId="3" numFmtId="21" xfId="0" applyAlignment="1" applyFont="1" applyNumberFormat="1">
      <alignment horizontal="left" readingOrder="0"/>
    </xf>
    <xf borderId="0" fillId="2" fontId="6" numFmtId="0" xfId="0" applyAlignment="1" applyFont="1">
      <alignment horizontal="left" readingOrder="0" shrinkToFit="0" wrapText="1"/>
    </xf>
    <xf borderId="0" fillId="2" fontId="10" numFmtId="0" xfId="0" applyAlignment="1" applyFont="1">
      <alignment horizontal="left" readingOrder="0" shrinkToFit="0" wrapText="1"/>
    </xf>
    <xf borderId="0" fillId="2" fontId="6" numFmtId="4" xfId="0" applyAlignment="1" applyFont="1" applyNumberFormat="1">
      <alignment horizontal="left" readingOrder="0" shrinkToFit="0" wrapText="1"/>
    </xf>
    <xf borderId="0" fillId="2" fontId="5" numFmtId="10" xfId="0" applyAlignment="1" applyFont="1" applyNumberFormat="1">
      <alignment horizontal="center" vertical="bottom"/>
    </xf>
    <xf borderId="1" fillId="3" fontId="1" numFmtId="49" xfId="0" applyAlignment="1" applyBorder="1" applyFont="1" applyNumberFormat="1">
      <alignment horizontal="center" readingOrder="0" shrinkToFit="0" wrapText="1"/>
    </xf>
    <xf borderId="0" fillId="2" fontId="6" numFmtId="10" xfId="0" applyAlignment="1" applyFont="1" applyNumberFormat="1">
      <alignment horizontal="left" readingOrder="0" shrinkToFit="0" wrapText="1"/>
    </xf>
    <xf borderId="0" fillId="2" fontId="6" numFmtId="166" xfId="0" applyAlignment="1" applyFont="1" applyNumberFormat="1">
      <alignment horizontal="left" readingOrder="0" shrinkToFit="0" wrapText="1"/>
    </xf>
    <xf borderId="0" fillId="0" fontId="3" numFmtId="0" xfId="0" applyAlignment="1" applyFont="1">
      <alignment horizontal="left" readingOrder="0"/>
    </xf>
    <xf borderId="2" fillId="2" fontId="6" numFmtId="0" xfId="0" applyAlignment="1" applyBorder="1" applyFont="1">
      <alignment horizontal="left" readingOrder="0" shrinkToFit="0" wrapText="1"/>
    </xf>
    <xf borderId="2" fillId="2" fontId="10" numFmtId="0" xfId="0" applyAlignment="1" applyBorder="1" applyFont="1">
      <alignment horizontal="left" readingOrder="0" shrinkToFit="0" wrapText="1"/>
    </xf>
    <xf borderId="2" fillId="2" fontId="6" numFmtId="4" xfId="0" applyAlignment="1" applyBorder="1" applyFont="1" applyNumberFormat="1">
      <alignment horizontal="left" readingOrder="0" shrinkToFit="0" wrapText="1"/>
    </xf>
    <xf borderId="2" fillId="2" fontId="6" numFmtId="10" xfId="0" applyAlignment="1" applyBorder="1" applyFont="1" applyNumberFormat="1">
      <alignment horizontal="left" readingOrder="0" shrinkToFit="0" wrapText="1"/>
    </xf>
    <xf borderId="2" fillId="2" fontId="6" numFmtId="166" xfId="0" applyAlignment="1" applyBorder="1" applyFont="1" applyNumberFormat="1">
      <alignment horizontal="left" readingOrder="0" shrinkToFit="0" wrapText="1"/>
    </xf>
    <xf borderId="0" fillId="2" fontId="5" numFmtId="164" xfId="0" applyAlignment="1" applyFont="1" applyNumberForma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bottom" wrapText="1"/>
    </xf>
    <xf borderId="4" fillId="0" fontId="11" numFmtId="0" xfId="0" applyBorder="1" applyFont="1"/>
    <xf borderId="0" fillId="0" fontId="12" numFmtId="0" xfId="0" applyAlignment="1" applyFont="1">
      <alignment shrinkToFit="0" vertical="bottom" wrapText="1"/>
    </xf>
    <xf borderId="0" fillId="0" fontId="3" numFmtId="0" xfId="0" applyFont="1"/>
    <xf borderId="0" fillId="0" fontId="3" numFmtId="0" xfId="0" applyAlignment="1" applyFont="1">
      <alignment horizontal="right" readingOrder="0"/>
    </xf>
    <xf borderId="0" fillId="2" fontId="5" numFmtId="0" xfId="0" applyAlignment="1" applyFont="1">
      <alignment horizontal="center" vertical="bottom"/>
    </xf>
    <xf borderId="0" fillId="0" fontId="13" numFmtId="0" xfId="0" applyAlignment="1" applyFont="1">
      <alignment horizontal="right" readingOrder="0"/>
    </xf>
    <xf borderId="0" fillId="0" fontId="3" numFmtId="0" xfId="0" applyAlignment="1" applyFont="1">
      <alignment shrinkToFit="0" wrapText="1"/>
    </xf>
    <xf borderId="0" fillId="4" fontId="12" numFmtId="0" xfId="0" applyAlignment="1" applyFill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0" fillId="0" fontId="14" numFmtId="0" xfId="0" applyAlignment="1" applyFont="1">
      <alignment horizontal="right"/>
    </xf>
    <xf borderId="0" fillId="4" fontId="12" numFmtId="49" xfId="0" applyAlignment="1" applyFont="1" applyNumberFormat="1">
      <alignment horizontal="center" readingOrder="0" vertical="bottom"/>
    </xf>
    <xf borderId="0" fillId="0" fontId="14" numFmtId="0" xfId="0" applyAlignment="1" applyFont="1">
      <alignment horizontal="right" readingOrder="0"/>
    </xf>
    <xf borderId="0" fillId="0" fontId="15" numFmtId="0" xfId="0" applyAlignment="1" applyFont="1">
      <alignment horizontal="right" readingOrder="0"/>
    </xf>
    <xf borderId="0" fillId="3" fontId="12" numFmtId="49" xfId="0" applyAlignment="1" applyFont="1" applyNumberFormat="1">
      <alignment horizontal="center" readingOrder="0" vertical="bottom"/>
    </xf>
    <xf borderId="0" fillId="2" fontId="16" numFmtId="165" xfId="0" applyAlignment="1" applyFont="1" applyNumberFormat="1">
      <alignment horizontal="left" readingOrder="0" shrinkToFit="0" wrapText="0"/>
    </xf>
    <xf borderId="0" fillId="2" fontId="16" numFmtId="21" xfId="0" applyAlignment="1" applyFont="1" applyNumberFormat="1">
      <alignment horizontal="left" readingOrder="0" shrinkToFit="0" wrapText="0"/>
    </xf>
    <xf borderId="0" fillId="0" fontId="12" numFmtId="0" xfId="0" applyAlignment="1" applyFont="1">
      <alignment horizontal="right" readingOrder="0" vertical="bottom"/>
    </xf>
    <xf borderId="0" fillId="2" fontId="16" numFmtId="0" xfId="0" applyAlignment="1" applyFont="1">
      <alignment horizontal="left" readingOrder="0" shrinkToFit="0" wrapText="0"/>
    </xf>
    <xf borderId="0" fillId="2" fontId="16" numFmtId="0" xfId="0" applyAlignment="1" applyFont="1">
      <alignment horizontal="right" readingOrder="0" shrinkToFit="0" wrapText="0"/>
    </xf>
    <xf borderId="0" fillId="2" fontId="5" numFmtId="164" xfId="0" applyAlignment="1" applyFont="1" applyNumberFormat="1">
      <alignment vertical="bottom"/>
    </xf>
    <xf borderId="0" fillId="2" fontId="17" numFmtId="0" xfId="0" applyAlignment="1" applyFont="1">
      <alignment horizontal="right" readingOrder="0" shrinkToFit="0" wrapText="0"/>
    </xf>
    <xf borderId="0" fillId="2" fontId="18" numFmtId="164" xfId="0" applyAlignment="1" applyFont="1" applyNumberFormat="1">
      <alignment horizontal="center" vertical="bottom"/>
    </xf>
    <xf borderId="0" fillId="4" fontId="12" numFmtId="167" xfId="0" applyAlignment="1" applyFont="1" applyNumberFormat="1">
      <alignment horizontal="center" readingOrder="0" vertical="bottom"/>
    </xf>
    <xf borderId="0" fillId="2" fontId="19" numFmtId="0" xfId="0" applyAlignment="1" applyFont="1">
      <alignment horizontal="right" readingOrder="0" shrinkToFit="0" wrapText="0"/>
    </xf>
    <xf borderId="0" fillId="2" fontId="1" numFmtId="4" xfId="0" applyAlignment="1" applyFont="1" applyNumberFormat="1">
      <alignment vertical="bottom"/>
    </xf>
    <xf borderId="1" fillId="0" fontId="12" numFmtId="10" xfId="0" applyAlignment="1" applyBorder="1" applyFont="1" applyNumberFormat="1">
      <alignment horizontal="center"/>
    </xf>
    <xf borderId="0" fillId="2" fontId="1" numFmtId="168" xfId="0" applyAlignment="1" applyFont="1" applyNumberFormat="1">
      <alignment vertical="bottom"/>
    </xf>
    <xf borderId="1" fillId="2" fontId="20" numFmtId="10" xfId="0" applyAlignment="1" applyBorder="1" applyFont="1" applyNumberFormat="1">
      <alignment horizontal="center"/>
    </xf>
    <xf borderId="1" fillId="2" fontId="12" numFmtId="169" xfId="0" applyAlignment="1" applyBorder="1" applyFont="1" applyNumberFormat="1">
      <alignment horizontal="center"/>
    </xf>
    <xf borderId="0" fillId="0" fontId="12" numFmtId="0" xfId="0" applyAlignment="1" applyFont="1">
      <alignment vertical="bottom"/>
    </xf>
    <xf borderId="1" fillId="0" fontId="12" numFmtId="0" xfId="0" applyAlignment="1" applyBorder="1" applyFont="1">
      <alignment readingOrder="0" vertical="bottom"/>
    </xf>
    <xf borderId="0" fillId="5" fontId="21" numFmtId="0" xfId="0" applyAlignment="1" applyFill="1" applyFont="1">
      <alignment vertical="bottom"/>
    </xf>
    <xf borderId="0" fillId="3" fontId="12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4" fontId="12" numFmtId="0" xfId="0" applyAlignment="1" applyFont="1">
      <alignment horizontal="center" vertical="bottom"/>
    </xf>
    <xf borderId="5" fillId="6" fontId="22" numFmtId="0" xfId="0" applyAlignment="1" applyBorder="1" applyFill="1" applyFont="1">
      <alignment horizontal="center" vertical="bottom"/>
    </xf>
    <xf borderId="0" fillId="0" fontId="12" numFmtId="4" xfId="0" applyAlignment="1" applyFont="1" applyNumberFormat="1">
      <alignment horizontal="center" vertical="bottom"/>
    </xf>
    <xf borderId="0" fillId="0" fontId="12" numFmtId="0" xfId="0" applyAlignment="1" applyFont="1">
      <alignment horizontal="center" vertical="bottom"/>
    </xf>
    <xf borderId="1" fillId="2" fontId="12" numFmtId="4" xfId="0" applyAlignment="1" applyBorder="1" applyFont="1" applyNumberFormat="1">
      <alignment readingOrder="0" vertical="bottom"/>
    </xf>
    <xf borderId="0" fillId="0" fontId="12" numFmtId="9" xfId="0" applyAlignment="1" applyFont="1" applyNumberFormat="1">
      <alignment horizontal="center" vertical="bottom"/>
    </xf>
    <xf borderId="0" fillId="7" fontId="12" numFmtId="0" xfId="0" applyAlignment="1" applyFill="1" applyFont="1">
      <alignment readingOrder="0" vertical="bottom"/>
    </xf>
    <xf borderId="1" fillId="0" fontId="12" numFmtId="49" xfId="0" applyAlignment="1" applyBorder="1" applyFont="1" applyNumberFormat="1">
      <alignment readingOrder="0" vertical="bottom"/>
    </xf>
    <xf borderId="0" fillId="0" fontId="12" numFmtId="49" xfId="0" applyAlignment="1" applyFont="1" applyNumberFormat="1">
      <alignment readingOrder="0" vertical="bottom"/>
    </xf>
    <xf borderId="0" fillId="2" fontId="12" numFmtId="0" xfId="0" applyAlignment="1" applyFont="1">
      <alignment readingOrder="0" vertical="bottom"/>
    </xf>
    <xf borderId="0" fillId="2" fontId="23" numFmtId="170" xfId="0" applyAlignment="1" applyFont="1" applyNumberFormat="1">
      <alignment horizontal="center" vertical="bottom"/>
    </xf>
    <xf borderId="1" fillId="2" fontId="12" numFmtId="167" xfId="0" applyAlignment="1" applyBorder="1" applyFont="1" applyNumberFormat="1">
      <alignment horizontal="right" vertical="bottom"/>
    </xf>
    <xf borderId="0" fillId="2" fontId="12" numFmtId="167" xfId="0" applyAlignment="1" applyFont="1" applyNumberFormat="1">
      <alignment horizontal="right" readingOrder="0" vertical="bottom"/>
    </xf>
    <xf borderId="0" fillId="2" fontId="23" numFmtId="1" xfId="0" applyAlignment="1" applyFont="1" applyNumberFormat="1">
      <alignment horizontal="right" vertical="bottom"/>
    </xf>
    <xf borderId="1" fillId="2" fontId="12" numFmtId="10" xfId="0" applyAlignment="1" applyBorder="1" applyFont="1" applyNumberFormat="1">
      <alignment horizontal="right" vertical="bottom"/>
    </xf>
    <xf borderId="0" fillId="2" fontId="24" numFmtId="9" xfId="0" applyAlignment="1" applyFont="1" applyNumberFormat="1">
      <alignment vertical="bottom"/>
    </xf>
    <xf borderId="0" fillId="0" fontId="12" numFmtId="10" xfId="0" applyAlignment="1" applyFont="1" applyNumberFormat="1">
      <alignment horizontal="center" vertical="bottom"/>
    </xf>
    <xf borderId="0" fillId="2" fontId="5" numFmtId="170" xfId="0" applyAlignment="1" applyFont="1" applyNumberFormat="1">
      <alignment horizontal="center" vertical="bottom"/>
    </xf>
    <xf borderId="0" fillId="2" fontId="5" numFmtId="168" xfId="0" applyAlignment="1" applyFont="1" applyNumberFormat="1">
      <alignment horizontal="center" vertical="bottom"/>
    </xf>
    <xf borderId="0" fillId="2" fontId="5" numFmtId="171" xfId="0" applyAlignment="1" applyFont="1" applyNumberFormat="1">
      <alignment horizontal="center" vertical="bottom"/>
    </xf>
    <xf borderId="0" fillId="2" fontId="5" numFmtId="0" xfId="0" applyAlignment="1" applyFont="1">
      <alignment vertical="bottom"/>
    </xf>
    <xf borderId="0" fillId="2" fontId="25" numFmtId="164" xfId="0" applyAlignment="1" applyFont="1" applyNumberFormat="1">
      <alignment vertical="bottom"/>
    </xf>
    <xf borderId="0" fillId="2" fontId="26" numFmtId="164" xfId="0" applyAlignment="1" applyFont="1" applyNumberFormat="1">
      <alignment vertical="bottom"/>
    </xf>
    <xf borderId="1" fillId="2" fontId="12" numFmtId="49" xfId="0" applyAlignment="1" applyBorder="1" applyFont="1" applyNumberFormat="1">
      <alignment readingOrder="0" vertical="bottom"/>
    </xf>
    <xf borderId="0" fillId="2" fontId="5" numFmtId="1" xfId="0" applyAlignment="1" applyFont="1" applyNumberFormat="1">
      <alignment horizontal="center" vertical="bottom"/>
    </xf>
    <xf borderId="0" fillId="0" fontId="27" numFmtId="0" xfId="0" applyAlignment="1" applyFont="1">
      <alignment readingOrder="0" vertical="bottom"/>
    </xf>
    <xf borderId="0" fillId="0" fontId="12" numFmtId="9" xfId="0" applyAlignment="1" applyFont="1" applyNumberFormat="1">
      <alignment vertical="bottom"/>
    </xf>
    <xf borderId="1" fillId="3" fontId="12" numFmtId="0" xfId="0" applyAlignment="1" applyBorder="1" applyFont="1">
      <alignment readingOrder="0" vertical="bottom"/>
    </xf>
    <xf borderId="1" fillId="7" fontId="12" numFmtId="0" xfId="0" applyAlignment="1" applyBorder="1" applyFont="1">
      <alignment readingOrder="0" vertical="bottom"/>
    </xf>
    <xf borderId="1" fillId="2" fontId="12" numFmtId="0" xfId="0" applyAlignment="1" applyBorder="1" applyFont="1">
      <alignment readingOrder="0" vertical="bottom"/>
    </xf>
    <xf borderId="0" fillId="2" fontId="5" numFmtId="2" xfId="0" applyAlignment="1" applyFont="1" applyNumberFormat="1">
      <alignment horizontal="center" vertical="bottom"/>
    </xf>
    <xf borderId="1" fillId="2" fontId="12" numFmtId="167" xfId="0" applyAlignment="1" applyBorder="1" applyFont="1" applyNumberFormat="1">
      <alignment horizontal="right" readingOrder="0" vertical="bottom"/>
    </xf>
    <xf borderId="1" fillId="0" fontId="12" numFmtId="0" xfId="0" applyAlignment="1" applyBorder="1" applyFont="1">
      <alignment vertical="bottom"/>
    </xf>
    <xf borderId="0" fillId="2" fontId="5" numFmtId="9" xfId="0" applyAlignment="1" applyFont="1" applyNumberFormat="1">
      <alignment vertical="bottom"/>
    </xf>
    <xf borderId="0" fillId="2" fontId="1" numFmtId="170" xfId="0" applyAlignment="1" applyFont="1" applyNumberFormat="1">
      <alignment vertical="bottom"/>
    </xf>
    <xf borderId="0" fillId="2" fontId="5" numFmtId="172" xfId="0" applyAlignment="1" applyFont="1" applyNumberFormat="1">
      <alignment horizontal="center" vertical="bottom"/>
    </xf>
    <xf borderId="6" fillId="0" fontId="12" numFmtId="0" xfId="0" applyAlignment="1" applyBorder="1" applyFont="1">
      <alignment vertical="bottom"/>
    </xf>
    <xf borderId="7" fillId="0" fontId="11" numFmtId="0" xfId="0" applyBorder="1" applyFont="1"/>
    <xf borderId="8" fillId="0" fontId="11" numFmtId="0" xfId="0" applyBorder="1" applyFont="1"/>
    <xf borderId="0" fillId="2" fontId="24" numFmtId="0" xfId="0" applyAlignment="1" applyFont="1">
      <alignment vertical="bottom"/>
    </xf>
    <xf borderId="0" fillId="2" fontId="5" numFmtId="173" xfId="0" applyAlignment="1" applyFont="1" applyNumberFormat="1">
      <alignment horizontal="center" vertical="bottom"/>
    </xf>
    <xf borderId="1" fillId="0" fontId="12" numFmtId="10" xfId="0" applyAlignment="1" applyBorder="1" applyFont="1" applyNumberFormat="1">
      <alignment vertical="bottom"/>
    </xf>
    <xf borderId="9" fillId="0" fontId="11" numFmtId="0" xfId="0" applyBorder="1" applyFont="1"/>
    <xf borderId="10" fillId="0" fontId="11" numFmtId="0" xfId="0" applyBorder="1" applyFont="1"/>
    <xf borderId="1" fillId="0" fontId="3" numFmtId="0" xfId="0" applyAlignment="1" applyBorder="1" applyFont="1">
      <alignment readingOrder="0" shrinkToFit="0" wrapText="1"/>
    </xf>
    <xf borderId="1" fillId="0" fontId="12" numFmtId="49" xfId="0" applyAlignment="1" applyBorder="1" applyFont="1" applyNumberFormat="1">
      <alignment vertical="bottom"/>
    </xf>
    <xf borderId="0" fillId="0" fontId="12" numFmtId="49" xfId="0" applyAlignment="1" applyFont="1" applyNumberFormat="1">
      <alignment vertical="bottom"/>
    </xf>
    <xf borderId="1" fillId="2" fontId="12" numFmtId="0" xfId="0" applyAlignment="1" applyBorder="1" applyFont="1">
      <alignment horizontal="right" vertical="bottom"/>
    </xf>
    <xf borderId="11" fillId="0" fontId="11" numFmtId="0" xfId="0" applyBorder="1" applyFont="1"/>
    <xf borderId="5" fillId="0" fontId="11" numFmtId="0" xfId="0" applyBorder="1" applyFont="1"/>
    <xf borderId="12" fillId="0" fontId="11" numFmtId="0" xfId="0" applyBorder="1" applyFont="1"/>
    <xf borderId="1" fillId="3" fontId="12" numFmtId="0" xfId="0" applyAlignment="1" applyBorder="1" applyFont="1">
      <alignment vertical="bottom"/>
    </xf>
    <xf borderId="1" fillId="0" fontId="12" numFmtId="0" xfId="0" applyAlignment="1" applyBorder="1" applyFont="1">
      <alignment horizontal="center" vertical="bottom"/>
    </xf>
    <xf borderId="1" fillId="3" fontId="12" numFmtId="49" xfId="0" applyAlignment="1" applyBorder="1" applyFont="1" applyNumberFormat="1">
      <alignment vertical="bottom"/>
    </xf>
    <xf borderId="1" fillId="2" fontId="12" numFmtId="0" xfId="0" applyAlignment="1" applyBorder="1" applyFont="1">
      <alignment vertical="bottom"/>
    </xf>
    <xf borderId="0" fillId="3" fontId="12" numFmtId="0" xfId="0" applyAlignment="1" applyFont="1">
      <alignment vertical="bottom"/>
    </xf>
    <xf borderId="0" fillId="3" fontId="12" numFmtId="49" xfId="0" applyAlignment="1" applyFont="1" applyNumberFormat="1">
      <alignment vertical="bottom"/>
    </xf>
    <xf borderId="0" fillId="3" fontId="3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6.png"/><Relationship Id="rId22" Type="http://schemas.openxmlformats.org/officeDocument/2006/relationships/image" Target="../media/image27.png"/><Relationship Id="rId21" Type="http://schemas.openxmlformats.org/officeDocument/2006/relationships/image" Target="../media/image24.png"/><Relationship Id="rId24" Type="http://schemas.openxmlformats.org/officeDocument/2006/relationships/image" Target="../media/image32.png"/><Relationship Id="rId23" Type="http://schemas.openxmlformats.org/officeDocument/2006/relationships/image" Target="../media/image22.png"/><Relationship Id="rId1" Type="http://schemas.openxmlformats.org/officeDocument/2006/relationships/image" Target="../media/image3.png"/><Relationship Id="rId2" Type="http://schemas.openxmlformats.org/officeDocument/2006/relationships/image" Target="../media/image8.png"/><Relationship Id="rId3" Type="http://schemas.openxmlformats.org/officeDocument/2006/relationships/image" Target="../media/image23.png"/><Relationship Id="rId4" Type="http://schemas.openxmlformats.org/officeDocument/2006/relationships/image" Target="../media/image35.png"/><Relationship Id="rId9" Type="http://schemas.openxmlformats.org/officeDocument/2006/relationships/image" Target="../media/image16.png"/><Relationship Id="rId26" Type="http://schemas.openxmlformats.org/officeDocument/2006/relationships/image" Target="../media/image37.png"/><Relationship Id="rId25" Type="http://schemas.openxmlformats.org/officeDocument/2006/relationships/image" Target="../media/image21.png"/><Relationship Id="rId28" Type="http://schemas.openxmlformats.org/officeDocument/2006/relationships/image" Target="../media/image4.png"/><Relationship Id="rId27" Type="http://schemas.openxmlformats.org/officeDocument/2006/relationships/image" Target="../media/image26.png"/><Relationship Id="rId5" Type="http://schemas.openxmlformats.org/officeDocument/2006/relationships/image" Target="../media/image11.png"/><Relationship Id="rId6" Type="http://schemas.openxmlformats.org/officeDocument/2006/relationships/image" Target="../media/image31.png"/><Relationship Id="rId29" Type="http://schemas.openxmlformats.org/officeDocument/2006/relationships/image" Target="../media/image18.png"/><Relationship Id="rId7" Type="http://schemas.openxmlformats.org/officeDocument/2006/relationships/image" Target="../media/image10.png"/><Relationship Id="rId8" Type="http://schemas.openxmlformats.org/officeDocument/2006/relationships/image" Target="../media/image28.png"/><Relationship Id="rId31" Type="http://schemas.openxmlformats.org/officeDocument/2006/relationships/image" Target="../media/image5.png"/><Relationship Id="rId30" Type="http://schemas.openxmlformats.org/officeDocument/2006/relationships/image" Target="../media/image36.png"/><Relationship Id="rId11" Type="http://schemas.openxmlformats.org/officeDocument/2006/relationships/image" Target="../media/image2.png"/><Relationship Id="rId33" Type="http://schemas.openxmlformats.org/officeDocument/2006/relationships/image" Target="../media/image7.png"/><Relationship Id="rId10" Type="http://schemas.openxmlformats.org/officeDocument/2006/relationships/image" Target="../media/image33.png"/><Relationship Id="rId32" Type="http://schemas.openxmlformats.org/officeDocument/2006/relationships/image" Target="../media/image19.png"/><Relationship Id="rId13" Type="http://schemas.openxmlformats.org/officeDocument/2006/relationships/image" Target="../media/image15.png"/><Relationship Id="rId35" Type="http://schemas.openxmlformats.org/officeDocument/2006/relationships/image" Target="../media/image14.png"/><Relationship Id="rId12" Type="http://schemas.openxmlformats.org/officeDocument/2006/relationships/image" Target="../media/image30.png"/><Relationship Id="rId34" Type="http://schemas.openxmlformats.org/officeDocument/2006/relationships/image" Target="../media/image17.png"/><Relationship Id="rId15" Type="http://schemas.openxmlformats.org/officeDocument/2006/relationships/image" Target="../media/image13.png"/><Relationship Id="rId37" Type="http://schemas.openxmlformats.org/officeDocument/2006/relationships/image" Target="../media/image1.png"/><Relationship Id="rId14" Type="http://schemas.openxmlformats.org/officeDocument/2006/relationships/image" Target="../media/image34.png"/><Relationship Id="rId36" Type="http://schemas.openxmlformats.org/officeDocument/2006/relationships/image" Target="../media/image20.png"/><Relationship Id="rId17" Type="http://schemas.openxmlformats.org/officeDocument/2006/relationships/image" Target="../media/image9.png"/><Relationship Id="rId16" Type="http://schemas.openxmlformats.org/officeDocument/2006/relationships/image" Target="../media/image25.png"/><Relationship Id="rId19" Type="http://schemas.openxmlformats.org/officeDocument/2006/relationships/image" Target="../media/image29.png"/><Relationship Id="rId1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2</xdr:row>
      <xdr:rowOff>0</xdr:rowOff>
    </xdr:from>
    <xdr:ext cx="447675" cy="2000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</xdr:row>
      <xdr:rowOff>0</xdr:rowOff>
    </xdr:from>
    <xdr:ext cx="447675" cy="200025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5</xdr:row>
      <xdr:rowOff>0</xdr:rowOff>
    </xdr:from>
    <xdr:ext cx="533400" cy="2000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6</xdr:row>
      <xdr:rowOff>0</xdr:rowOff>
    </xdr:from>
    <xdr:ext cx="447675" cy="200025"/>
    <xdr:pic>
      <xdr:nvPicPr>
        <xdr:cNvPr id="0" name="image3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7</xdr:row>
      <xdr:rowOff>0</xdr:rowOff>
    </xdr:from>
    <xdr:ext cx="504825" cy="200025"/>
    <xdr:pic>
      <xdr:nvPicPr>
        <xdr:cNvPr id="0" name="image1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8</xdr:row>
      <xdr:rowOff>0</xdr:rowOff>
    </xdr:from>
    <xdr:ext cx="533400" cy="200025"/>
    <xdr:pic>
      <xdr:nvPicPr>
        <xdr:cNvPr id="0" name="image3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9</xdr:row>
      <xdr:rowOff>0</xdr:rowOff>
    </xdr:from>
    <xdr:ext cx="381000" cy="200025"/>
    <xdr:pic>
      <xdr:nvPicPr>
        <xdr:cNvPr id="0" name="image1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10</xdr:row>
      <xdr:rowOff>0</xdr:rowOff>
    </xdr:from>
    <xdr:ext cx="381000" cy="200025"/>
    <xdr:pic>
      <xdr:nvPicPr>
        <xdr:cNvPr id="0" name="image2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11</xdr:row>
      <xdr:rowOff>0</xdr:rowOff>
    </xdr:from>
    <xdr:ext cx="381000" cy="200025"/>
    <xdr:pic>
      <xdr:nvPicPr>
        <xdr:cNvPr id="0" name="image1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12</xdr:row>
      <xdr:rowOff>0</xdr:rowOff>
    </xdr:from>
    <xdr:ext cx="381000" cy="200025"/>
    <xdr:pic>
      <xdr:nvPicPr>
        <xdr:cNvPr id="0" name="image3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13</xdr:row>
      <xdr:rowOff>0</xdr:rowOff>
    </xdr:from>
    <xdr:ext cx="457200" cy="200025"/>
    <xdr:pic>
      <xdr:nvPicPr>
        <xdr:cNvPr id="0" name="image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14</xdr:row>
      <xdr:rowOff>0</xdr:rowOff>
    </xdr:from>
    <xdr:ext cx="485775" cy="200025"/>
    <xdr:pic>
      <xdr:nvPicPr>
        <xdr:cNvPr id="0" name="image30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15</xdr:row>
      <xdr:rowOff>0</xdr:rowOff>
    </xdr:from>
    <xdr:ext cx="381000" cy="200025"/>
    <xdr:pic>
      <xdr:nvPicPr>
        <xdr:cNvPr id="0" name="image15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16</xdr:row>
      <xdr:rowOff>0</xdr:rowOff>
    </xdr:from>
    <xdr:ext cx="381000" cy="200025"/>
    <xdr:pic>
      <xdr:nvPicPr>
        <xdr:cNvPr id="0" name="image34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17</xdr:row>
      <xdr:rowOff>0</xdr:rowOff>
    </xdr:from>
    <xdr:ext cx="381000" cy="200025"/>
    <xdr:pic>
      <xdr:nvPicPr>
        <xdr:cNvPr id="0" name="image13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18</xdr:row>
      <xdr:rowOff>0</xdr:rowOff>
    </xdr:from>
    <xdr:ext cx="381000" cy="200025"/>
    <xdr:pic>
      <xdr:nvPicPr>
        <xdr:cNvPr id="0" name="image25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19</xdr:row>
      <xdr:rowOff>0</xdr:rowOff>
    </xdr:from>
    <xdr:ext cx="381000" cy="200025"/>
    <xdr:pic>
      <xdr:nvPicPr>
        <xdr:cNvPr id="0" name="image9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381000" cy="200025"/>
    <xdr:pic>
      <xdr:nvPicPr>
        <xdr:cNvPr id="0" name="image25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21</xdr:row>
      <xdr:rowOff>0</xdr:rowOff>
    </xdr:from>
    <xdr:ext cx="381000" cy="200025"/>
    <xdr:pic>
      <xdr:nvPicPr>
        <xdr:cNvPr id="0" name="image12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22</xdr:row>
      <xdr:rowOff>0</xdr:rowOff>
    </xdr:from>
    <xdr:ext cx="381000" cy="200025"/>
    <xdr:pic>
      <xdr:nvPicPr>
        <xdr:cNvPr id="0" name="image29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23</xdr:row>
      <xdr:rowOff>0</xdr:rowOff>
    </xdr:from>
    <xdr:ext cx="457200" cy="200025"/>
    <xdr:pic>
      <xdr:nvPicPr>
        <xdr:cNvPr id="0" name="image6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24</xdr:row>
      <xdr:rowOff>0</xdr:rowOff>
    </xdr:from>
    <xdr:ext cx="314325" cy="200025"/>
    <xdr:pic>
      <xdr:nvPicPr>
        <xdr:cNvPr id="0" name="image24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25</xdr:row>
      <xdr:rowOff>0</xdr:rowOff>
    </xdr:from>
    <xdr:ext cx="381000" cy="200025"/>
    <xdr:pic>
      <xdr:nvPicPr>
        <xdr:cNvPr id="0" name="image27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26</xdr:row>
      <xdr:rowOff>0</xdr:rowOff>
    </xdr:from>
    <xdr:ext cx="476250" cy="200025"/>
    <xdr:pic>
      <xdr:nvPicPr>
        <xdr:cNvPr id="0" name="image22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27</xdr:row>
      <xdr:rowOff>0</xdr:rowOff>
    </xdr:from>
    <xdr:ext cx="476250" cy="200025"/>
    <xdr:pic>
      <xdr:nvPicPr>
        <xdr:cNvPr id="0" name="image32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28</xdr:row>
      <xdr:rowOff>0</xdr:rowOff>
    </xdr:from>
    <xdr:ext cx="476250" cy="200025"/>
    <xdr:pic>
      <xdr:nvPicPr>
        <xdr:cNvPr id="0" name="image21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29</xdr:row>
      <xdr:rowOff>0</xdr:rowOff>
    </xdr:from>
    <xdr:ext cx="476250" cy="200025"/>
    <xdr:pic>
      <xdr:nvPicPr>
        <xdr:cNvPr id="0" name="image37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30</xdr:row>
      <xdr:rowOff>0</xdr:rowOff>
    </xdr:from>
    <xdr:ext cx="476250" cy="200025"/>
    <xdr:pic>
      <xdr:nvPicPr>
        <xdr:cNvPr id="0" name="image26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31</xdr:row>
      <xdr:rowOff>0</xdr:rowOff>
    </xdr:from>
    <xdr:ext cx="476250" cy="200025"/>
    <xdr:pic>
      <xdr:nvPicPr>
        <xdr:cNvPr id="0" name="image4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32</xdr:row>
      <xdr:rowOff>0</xdr:rowOff>
    </xdr:from>
    <xdr:ext cx="381000" cy="200025"/>
    <xdr:pic>
      <xdr:nvPicPr>
        <xdr:cNvPr id="0" name="image18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33</xdr:row>
      <xdr:rowOff>0</xdr:rowOff>
    </xdr:from>
    <xdr:ext cx="314325" cy="200025"/>
    <xdr:pic>
      <xdr:nvPicPr>
        <xdr:cNvPr id="0" name="image36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34</xdr:row>
      <xdr:rowOff>0</xdr:rowOff>
    </xdr:from>
    <xdr:ext cx="314325" cy="200025"/>
    <xdr:pic>
      <xdr:nvPicPr>
        <xdr:cNvPr id="0" name="image5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35</xdr:row>
      <xdr:rowOff>0</xdr:rowOff>
    </xdr:from>
    <xdr:ext cx="523875" cy="200025"/>
    <xdr:pic>
      <xdr:nvPicPr>
        <xdr:cNvPr id="0" name="image19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36</xdr:row>
      <xdr:rowOff>0</xdr:rowOff>
    </xdr:from>
    <xdr:ext cx="381000" cy="200025"/>
    <xdr:pic>
      <xdr:nvPicPr>
        <xdr:cNvPr id="0" name="image7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37</xdr:row>
      <xdr:rowOff>0</xdr:rowOff>
    </xdr:from>
    <xdr:ext cx="504825" cy="200025"/>
    <xdr:pic>
      <xdr:nvPicPr>
        <xdr:cNvPr id="0" name="image17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38</xdr:row>
      <xdr:rowOff>0</xdr:rowOff>
    </xdr:from>
    <xdr:ext cx="504825" cy="200025"/>
    <xdr:pic>
      <xdr:nvPicPr>
        <xdr:cNvPr id="0" name="image14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39</xdr:row>
      <xdr:rowOff>0</xdr:rowOff>
    </xdr:from>
    <xdr:ext cx="504825" cy="200025"/>
    <xdr:pic>
      <xdr:nvPicPr>
        <xdr:cNvPr id="0" name="image14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40</xdr:row>
      <xdr:rowOff>0</xdr:rowOff>
    </xdr:from>
    <xdr:ext cx="504825" cy="200025"/>
    <xdr:pic>
      <xdr:nvPicPr>
        <xdr:cNvPr id="0" name="image20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41</xdr:row>
      <xdr:rowOff>0</xdr:rowOff>
    </xdr:from>
    <xdr:ext cx="381000" cy="200025"/>
    <xdr:pic>
      <xdr:nvPicPr>
        <xdr:cNvPr id="0" name="image1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hatgpt.com/g/g-p-6a577a0a16988191938b9fe7ef54618a-crypto-futures-trading-command-center/projec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0"/>
    <col customWidth="1" min="2" max="5" width="10.38"/>
    <col customWidth="1" min="6" max="6" width="7.88"/>
    <col customWidth="1" min="7" max="7" width="8.38"/>
    <col customWidth="1" min="8" max="8" width="9.0"/>
    <col customWidth="1" min="9" max="9" width="10.63"/>
    <col customWidth="1" min="10" max="22" width="10.88"/>
    <col customWidth="1" min="23" max="23" width="7.13"/>
    <col customWidth="1" min="24" max="25" width="7.63"/>
    <col customWidth="1" min="27" max="27" width="7.25"/>
  </cols>
  <sheetData>
    <row r="1">
      <c r="A1" s="6" t="s">
        <v>4</v>
      </c>
      <c r="B1" s="7" t="s">
        <v>5</v>
      </c>
      <c r="C1" s="11" t="s">
        <v>7</v>
      </c>
      <c r="D1" s="11" t="s">
        <v>10</v>
      </c>
      <c r="E1" s="6" t="s">
        <v>11</v>
      </c>
      <c r="F1" s="7" t="s">
        <v>13</v>
      </c>
      <c r="G1" s="11" t="s">
        <v>15</v>
      </c>
      <c r="H1" s="11" t="s">
        <v>17</v>
      </c>
      <c r="I1" s="17" t="s">
        <v>18</v>
      </c>
      <c r="J1" s="17" t="s">
        <v>21</v>
      </c>
      <c r="K1" s="17" t="s">
        <v>22</v>
      </c>
      <c r="L1" s="17" t="s">
        <v>23</v>
      </c>
      <c r="M1" s="17" t="s">
        <v>24</v>
      </c>
      <c r="N1" s="17" t="s">
        <v>25</v>
      </c>
      <c r="O1" s="17" t="s">
        <v>27</v>
      </c>
      <c r="P1" s="17" t="s">
        <v>29</v>
      </c>
      <c r="Q1" s="17" t="s">
        <v>31</v>
      </c>
      <c r="R1" s="17" t="s">
        <v>32</v>
      </c>
      <c r="S1" s="17" t="s">
        <v>34</v>
      </c>
      <c r="T1" s="17" t="s">
        <v>35</v>
      </c>
      <c r="U1" s="26" t="s">
        <v>36</v>
      </c>
      <c r="V1" s="17" t="s">
        <v>38</v>
      </c>
      <c r="W1" s="11" t="s">
        <v>39</v>
      </c>
      <c r="X1" s="11" t="s">
        <v>41</v>
      </c>
      <c r="Y1" s="6" t="s">
        <v>43</v>
      </c>
      <c r="Z1" s="6" t="s">
        <v>45</v>
      </c>
      <c r="AA1" s="6" t="s">
        <v>47</v>
      </c>
      <c r="AB1" s="6" t="s">
        <v>48</v>
      </c>
      <c r="AC1" s="36" t="s">
        <v>52</v>
      </c>
      <c r="AD1" s="37" t="s">
        <v>53</v>
      </c>
      <c r="AE1" s="38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44"/>
    </row>
    <row r="2">
      <c r="A2" s="45" t="s">
        <v>56</v>
      </c>
      <c r="B2" s="46"/>
      <c r="C2" s="45"/>
      <c r="D2" s="45"/>
      <c r="E2" s="45" t="s">
        <v>57</v>
      </c>
      <c r="F2" s="46"/>
      <c r="G2" s="45" t="s">
        <v>57</v>
      </c>
      <c r="H2" s="45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51"/>
      <c r="V2" s="48"/>
      <c r="W2" s="45"/>
      <c r="X2" s="45"/>
      <c r="Y2" s="45" t="s">
        <v>57</v>
      </c>
      <c r="Z2" s="54">
        <v>100.0</v>
      </c>
      <c r="AA2" s="60">
        <f t="array" ref="AA2">INDEX(Z:Z,COUNTA(Z:Z))*0.02</f>
        <v>3.9564</v>
      </c>
      <c r="AB2" s="45" t="s">
        <v>57</v>
      </c>
      <c r="AC2" s="63">
        <f>AVERAGE(AA8:AA112)</f>
        <v>0.01894713052</v>
      </c>
      <c r="AD2" s="65">
        <f>((SUM(Y:Y)/Z2))</f>
        <v>0.9782</v>
      </c>
      <c r="AE2" s="66">
        <f>((SUM(Y:Y)+Z2)/Z2)</f>
        <v>1.9782</v>
      </c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</row>
    <row r="3">
      <c r="A3" s="68" t="s">
        <v>61</v>
      </c>
      <c r="B3" s="70" t="s">
        <v>63</v>
      </c>
      <c r="C3" s="71" t="s">
        <v>66</v>
      </c>
      <c r="D3" s="71" t="s">
        <v>68</v>
      </c>
      <c r="E3" s="71" t="s">
        <v>70</v>
      </c>
      <c r="F3" s="70" t="s">
        <v>63</v>
      </c>
      <c r="G3" s="71" t="s">
        <v>73</v>
      </c>
      <c r="H3" s="71" t="s">
        <v>74</v>
      </c>
      <c r="I3" s="76" t="s">
        <v>75</v>
      </c>
      <c r="J3" s="71">
        <v>2.618</v>
      </c>
      <c r="K3" s="71" t="s">
        <v>63</v>
      </c>
      <c r="L3" s="78">
        <v>0.382</v>
      </c>
      <c r="M3" s="79" t="s">
        <v>76</v>
      </c>
      <c r="N3" s="71">
        <v>3.618</v>
      </c>
      <c r="O3" s="71" t="s">
        <v>74</v>
      </c>
      <c r="P3" s="71" t="s">
        <v>63</v>
      </c>
      <c r="Q3" s="71" t="s">
        <v>74</v>
      </c>
      <c r="R3" s="79" t="s">
        <v>63</v>
      </c>
      <c r="S3" s="80" t="s">
        <v>78</v>
      </c>
      <c r="T3" s="71" t="s">
        <v>74</v>
      </c>
      <c r="U3" s="70" t="s">
        <v>74</v>
      </c>
      <c r="V3" s="68" t="s">
        <v>63</v>
      </c>
      <c r="W3" s="81" t="s">
        <v>79</v>
      </c>
      <c r="X3" s="71" t="s">
        <v>74</v>
      </c>
      <c r="Y3" s="83">
        <f t="shared" ref="Y3:Y112" si="1">IF(Z3="","",Z3-Z2)</f>
        <v>-2</v>
      </c>
      <c r="Z3" s="84">
        <f>Z2-2</f>
        <v>98</v>
      </c>
      <c r="AA3" s="86">
        <f t="shared" ref="AA3:AA6" si="2">IF(ISBLANK(Z3),,Y3/Z2)</f>
        <v>-0.02</v>
      </c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</row>
    <row r="4">
      <c r="A4" s="68" t="s">
        <v>85</v>
      </c>
      <c r="B4" s="70" t="s">
        <v>63</v>
      </c>
      <c r="C4" s="71" t="s">
        <v>86</v>
      </c>
      <c r="D4" s="71" t="s">
        <v>87</v>
      </c>
      <c r="E4" s="71" t="s">
        <v>88</v>
      </c>
      <c r="F4" s="70" t="s">
        <v>63</v>
      </c>
      <c r="G4" s="71" t="s">
        <v>89</v>
      </c>
      <c r="H4" s="71" t="s">
        <v>74</v>
      </c>
      <c r="I4" s="76" t="s">
        <v>90</v>
      </c>
      <c r="J4" s="71">
        <v>1.618</v>
      </c>
      <c r="K4" s="71" t="s">
        <v>74</v>
      </c>
      <c r="L4" s="78">
        <v>0.236</v>
      </c>
      <c r="M4" s="79" t="s">
        <v>76</v>
      </c>
      <c r="N4" s="71">
        <v>2.618</v>
      </c>
      <c r="O4" s="71" t="s">
        <v>74</v>
      </c>
      <c r="P4" s="71" t="s">
        <v>63</v>
      </c>
      <c r="Q4" s="71" t="s">
        <v>74</v>
      </c>
      <c r="R4" s="79" t="s">
        <v>78</v>
      </c>
      <c r="S4" s="80" t="s">
        <v>78</v>
      </c>
      <c r="T4" s="71" t="s">
        <v>74</v>
      </c>
      <c r="U4" s="70" t="s">
        <v>74</v>
      </c>
      <c r="V4" s="68">
        <v>1.618</v>
      </c>
      <c r="W4" s="81" t="s">
        <v>91</v>
      </c>
      <c r="X4" s="71" t="s">
        <v>74</v>
      </c>
      <c r="Y4" s="83">
        <f t="shared" si="1"/>
        <v>5.03</v>
      </c>
      <c r="Z4" s="84">
        <f>Z3+5.03</f>
        <v>103.03</v>
      </c>
      <c r="AA4" s="86">
        <f t="shared" si="2"/>
        <v>0.05132653061</v>
      </c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</row>
    <row r="5">
      <c r="A5" s="68" t="s">
        <v>93</v>
      </c>
      <c r="B5" s="70" t="s">
        <v>63</v>
      </c>
      <c r="C5" s="71" t="s">
        <v>66</v>
      </c>
      <c r="D5" s="71" t="s">
        <v>68</v>
      </c>
      <c r="E5" s="71" t="s">
        <v>88</v>
      </c>
      <c r="F5" s="70" t="s">
        <v>74</v>
      </c>
      <c r="G5" s="71" t="s">
        <v>73</v>
      </c>
      <c r="H5" s="71" t="s">
        <v>63</v>
      </c>
      <c r="I5" s="95" t="s">
        <v>94</v>
      </c>
      <c r="J5" s="68" t="s">
        <v>63</v>
      </c>
      <c r="K5" s="71" t="s">
        <v>74</v>
      </c>
      <c r="L5" s="78">
        <v>0.5</v>
      </c>
      <c r="M5" s="79" t="s">
        <v>96</v>
      </c>
      <c r="N5" s="71">
        <v>2.618</v>
      </c>
      <c r="O5" s="71" t="s">
        <v>74</v>
      </c>
      <c r="P5" s="71" t="s">
        <v>74</v>
      </c>
      <c r="Q5" s="71" t="s">
        <v>74</v>
      </c>
      <c r="R5" s="79" t="s">
        <v>63</v>
      </c>
      <c r="S5" s="80" t="s">
        <v>63</v>
      </c>
      <c r="T5" s="71" t="s">
        <v>74</v>
      </c>
      <c r="U5" s="70" t="s">
        <v>74</v>
      </c>
      <c r="V5" s="68" t="s">
        <v>63</v>
      </c>
      <c r="W5" s="81" t="s">
        <v>79</v>
      </c>
      <c r="X5" s="71" t="s">
        <v>63</v>
      </c>
      <c r="Y5" s="83">
        <f t="shared" si="1"/>
        <v>-1</v>
      </c>
      <c r="Z5" s="84">
        <f>Z4-1</f>
        <v>102.03</v>
      </c>
      <c r="AA5" s="86">
        <f t="shared" si="2"/>
        <v>-0.0097059109</v>
      </c>
      <c r="AB5" s="67"/>
      <c r="AC5" s="97" t="s">
        <v>97</v>
      </c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</row>
    <row r="6">
      <c r="A6" s="68" t="s">
        <v>99</v>
      </c>
      <c r="B6" s="70" t="s">
        <v>63</v>
      </c>
      <c r="C6" s="71" t="s">
        <v>100</v>
      </c>
      <c r="D6" s="71" t="s">
        <v>68</v>
      </c>
      <c r="E6" s="71" t="s">
        <v>101</v>
      </c>
      <c r="F6" s="70" t="s">
        <v>63</v>
      </c>
      <c r="G6" s="71" t="s">
        <v>89</v>
      </c>
      <c r="H6" s="71" t="s">
        <v>63</v>
      </c>
      <c r="I6" s="95" t="s">
        <v>94</v>
      </c>
      <c r="J6" s="71">
        <v>2.618</v>
      </c>
      <c r="K6" s="71" t="s">
        <v>74</v>
      </c>
      <c r="L6" s="78">
        <v>0.382</v>
      </c>
      <c r="M6" s="79" t="s">
        <v>76</v>
      </c>
      <c r="N6" s="71">
        <v>4.618</v>
      </c>
      <c r="O6" s="71" t="s">
        <v>74</v>
      </c>
      <c r="P6" s="71" t="s">
        <v>74</v>
      </c>
      <c r="Q6" s="71" t="s">
        <v>74</v>
      </c>
      <c r="R6" s="79" t="s">
        <v>78</v>
      </c>
      <c r="S6" s="80" t="s">
        <v>63</v>
      </c>
      <c r="T6" s="71" t="s">
        <v>74</v>
      </c>
      <c r="U6" s="70" t="s">
        <v>74</v>
      </c>
      <c r="V6" s="68">
        <v>1.618</v>
      </c>
      <c r="W6" s="81" t="s">
        <v>79</v>
      </c>
      <c r="X6" s="71" t="s">
        <v>63</v>
      </c>
      <c r="Y6" s="83">
        <f t="shared" si="1"/>
        <v>-0.63</v>
      </c>
      <c r="Z6" s="84">
        <f>Z5-0.63</f>
        <v>101.4</v>
      </c>
      <c r="AA6" s="86">
        <f t="shared" si="2"/>
        <v>-0.006174654513</v>
      </c>
      <c r="AB6" s="67"/>
      <c r="AC6" s="97" t="s">
        <v>104</v>
      </c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</row>
    <row r="7">
      <c r="A7" s="68" t="s">
        <v>105</v>
      </c>
      <c r="B7" s="70" t="s">
        <v>63</v>
      </c>
      <c r="C7" s="71" t="s">
        <v>86</v>
      </c>
      <c r="D7" s="71" t="s">
        <v>68</v>
      </c>
      <c r="E7" s="71" t="s">
        <v>70</v>
      </c>
      <c r="F7" s="70" t="s">
        <v>63</v>
      </c>
      <c r="G7" s="71" t="s">
        <v>89</v>
      </c>
      <c r="H7" s="71" t="s">
        <v>74</v>
      </c>
      <c r="I7" s="76" t="s">
        <v>90</v>
      </c>
      <c r="J7" s="71">
        <v>1.618</v>
      </c>
      <c r="K7" s="71" t="s">
        <v>74</v>
      </c>
      <c r="L7" s="78">
        <v>0.382</v>
      </c>
      <c r="M7" s="79" t="s">
        <v>76</v>
      </c>
      <c r="N7" s="71">
        <v>2.618</v>
      </c>
      <c r="O7" s="71" t="s">
        <v>74</v>
      </c>
      <c r="P7" s="71" t="s">
        <v>63</v>
      </c>
      <c r="Q7" s="71" t="s">
        <v>74</v>
      </c>
      <c r="R7" s="79" t="s">
        <v>63</v>
      </c>
      <c r="S7" s="80" t="s">
        <v>107</v>
      </c>
      <c r="T7" s="71" t="s">
        <v>74</v>
      </c>
      <c r="U7" s="70" t="s">
        <v>74</v>
      </c>
      <c r="V7" s="68">
        <v>1.0</v>
      </c>
      <c r="W7" s="81" t="s">
        <v>91</v>
      </c>
      <c r="X7" s="71" t="s">
        <v>74</v>
      </c>
      <c r="Y7" s="83">
        <f t="shared" si="1"/>
        <v>3.9</v>
      </c>
      <c r="Z7" s="84">
        <f>Z6+3.9</f>
        <v>105.3</v>
      </c>
      <c r="AA7" s="86">
        <f>IF(ISBLANK(Z7),,Y7/Z3)</f>
        <v>0.03979591837</v>
      </c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</row>
    <row r="8">
      <c r="A8" s="68" t="s">
        <v>110</v>
      </c>
      <c r="B8" s="99" t="s">
        <v>63</v>
      </c>
      <c r="C8" s="68" t="s">
        <v>111</v>
      </c>
      <c r="D8" s="68" t="s">
        <v>87</v>
      </c>
      <c r="E8" s="68" t="s">
        <v>112</v>
      </c>
      <c r="F8" s="99" t="s">
        <v>63</v>
      </c>
      <c r="G8" s="68" t="s">
        <v>73</v>
      </c>
      <c r="H8" s="68" t="s">
        <v>74</v>
      </c>
      <c r="I8" s="76" t="s">
        <v>90</v>
      </c>
      <c r="J8" s="68">
        <v>1.618</v>
      </c>
      <c r="K8" s="68" t="s">
        <v>63</v>
      </c>
      <c r="L8" s="100">
        <v>0.5</v>
      </c>
      <c r="M8" s="79" t="s">
        <v>96</v>
      </c>
      <c r="N8" s="68">
        <v>2.618</v>
      </c>
      <c r="O8" s="68" t="s">
        <v>74</v>
      </c>
      <c r="P8" s="68" t="s">
        <v>63</v>
      </c>
      <c r="Q8" s="71" t="s">
        <v>74</v>
      </c>
      <c r="R8" s="79" t="s">
        <v>63</v>
      </c>
      <c r="S8" s="80" t="s">
        <v>78</v>
      </c>
      <c r="T8" s="71" t="s">
        <v>63</v>
      </c>
      <c r="U8" s="99" t="s">
        <v>63</v>
      </c>
      <c r="V8" s="68">
        <v>1.618</v>
      </c>
      <c r="W8" s="101" t="s">
        <v>91</v>
      </c>
      <c r="X8" s="71" t="s">
        <v>74</v>
      </c>
      <c r="Y8" s="83">
        <f t="shared" si="1"/>
        <v>8.04</v>
      </c>
      <c r="Z8" s="103">
        <f>Z7+8.04</f>
        <v>113.34</v>
      </c>
      <c r="AA8" s="86">
        <f t="shared" ref="AA8:AA9" si="3">IF(ISBLANK(Z8),,Y8/Z2)</f>
        <v>0.0804</v>
      </c>
      <c r="AB8" s="104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</row>
    <row r="9">
      <c r="A9" s="68" t="s">
        <v>115</v>
      </c>
      <c r="B9" s="99" t="s">
        <v>63</v>
      </c>
      <c r="C9" s="68" t="s">
        <v>116</v>
      </c>
      <c r="D9" s="68" t="s">
        <v>87</v>
      </c>
      <c r="E9" s="68" t="s">
        <v>101</v>
      </c>
      <c r="F9" s="99" t="s">
        <v>63</v>
      </c>
      <c r="G9" s="68" t="s">
        <v>73</v>
      </c>
      <c r="H9" s="68" t="s">
        <v>74</v>
      </c>
      <c r="I9" s="95" t="s">
        <v>118</v>
      </c>
      <c r="J9" s="68">
        <v>3.618</v>
      </c>
      <c r="K9" s="68" t="s">
        <v>63</v>
      </c>
      <c r="L9" s="100">
        <v>0.382</v>
      </c>
      <c r="M9" s="79" t="s">
        <v>76</v>
      </c>
      <c r="N9" s="68">
        <v>4.618</v>
      </c>
      <c r="O9" s="68" t="s">
        <v>74</v>
      </c>
      <c r="P9" s="68" t="s">
        <v>63</v>
      </c>
      <c r="Q9" s="71" t="s">
        <v>74</v>
      </c>
      <c r="R9" s="79" t="s">
        <v>78</v>
      </c>
      <c r="S9" s="80" t="s">
        <v>63</v>
      </c>
      <c r="T9" s="71" t="s">
        <v>74</v>
      </c>
      <c r="U9" s="99" t="s">
        <v>74</v>
      </c>
      <c r="V9" s="68">
        <v>1.618</v>
      </c>
      <c r="W9" s="101" t="s">
        <v>79</v>
      </c>
      <c r="X9" s="71" t="s">
        <v>63</v>
      </c>
      <c r="Y9" s="83">
        <f t="shared" si="1"/>
        <v>-2.23</v>
      </c>
      <c r="Z9" s="103">
        <f>Z8-2.23</f>
        <v>111.11</v>
      </c>
      <c r="AA9" s="86">
        <f t="shared" si="3"/>
        <v>-0.02275510204</v>
      </c>
      <c r="AB9" s="104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</row>
    <row r="10">
      <c r="A10" s="13" t="s">
        <v>121</v>
      </c>
      <c r="B10" s="99" t="s">
        <v>63</v>
      </c>
      <c r="C10" s="68" t="s">
        <v>122</v>
      </c>
      <c r="D10" s="68" t="s">
        <v>124</v>
      </c>
      <c r="E10" s="68" t="s">
        <v>112</v>
      </c>
      <c r="F10" s="99" t="s">
        <v>63</v>
      </c>
      <c r="G10" s="68" t="s">
        <v>73</v>
      </c>
      <c r="H10" s="68" t="s">
        <v>74</v>
      </c>
      <c r="I10" s="76" t="s">
        <v>90</v>
      </c>
      <c r="J10" s="68">
        <v>1.618</v>
      </c>
      <c r="K10" s="68" t="s">
        <v>63</v>
      </c>
      <c r="L10" s="100">
        <v>0.382</v>
      </c>
      <c r="M10" s="79" t="s">
        <v>76</v>
      </c>
      <c r="N10" s="68">
        <v>2.618</v>
      </c>
      <c r="O10" s="68" t="s">
        <v>74</v>
      </c>
      <c r="P10" s="68" t="s">
        <v>63</v>
      </c>
      <c r="Q10" s="71" t="s">
        <v>74</v>
      </c>
      <c r="R10" s="79" t="s">
        <v>63</v>
      </c>
      <c r="S10" s="80" t="s">
        <v>63</v>
      </c>
      <c r="T10" s="71" t="s">
        <v>63</v>
      </c>
      <c r="U10" s="99" t="s">
        <v>63</v>
      </c>
      <c r="V10" s="68">
        <v>1.618</v>
      </c>
      <c r="W10" s="101" t="s">
        <v>91</v>
      </c>
      <c r="X10" s="71" t="s">
        <v>63</v>
      </c>
      <c r="Y10" s="83">
        <f t="shared" si="1"/>
        <v>5.94</v>
      </c>
      <c r="Z10" s="103">
        <f>Z9+5.94</f>
        <v>117.05</v>
      </c>
      <c r="AA10" s="86">
        <f>IF(ISBLANK(Z10),,Y10/Z8)</f>
        <v>0.05240868184</v>
      </c>
      <c r="AB10" s="104"/>
      <c r="AC10" s="108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10"/>
    </row>
    <row r="11">
      <c r="A11" s="13" t="s">
        <v>126</v>
      </c>
      <c r="B11" s="99" t="s">
        <v>63</v>
      </c>
      <c r="C11" s="68" t="s">
        <v>86</v>
      </c>
      <c r="D11" s="68" t="s">
        <v>124</v>
      </c>
      <c r="E11" s="68" t="s">
        <v>128</v>
      </c>
      <c r="F11" s="99" t="s">
        <v>63</v>
      </c>
      <c r="G11" s="68" t="s">
        <v>73</v>
      </c>
      <c r="H11" s="68" t="s">
        <v>74</v>
      </c>
      <c r="I11" s="76" t="s">
        <v>129</v>
      </c>
      <c r="J11" s="68" t="s">
        <v>63</v>
      </c>
      <c r="K11" s="68" t="s">
        <v>74</v>
      </c>
      <c r="L11" s="100">
        <v>0.5</v>
      </c>
      <c r="M11" s="79" t="s">
        <v>76</v>
      </c>
      <c r="N11" s="68" t="s">
        <v>63</v>
      </c>
      <c r="O11" s="68" t="s">
        <v>74</v>
      </c>
      <c r="P11" s="68" t="s">
        <v>74</v>
      </c>
      <c r="Q11" s="71" t="s">
        <v>74</v>
      </c>
      <c r="R11" s="79" t="s">
        <v>63</v>
      </c>
      <c r="S11" s="80" t="s">
        <v>78</v>
      </c>
      <c r="T11" s="71" t="s">
        <v>74</v>
      </c>
      <c r="U11" s="99" t="s">
        <v>74</v>
      </c>
      <c r="V11" s="68">
        <v>1.618</v>
      </c>
      <c r="W11" s="101" t="s">
        <v>91</v>
      </c>
      <c r="X11" s="71" t="s">
        <v>63</v>
      </c>
      <c r="Y11" s="83">
        <f t="shared" si="1"/>
        <v>5.2</v>
      </c>
      <c r="Z11" s="103">
        <f>Z10+5.2</f>
        <v>122.25</v>
      </c>
      <c r="AA11" s="113">
        <f t="shared" ref="AA11:AA14" si="4">IF(ISBLANK(Z11),,Y11/Z10)</f>
        <v>0.04442545921</v>
      </c>
      <c r="AB11" s="104"/>
      <c r="AC11" s="114"/>
      <c r="AT11" s="115"/>
    </row>
    <row r="12">
      <c r="A12" s="13" t="s">
        <v>131</v>
      </c>
      <c r="B12" s="99" t="s">
        <v>63</v>
      </c>
      <c r="C12" s="68" t="s">
        <v>116</v>
      </c>
      <c r="D12" s="68" t="s">
        <v>68</v>
      </c>
      <c r="E12" s="68" t="s">
        <v>133</v>
      </c>
      <c r="F12" s="99" t="s">
        <v>63</v>
      </c>
      <c r="G12" s="68" t="s">
        <v>73</v>
      </c>
      <c r="H12" s="68" t="s">
        <v>74</v>
      </c>
      <c r="I12" s="76" t="s">
        <v>63</v>
      </c>
      <c r="J12" s="68">
        <v>1.618</v>
      </c>
      <c r="K12" s="68" t="s">
        <v>74</v>
      </c>
      <c r="L12" s="100">
        <v>0.382</v>
      </c>
      <c r="M12" s="79" t="s">
        <v>76</v>
      </c>
      <c r="N12" s="68" t="s">
        <v>63</v>
      </c>
      <c r="O12" s="68" t="s">
        <v>74</v>
      </c>
      <c r="P12" s="68" t="s">
        <v>74</v>
      </c>
      <c r="Q12" s="71" t="s">
        <v>63</v>
      </c>
      <c r="R12" s="79" t="s">
        <v>63</v>
      </c>
      <c r="S12" s="80" t="s">
        <v>78</v>
      </c>
      <c r="T12" s="71" t="s">
        <v>63</v>
      </c>
      <c r="U12" s="99" t="s">
        <v>63</v>
      </c>
      <c r="V12" s="68" t="s">
        <v>63</v>
      </c>
      <c r="W12" s="101" t="s">
        <v>91</v>
      </c>
      <c r="X12" s="71" t="s">
        <v>74</v>
      </c>
      <c r="Y12" s="83">
        <f t="shared" si="1"/>
        <v>4.4</v>
      </c>
      <c r="Z12" s="103">
        <f>Z11+4.4</f>
        <v>126.65</v>
      </c>
      <c r="AA12" s="113">
        <f t="shared" si="4"/>
        <v>0.03599182004</v>
      </c>
      <c r="AB12" s="104"/>
      <c r="AC12" s="114"/>
      <c r="AT12" s="115"/>
    </row>
    <row r="13">
      <c r="A13" s="13" t="s">
        <v>135</v>
      </c>
      <c r="B13" s="99" t="s">
        <v>63</v>
      </c>
      <c r="C13" s="68" t="s">
        <v>100</v>
      </c>
      <c r="D13" s="68" t="s">
        <v>87</v>
      </c>
      <c r="E13" s="68" t="s">
        <v>133</v>
      </c>
      <c r="F13" s="99" t="s">
        <v>74</v>
      </c>
      <c r="G13" s="68" t="s">
        <v>73</v>
      </c>
      <c r="H13" s="68" t="s">
        <v>74</v>
      </c>
      <c r="I13" s="76" t="s">
        <v>75</v>
      </c>
      <c r="J13" s="68" t="s">
        <v>63</v>
      </c>
      <c r="K13" s="68" t="s">
        <v>74</v>
      </c>
      <c r="L13" s="100">
        <v>0.5</v>
      </c>
      <c r="M13" s="79" t="s">
        <v>76</v>
      </c>
      <c r="N13" s="68" t="s">
        <v>63</v>
      </c>
      <c r="O13" s="68" t="s">
        <v>74</v>
      </c>
      <c r="P13" s="68" t="s">
        <v>74</v>
      </c>
      <c r="Q13" s="71" t="s">
        <v>74</v>
      </c>
      <c r="R13" s="79" t="s">
        <v>78</v>
      </c>
      <c r="S13" s="80" t="s">
        <v>78</v>
      </c>
      <c r="T13" s="71" t="s">
        <v>74</v>
      </c>
      <c r="U13" s="99" t="s">
        <v>74</v>
      </c>
      <c r="V13" s="68" t="s">
        <v>63</v>
      </c>
      <c r="W13" s="101" t="s">
        <v>79</v>
      </c>
      <c r="X13" s="71" t="s">
        <v>63</v>
      </c>
      <c r="Y13" s="83">
        <f t="shared" si="1"/>
        <v>-2.53</v>
      </c>
      <c r="Z13" s="103">
        <f>Z12-2.53</f>
        <v>124.12</v>
      </c>
      <c r="AA13" s="113">
        <f t="shared" si="4"/>
        <v>-0.01997631267</v>
      </c>
      <c r="AB13" s="104"/>
      <c r="AC13" s="114"/>
      <c r="AT13" s="115"/>
    </row>
    <row r="14">
      <c r="A14" s="13" t="s">
        <v>137</v>
      </c>
      <c r="B14" s="99" t="s">
        <v>63</v>
      </c>
      <c r="C14" s="68" t="s">
        <v>116</v>
      </c>
      <c r="D14" s="68" t="s">
        <v>87</v>
      </c>
      <c r="E14" s="68" t="s">
        <v>101</v>
      </c>
      <c r="F14" s="99" t="s">
        <v>74</v>
      </c>
      <c r="G14" s="68" t="s">
        <v>73</v>
      </c>
      <c r="H14" s="68" t="s">
        <v>74</v>
      </c>
      <c r="I14" s="95" t="s">
        <v>118</v>
      </c>
      <c r="J14" s="68">
        <v>1.618</v>
      </c>
      <c r="K14" s="68" t="s">
        <v>74</v>
      </c>
      <c r="L14" s="100">
        <v>0.5</v>
      </c>
      <c r="M14" s="79" t="s">
        <v>76</v>
      </c>
      <c r="N14" s="68">
        <v>3.618</v>
      </c>
      <c r="O14" s="68" t="s">
        <v>74</v>
      </c>
      <c r="P14" s="68" t="s">
        <v>63</v>
      </c>
      <c r="Q14" s="71" t="s">
        <v>74</v>
      </c>
      <c r="R14" s="79" t="s">
        <v>63</v>
      </c>
      <c r="S14" s="80" t="s">
        <v>78</v>
      </c>
      <c r="T14" s="71" t="s">
        <v>74</v>
      </c>
      <c r="U14" s="99" t="s">
        <v>74</v>
      </c>
      <c r="V14" s="68">
        <v>1.618</v>
      </c>
      <c r="W14" s="101" t="s">
        <v>79</v>
      </c>
      <c r="X14" s="71" t="s">
        <v>63</v>
      </c>
      <c r="Y14" s="83">
        <f t="shared" si="1"/>
        <v>-0.65</v>
      </c>
      <c r="Z14" s="103">
        <f>Z13-0.65</f>
        <v>123.47</v>
      </c>
      <c r="AA14" s="113">
        <f t="shared" si="4"/>
        <v>-0.005236867548</v>
      </c>
      <c r="AB14" s="104"/>
      <c r="AC14" s="114"/>
      <c r="AT14" s="115"/>
    </row>
    <row r="15">
      <c r="A15" s="13" t="s">
        <v>139</v>
      </c>
      <c r="B15" s="99" t="s">
        <v>63</v>
      </c>
      <c r="C15" s="68" t="s">
        <v>122</v>
      </c>
      <c r="D15" s="68" t="s">
        <v>124</v>
      </c>
      <c r="E15" s="68" t="s">
        <v>88</v>
      </c>
      <c r="F15" s="99" t="s">
        <v>63</v>
      </c>
      <c r="G15" s="68" t="s">
        <v>73</v>
      </c>
      <c r="H15" s="68" t="s">
        <v>74</v>
      </c>
      <c r="I15" s="76" t="s">
        <v>129</v>
      </c>
      <c r="J15" s="68">
        <v>1.618</v>
      </c>
      <c r="K15" s="68" t="s">
        <v>63</v>
      </c>
      <c r="L15" s="100">
        <v>0.5</v>
      </c>
      <c r="M15" s="79" t="s">
        <v>96</v>
      </c>
      <c r="N15" s="68">
        <v>2.618</v>
      </c>
      <c r="O15" s="68" t="s">
        <v>74</v>
      </c>
      <c r="P15" s="68" t="s">
        <v>63</v>
      </c>
      <c r="Q15" s="71" t="s">
        <v>74</v>
      </c>
      <c r="R15" s="79" t="s">
        <v>63</v>
      </c>
      <c r="S15" s="80" t="s">
        <v>78</v>
      </c>
      <c r="T15" s="71" t="s">
        <v>74</v>
      </c>
      <c r="U15" s="99" t="s">
        <v>74</v>
      </c>
      <c r="V15" s="68">
        <v>0.618</v>
      </c>
      <c r="W15" s="101" t="s">
        <v>91</v>
      </c>
      <c r="X15" s="71" t="s">
        <v>74</v>
      </c>
      <c r="Y15" s="83">
        <f t="shared" si="1"/>
        <v>5.55</v>
      </c>
      <c r="Z15" s="103">
        <f>Z14+5.55</f>
        <v>129.02</v>
      </c>
      <c r="AA15" s="113">
        <f>IF(ISBLANK(Z15),,Y15/Z13)</f>
        <v>0.04471479214</v>
      </c>
      <c r="AB15" s="104"/>
      <c r="AC15" s="114"/>
      <c r="AT15" s="115"/>
    </row>
    <row r="16">
      <c r="A16" s="13" t="s">
        <v>139</v>
      </c>
      <c r="B16" s="99" t="s">
        <v>63</v>
      </c>
      <c r="C16" s="68" t="s">
        <v>122</v>
      </c>
      <c r="D16" s="68" t="s">
        <v>124</v>
      </c>
      <c r="E16" s="68" t="s">
        <v>112</v>
      </c>
      <c r="F16" s="99" t="s">
        <v>63</v>
      </c>
      <c r="G16" s="68" t="s">
        <v>89</v>
      </c>
      <c r="H16" s="68" t="s">
        <v>74</v>
      </c>
      <c r="I16" s="76" t="s">
        <v>75</v>
      </c>
      <c r="J16" s="68" t="s">
        <v>63</v>
      </c>
      <c r="K16" s="68" t="s">
        <v>74</v>
      </c>
      <c r="L16" s="100">
        <v>0.5</v>
      </c>
      <c r="M16" s="79" t="s">
        <v>76</v>
      </c>
      <c r="N16" s="68">
        <v>2.618</v>
      </c>
      <c r="O16" s="68" t="s">
        <v>63</v>
      </c>
      <c r="P16" s="68" t="s">
        <v>74</v>
      </c>
      <c r="Q16" s="71" t="s">
        <v>74</v>
      </c>
      <c r="R16" s="79" t="s">
        <v>78</v>
      </c>
      <c r="S16" s="80" t="s">
        <v>107</v>
      </c>
      <c r="T16" s="71" t="s">
        <v>74</v>
      </c>
      <c r="U16" s="99" t="s">
        <v>74</v>
      </c>
      <c r="V16" s="68" t="s">
        <v>63</v>
      </c>
      <c r="W16" s="101" t="s">
        <v>79</v>
      </c>
      <c r="X16" s="71" t="s">
        <v>63</v>
      </c>
      <c r="Y16" s="83">
        <f t="shared" si="1"/>
        <v>-2.58</v>
      </c>
      <c r="Z16" s="103">
        <f>Z15-2.58</f>
        <v>126.44</v>
      </c>
      <c r="AA16" s="113">
        <f>IF(ISBLANK(Z16),,Y16/Z13)</f>
        <v>-0.0207863358</v>
      </c>
      <c r="AB16" s="104"/>
      <c r="AC16" s="114"/>
      <c r="AT16" s="115"/>
    </row>
    <row r="17">
      <c r="A17" s="13" t="s">
        <v>139</v>
      </c>
      <c r="B17" s="99" t="s">
        <v>74</v>
      </c>
      <c r="C17" s="68" t="s">
        <v>122</v>
      </c>
      <c r="D17" s="68" t="s">
        <v>87</v>
      </c>
      <c r="E17" s="68" t="s">
        <v>140</v>
      </c>
      <c r="F17" s="99" t="s">
        <v>63</v>
      </c>
      <c r="G17" s="68" t="s">
        <v>89</v>
      </c>
      <c r="H17" s="68" t="s">
        <v>74</v>
      </c>
      <c r="I17" s="76" t="s">
        <v>129</v>
      </c>
      <c r="J17" s="68">
        <v>1.618</v>
      </c>
      <c r="K17" s="68" t="s">
        <v>74</v>
      </c>
      <c r="L17" s="100">
        <v>0.382</v>
      </c>
      <c r="M17" s="79" t="s">
        <v>76</v>
      </c>
      <c r="N17" s="68">
        <v>2.618</v>
      </c>
      <c r="O17" s="68" t="s">
        <v>74</v>
      </c>
      <c r="P17" s="68" t="s">
        <v>63</v>
      </c>
      <c r="Q17" s="71" t="s">
        <v>74</v>
      </c>
      <c r="R17" s="79" t="s">
        <v>63</v>
      </c>
      <c r="S17" s="80" t="s">
        <v>78</v>
      </c>
      <c r="T17" s="71" t="s">
        <v>63</v>
      </c>
      <c r="U17" s="99" t="s">
        <v>74</v>
      </c>
      <c r="V17" s="68" t="s">
        <v>63</v>
      </c>
      <c r="W17" s="101" t="s">
        <v>91</v>
      </c>
      <c r="X17" s="71" t="s">
        <v>63</v>
      </c>
      <c r="Y17" s="83">
        <f t="shared" si="1"/>
        <v>0.39</v>
      </c>
      <c r="Z17" s="103">
        <f>Z16+0.39</f>
        <v>126.83</v>
      </c>
      <c r="AA17" s="113">
        <f t="shared" ref="AA17:AA112" si="5">IF(ISBLANK(Z17),,Y17/Z16)</f>
        <v>0.003084466941</v>
      </c>
      <c r="AB17" s="104"/>
      <c r="AC17" s="114"/>
      <c r="AT17" s="115"/>
    </row>
    <row r="18">
      <c r="A18" s="13" t="s">
        <v>141</v>
      </c>
      <c r="B18" s="99" t="s">
        <v>63</v>
      </c>
      <c r="C18" s="68" t="s">
        <v>66</v>
      </c>
      <c r="D18" s="68" t="s">
        <v>68</v>
      </c>
      <c r="E18" s="68" t="s">
        <v>128</v>
      </c>
      <c r="F18" s="99" t="s">
        <v>63</v>
      </c>
      <c r="G18" s="68" t="s">
        <v>89</v>
      </c>
      <c r="H18" s="68" t="s">
        <v>74</v>
      </c>
      <c r="I18" s="76" t="s">
        <v>63</v>
      </c>
      <c r="J18" s="68">
        <v>1.618</v>
      </c>
      <c r="K18" s="68" t="s">
        <v>74</v>
      </c>
      <c r="L18" s="100">
        <v>0.236</v>
      </c>
      <c r="M18" s="79" t="s">
        <v>76</v>
      </c>
      <c r="N18" s="68">
        <v>2.618</v>
      </c>
      <c r="O18" s="68" t="s">
        <v>74</v>
      </c>
      <c r="P18" s="68" t="s">
        <v>63</v>
      </c>
      <c r="Q18" s="71" t="s">
        <v>74</v>
      </c>
      <c r="R18" s="79" t="s">
        <v>78</v>
      </c>
      <c r="S18" s="80" t="s">
        <v>63</v>
      </c>
      <c r="T18" s="71" t="s">
        <v>74</v>
      </c>
      <c r="U18" s="99" t="s">
        <v>74</v>
      </c>
      <c r="V18" s="68" t="s">
        <v>63</v>
      </c>
      <c r="W18" s="101" t="s">
        <v>79</v>
      </c>
      <c r="X18" s="71" t="s">
        <v>63</v>
      </c>
      <c r="Y18" s="83">
        <f t="shared" si="1"/>
        <v>-2.54</v>
      </c>
      <c r="Z18" s="103">
        <f>Z17-2.54</f>
        <v>124.29</v>
      </c>
      <c r="AA18" s="113">
        <f t="shared" si="5"/>
        <v>-0.02002680754</v>
      </c>
      <c r="AB18" s="104"/>
      <c r="AC18" s="114"/>
      <c r="AT18" s="115"/>
    </row>
    <row r="19">
      <c r="A19" s="13" t="s">
        <v>142</v>
      </c>
      <c r="B19" s="99" t="s">
        <v>63</v>
      </c>
      <c r="C19" s="68" t="s">
        <v>111</v>
      </c>
      <c r="D19" s="68" t="s">
        <v>124</v>
      </c>
      <c r="E19" s="68" t="s">
        <v>143</v>
      </c>
      <c r="F19" s="99" t="s">
        <v>63</v>
      </c>
      <c r="G19" s="68" t="s">
        <v>89</v>
      </c>
      <c r="H19" s="68" t="s">
        <v>74</v>
      </c>
      <c r="I19" s="95" t="s">
        <v>94</v>
      </c>
      <c r="J19" s="68">
        <v>1.618</v>
      </c>
      <c r="K19" s="68" t="s">
        <v>74</v>
      </c>
      <c r="L19" s="100">
        <v>0.382</v>
      </c>
      <c r="M19" s="79" t="s">
        <v>76</v>
      </c>
      <c r="N19" s="68">
        <v>2.618</v>
      </c>
      <c r="O19" s="68" t="s">
        <v>74</v>
      </c>
      <c r="P19" s="68" t="s">
        <v>74</v>
      </c>
      <c r="Q19" s="71" t="s">
        <v>74</v>
      </c>
      <c r="R19" s="79" t="s">
        <v>78</v>
      </c>
      <c r="S19" s="80" t="s">
        <v>78</v>
      </c>
      <c r="T19" s="71" t="s">
        <v>74</v>
      </c>
      <c r="U19" s="99" t="s">
        <v>74</v>
      </c>
      <c r="V19" s="68">
        <v>0.618</v>
      </c>
      <c r="W19" s="101" t="s">
        <v>91</v>
      </c>
      <c r="X19" s="71" t="s">
        <v>74</v>
      </c>
      <c r="Y19" s="83">
        <f t="shared" si="1"/>
        <v>12.58</v>
      </c>
      <c r="Z19" s="103">
        <f>Z18+12.58</f>
        <v>136.87</v>
      </c>
      <c r="AA19" s="113">
        <f t="shared" si="5"/>
        <v>0.1012149006</v>
      </c>
      <c r="AB19" s="104"/>
      <c r="AC19" s="114"/>
      <c r="AT19" s="115"/>
    </row>
    <row r="20">
      <c r="A20" s="13" t="s">
        <v>144</v>
      </c>
      <c r="B20" s="99" t="s">
        <v>63</v>
      </c>
      <c r="C20" s="68" t="s">
        <v>86</v>
      </c>
      <c r="D20" s="68" t="s">
        <v>68</v>
      </c>
      <c r="E20" s="68" t="s">
        <v>145</v>
      </c>
      <c r="F20" s="99" t="s">
        <v>74</v>
      </c>
      <c r="G20" s="68" t="s">
        <v>89</v>
      </c>
      <c r="H20" s="68" t="s">
        <v>74</v>
      </c>
      <c r="I20" s="76" t="s">
        <v>129</v>
      </c>
      <c r="J20" s="68" t="s">
        <v>63</v>
      </c>
      <c r="K20" s="68" t="s">
        <v>74</v>
      </c>
      <c r="L20" s="100">
        <v>0.382</v>
      </c>
      <c r="M20" s="79" t="s">
        <v>76</v>
      </c>
      <c r="N20" s="68">
        <v>2.618</v>
      </c>
      <c r="O20" s="68" t="s">
        <v>74</v>
      </c>
      <c r="P20" s="68" t="s">
        <v>63</v>
      </c>
      <c r="Q20" s="71" t="s">
        <v>74</v>
      </c>
      <c r="R20" s="79" t="s">
        <v>78</v>
      </c>
      <c r="S20" s="80" t="s">
        <v>78</v>
      </c>
      <c r="T20" s="71" t="s">
        <v>74</v>
      </c>
      <c r="U20" s="99" t="s">
        <v>74</v>
      </c>
      <c r="V20" s="68" t="s">
        <v>63</v>
      </c>
      <c r="W20" s="101" t="s">
        <v>79</v>
      </c>
      <c r="X20" s="71" t="s">
        <v>63</v>
      </c>
      <c r="Y20" s="83">
        <f t="shared" si="1"/>
        <v>-1.23</v>
      </c>
      <c r="Z20" s="103">
        <f>Z19-1.23</f>
        <v>135.64</v>
      </c>
      <c r="AA20" s="113">
        <f t="shared" si="5"/>
        <v>-0.008986629649</v>
      </c>
      <c r="AB20" s="104"/>
      <c r="AC20" s="114"/>
      <c r="AT20" s="115"/>
    </row>
    <row r="21">
      <c r="A21" s="13" t="s">
        <v>144</v>
      </c>
      <c r="B21" s="99" t="s">
        <v>74</v>
      </c>
      <c r="C21" s="68" t="s">
        <v>86</v>
      </c>
      <c r="D21" s="68" t="s">
        <v>68</v>
      </c>
      <c r="E21" s="68" t="s">
        <v>143</v>
      </c>
      <c r="F21" s="99" t="s">
        <v>74</v>
      </c>
      <c r="G21" s="68" t="s">
        <v>89</v>
      </c>
      <c r="H21" s="68" t="s">
        <v>74</v>
      </c>
      <c r="I21" s="95" t="s">
        <v>94</v>
      </c>
      <c r="J21" s="68">
        <v>1.618</v>
      </c>
      <c r="K21" s="68" t="s">
        <v>74</v>
      </c>
      <c r="L21" s="100">
        <v>0.382</v>
      </c>
      <c r="M21" s="79" t="s">
        <v>76</v>
      </c>
      <c r="N21" s="68">
        <v>2.618</v>
      </c>
      <c r="O21" s="68" t="s">
        <v>74</v>
      </c>
      <c r="P21" s="68" t="s">
        <v>63</v>
      </c>
      <c r="Q21" s="71" t="s">
        <v>74</v>
      </c>
      <c r="R21" s="79" t="s">
        <v>78</v>
      </c>
      <c r="S21" s="80" t="s">
        <v>78</v>
      </c>
      <c r="T21" s="71" t="s">
        <v>74</v>
      </c>
      <c r="U21" s="99" t="s">
        <v>74</v>
      </c>
      <c r="V21" s="68" t="s">
        <v>63</v>
      </c>
      <c r="W21" s="101" t="s">
        <v>91</v>
      </c>
      <c r="X21" s="71" t="s">
        <v>74</v>
      </c>
      <c r="Y21" s="83">
        <f t="shared" si="1"/>
        <v>1.74</v>
      </c>
      <c r="Z21" s="103">
        <f>Z20+1.74</f>
        <v>137.38</v>
      </c>
      <c r="AA21" s="113">
        <f t="shared" si="5"/>
        <v>0.01282807431</v>
      </c>
      <c r="AB21" s="104"/>
      <c r="AC21" s="114"/>
      <c r="AT21" s="115"/>
    </row>
    <row r="22">
      <c r="A22" s="13" t="s">
        <v>146</v>
      </c>
      <c r="B22" s="99" t="s">
        <v>63</v>
      </c>
      <c r="C22" s="68" t="s">
        <v>116</v>
      </c>
      <c r="D22" s="68" t="s">
        <v>68</v>
      </c>
      <c r="E22" s="68" t="s">
        <v>101</v>
      </c>
      <c r="F22" s="99" t="s">
        <v>63</v>
      </c>
      <c r="G22" s="68" t="s">
        <v>73</v>
      </c>
      <c r="H22" s="68" t="s">
        <v>63</v>
      </c>
      <c r="I22" s="95" t="s">
        <v>90</v>
      </c>
      <c r="J22" s="68">
        <v>2.618</v>
      </c>
      <c r="K22" s="68" t="s">
        <v>63</v>
      </c>
      <c r="L22" s="100">
        <v>0.236</v>
      </c>
      <c r="M22" s="79" t="s">
        <v>76</v>
      </c>
      <c r="N22" s="68">
        <v>3.618</v>
      </c>
      <c r="O22" s="68" t="s">
        <v>74</v>
      </c>
      <c r="P22" s="68" t="s">
        <v>63</v>
      </c>
      <c r="Q22" s="71" t="s">
        <v>74</v>
      </c>
      <c r="R22" s="79" t="s">
        <v>63</v>
      </c>
      <c r="S22" s="80" t="s">
        <v>63</v>
      </c>
      <c r="T22" s="71" t="s">
        <v>74</v>
      </c>
      <c r="U22" s="99" t="s">
        <v>74</v>
      </c>
      <c r="V22" s="68" t="s">
        <v>63</v>
      </c>
      <c r="W22" s="101" t="s">
        <v>79</v>
      </c>
      <c r="X22" s="71" t="s">
        <v>63</v>
      </c>
      <c r="Y22" s="83">
        <f t="shared" si="1"/>
        <v>-2.75</v>
      </c>
      <c r="Z22" s="103">
        <f>Z21-2.75</f>
        <v>134.63</v>
      </c>
      <c r="AA22" s="113">
        <f t="shared" si="5"/>
        <v>-0.02001746979</v>
      </c>
      <c r="AB22" s="104"/>
      <c r="AC22" s="114"/>
      <c r="AT22" s="115"/>
    </row>
    <row r="23">
      <c r="A23" s="13" t="s">
        <v>147</v>
      </c>
      <c r="B23" s="99" t="s">
        <v>63</v>
      </c>
      <c r="C23" s="68" t="s">
        <v>100</v>
      </c>
      <c r="D23" s="68" t="s">
        <v>124</v>
      </c>
      <c r="E23" s="68" t="s">
        <v>70</v>
      </c>
      <c r="F23" s="99" t="s">
        <v>63</v>
      </c>
      <c r="G23" s="68" t="s">
        <v>73</v>
      </c>
      <c r="H23" s="68" t="s">
        <v>74</v>
      </c>
      <c r="I23" s="95" t="s">
        <v>129</v>
      </c>
      <c r="J23" s="68">
        <v>2.618</v>
      </c>
      <c r="K23" s="68" t="s">
        <v>74</v>
      </c>
      <c r="L23" s="100">
        <v>0.382</v>
      </c>
      <c r="M23" s="79" t="s">
        <v>76</v>
      </c>
      <c r="N23" s="68">
        <v>2.618</v>
      </c>
      <c r="O23" s="68" t="s">
        <v>74</v>
      </c>
      <c r="P23" s="68" t="s">
        <v>63</v>
      </c>
      <c r="Q23" s="71" t="s">
        <v>74</v>
      </c>
      <c r="R23" s="79" t="s">
        <v>63</v>
      </c>
      <c r="S23" s="80" t="s">
        <v>78</v>
      </c>
      <c r="T23" s="71" t="s">
        <v>63</v>
      </c>
      <c r="U23" s="99" t="s">
        <v>74</v>
      </c>
      <c r="V23" s="68">
        <v>1.618</v>
      </c>
      <c r="W23" s="101" t="s">
        <v>91</v>
      </c>
      <c r="X23" s="71" t="s">
        <v>74</v>
      </c>
      <c r="Y23" s="83">
        <f t="shared" si="1"/>
        <v>8.76</v>
      </c>
      <c r="Z23" s="103">
        <f>Z22+8.76</f>
        <v>143.39</v>
      </c>
      <c r="AA23" s="113">
        <f t="shared" si="5"/>
        <v>0.06506722127</v>
      </c>
      <c r="AB23" s="104"/>
      <c r="AC23" s="114"/>
      <c r="AT23" s="115"/>
    </row>
    <row r="24">
      <c r="A24" s="13" t="s">
        <v>148</v>
      </c>
      <c r="B24" s="99" t="s">
        <v>63</v>
      </c>
      <c r="C24" s="68" t="s">
        <v>116</v>
      </c>
      <c r="D24" s="68" t="s">
        <v>87</v>
      </c>
      <c r="E24" s="68" t="s">
        <v>112</v>
      </c>
      <c r="F24" s="99" t="s">
        <v>74</v>
      </c>
      <c r="G24" s="68" t="s">
        <v>89</v>
      </c>
      <c r="H24" s="68" t="s">
        <v>74</v>
      </c>
      <c r="I24" s="95" t="s">
        <v>94</v>
      </c>
      <c r="J24" s="68">
        <v>2.618</v>
      </c>
      <c r="K24" s="68" t="s">
        <v>74</v>
      </c>
      <c r="L24" s="100">
        <v>0.382</v>
      </c>
      <c r="M24" s="79" t="s">
        <v>76</v>
      </c>
      <c r="N24" s="68">
        <v>2.618</v>
      </c>
      <c r="O24" s="68" t="s">
        <v>74</v>
      </c>
      <c r="P24" s="68" t="s">
        <v>74</v>
      </c>
      <c r="Q24" s="71" t="s">
        <v>63</v>
      </c>
      <c r="R24" s="79" t="s">
        <v>63</v>
      </c>
      <c r="S24" s="80" t="s">
        <v>63</v>
      </c>
      <c r="T24" s="71" t="s">
        <v>63</v>
      </c>
      <c r="U24" s="99" t="s">
        <v>74</v>
      </c>
      <c r="V24" s="68">
        <v>1.618</v>
      </c>
      <c r="W24" s="101" t="s">
        <v>79</v>
      </c>
      <c r="X24" s="71" t="s">
        <v>63</v>
      </c>
      <c r="Y24" s="83">
        <f t="shared" si="1"/>
        <v>2.87</v>
      </c>
      <c r="Z24" s="103">
        <f>Z23+2.87</f>
        <v>146.26</v>
      </c>
      <c r="AA24" s="113">
        <f t="shared" si="5"/>
        <v>0.02001534277</v>
      </c>
      <c r="AB24" s="104"/>
      <c r="AC24" s="114"/>
      <c r="AT24" s="115"/>
    </row>
    <row r="25">
      <c r="A25" s="13" t="s">
        <v>148</v>
      </c>
      <c r="B25" s="99" t="s">
        <v>63</v>
      </c>
      <c r="C25" s="68" t="s">
        <v>116</v>
      </c>
      <c r="D25" s="68" t="s">
        <v>87</v>
      </c>
      <c r="E25" s="68" t="s">
        <v>149</v>
      </c>
      <c r="F25" s="99" t="s">
        <v>74</v>
      </c>
      <c r="G25" s="68" t="s">
        <v>89</v>
      </c>
      <c r="H25" s="68" t="s">
        <v>74</v>
      </c>
      <c r="I25" s="95" t="s">
        <v>75</v>
      </c>
      <c r="J25" s="68">
        <v>1.618</v>
      </c>
      <c r="K25" s="68" t="s">
        <v>74</v>
      </c>
      <c r="L25" s="100">
        <v>0.382</v>
      </c>
      <c r="M25" s="79" t="s">
        <v>76</v>
      </c>
      <c r="N25" s="68">
        <v>3.618</v>
      </c>
      <c r="O25" s="68" t="s">
        <v>74</v>
      </c>
      <c r="P25" s="68" t="s">
        <v>74</v>
      </c>
      <c r="Q25" s="71" t="s">
        <v>74</v>
      </c>
      <c r="R25" s="79" t="s">
        <v>63</v>
      </c>
      <c r="S25" s="80" t="s">
        <v>78</v>
      </c>
      <c r="T25" s="71" t="s">
        <v>74</v>
      </c>
      <c r="U25" s="99" t="s">
        <v>63</v>
      </c>
      <c r="V25" s="68">
        <v>2.618</v>
      </c>
      <c r="W25" s="101" t="s">
        <v>79</v>
      </c>
      <c r="X25" s="71" t="s">
        <v>63</v>
      </c>
      <c r="Y25" s="83">
        <f t="shared" si="1"/>
        <v>-2.05</v>
      </c>
      <c r="Z25" s="103">
        <f>Z24-2.05</f>
        <v>144.21</v>
      </c>
      <c r="AA25" s="113">
        <f t="shared" si="5"/>
        <v>-0.01401613565</v>
      </c>
      <c r="AB25" s="104"/>
      <c r="AC25" s="114"/>
      <c r="AT25" s="115"/>
    </row>
    <row r="26">
      <c r="A26" s="13" t="s">
        <v>150</v>
      </c>
      <c r="B26" s="99" t="s">
        <v>63</v>
      </c>
      <c r="C26" s="68" t="s">
        <v>122</v>
      </c>
      <c r="D26" s="68" t="s">
        <v>68</v>
      </c>
      <c r="E26" s="68" t="s">
        <v>151</v>
      </c>
      <c r="F26" s="99" t="s">
        <v>74</v>
      </c>
      <c r="G26" s="68" t="s">
        <v>89</v>
      </c>
      <c r="H26" s="68" t="s">
        <v>74</v>
      </c>
      <c r="I26" s="95" t="s">
        <v>90</v>
      </c>
      <c r="J26" s="68">
        <v>2.618</v>
      </c>
      <c r="K26" s="68" t="s">
        <v>74</v>
      </c>
      <c r="L26" s="100">
        <v>0.236</v>
      </c>
      <c r="M26" s="79" t="s">
        <v>76</v>
      </c>
      <c r="N26" s="68">
        <v>3.618</v>
      </c>
      <c r="O26" s="68" t="s">
        <v>74</v>
      </c>
      <c r="P26" s="68" t="s">
        <v>74</v>
      </c>
      <c r="Q26" s="71" t="s">
        <v>74</v>
      </c>
      <c r="R26" s="79" t="s">
        <v>78</v>
      </c>
      <c r="S26" s="80" t="s">
        <v>63</v>
      </c>
      <c r="T26" s="71" t="s">
        <v>63</v>
      </c>
      <c r="U26" s="99" t="s">
        <v>74</v>
      </c>
      <c r="V26" s="68">
        <v>0.618</v>
      </c>
      <c r="W26" s="101" t="s">
        <v>79</v>
      </c>
      <c r="X26" s="71" t="s">
        <v>63</v>
      </c>
      <c r="Y26" s="83">
        <f t="shared" si="1"/>
        <v>-2.88</v>
      </c>
      <c r="Z26" s="103">
        <f>Z25-2.88</f>
        <v>141.33</v>
      </c>
      <c r="AA26" s="113">
        <f t="shared" si="5"/>
        <v>-0.01997087581</v>
      </c>
      <c r="AB26" s="104"/>
      <c r="AC26" s="114"/>
      <c r="AT26" s="115"/>
    </row>
    <row r="27">
      <c r="A27" s="13" t="s">
        <v>150</v>
      </c>
      <c r="B27" s="99" t="s">
        <v>74</v>
      </c>
      <c r="C27" s="68" t="s">
        <v>122</v>
      </c>
      <c r="D27" s="68" t="s">
        <v>87</v>
      </c>
      <c r="E27" s="68" t="s">
        <v>145</v>
      </c>
      <c r="F27" s="99" t="s">
        <v>74</v>
      </c>
      <c r="G27" s="68" t="s">
        <v>89</v>
      </c>
      <c r="H27" s="68" t="s">
        <v>74</v>
      </c>
      <c r="I27" s="95" t="s">
        <v>129</v>
      </c>
      <c r="J27" s="68" t="s">
        <v>63</v>
      </c>
      <c r="K27" s="68" t="s">
        <v>74</v>
      </c>
      <c r="L27" s="100">
        <v>0.382</v>
      </c>
      <c r="M27" s="79" t="s">
        <v>76</v>
      </c>
      <c r="N27" s="68" t="s">
        <v>152</v>
      </c>
      <c r="O27" s="68" t="s">
        <v>74</v>
      </c>
      <c r="P27" s="68" t="s">
        <v>74</v>
      </c>
      <c r="Q27" s="71" t="s">
        <v>63</v>
      </c>
      <c r="R27" s="79" t="s">
        <v>63</v>
      </c>
      <c r="S27" s="80" t="s">
        <v>78</v>
      </c>
      <c r="T27" s="71" t="s">
        <v>74</v>
      </c>
      <c r="U27" s="99" t="s">
        <v>63</v>
      </c>
      <c r="V27" s="68">
        <v>2.618</v>
      </c>
      <c r="W27" s="101" t="s">
        <v>91</v>
      </c>
      <c r="X27" s="71" t="s">
        <v>74</v>
      </c>
      <c r="Y27" s="83">
        <f t="shared" si="1"/>
        <v>18.08</v>
      </c>
      <c r="Z27" s="103">
        <f>Z26+18.08</f>
        <v>159.41</v>
      </c>
      <c r="AA27" s="113">
        <f t="shared" si="5"/>
        <v>0.1279275455</v>
      </c>
      <c r="AB27" s="104"/>
      <c r="AC27" s="114"/>
      <c r="AT27" s="115"/>
    </row>
    <row r="28">
      <c r="A28" s="13" t="s">
        <v>153</v>
      </c>
      <c r="B28" s="99" t="s">
        <v>63</v>
      </c>
      <c r="C28" s="68" t="s">
        <v>66</v>
      </c>
      <c r="D28" s="68" t="s">
        <v>68</v>
      </c>
      <c r="E28" s="68" t="s">
        <v>154</v>
      </c>
      <c r="F28" s="99" t="s">
        <v>74</v>
      </c>
      <c r="G28" s="68" t="s">
        <v>73</v>
      </c>
      <c r="H28" s="68" t="s">
        <v>74</v>
      </c>
      <c r="I28" s="95" t="s">
        <v>129</v>
      </c>
      <c r="J28" s="68" t="s">
        <v>63</v>
      </c>
      <c r="K28" s="68" t="s">
        <v>74</v>
      </c>
      <c r="L28" s="100">
        <v>0.236</v>
      </c>
      <c r="M28" s="79" t="s">
        <v>76</v>
      </c>
      <c r="N28" s="68">
        <v>3.618</v>
      </c>
      <c r="O28" s="68" t="s">
        <v>74</v>
      </c>
      <c r="P28" s="68" t="s">
        <v>74</v>
      </c>
      <c r="Q28" s="71" t="s">
        <v>74</v>
      </c>
      <c r="R28" s="79" t="s">
        <v>78</v>
      </c>
      <c r="S28" s="80" t="s">
        <v>63</v>
      </c>
      <c r="T28" s="71" t="s">
        <v>74</v>
      </c>
      <c r="U28" s="99" t="s">
        <v>63</v>
      </c>
      <c r="V28" s="68" t="s">
        <v>63</v>
      </c>
      <c r="W28" s="101" t="s">
        <v>91</v>
      </c>
      <c r="X28" s="71" t="s">
        <v>63</v>
      </c>
      <c r="Y28" s="83">
        <f t="shared" si="1"/>
        <v>9.56</v>
      </c>
      <c r="Z28" s="103">
        <f>Z27+9.56</f>
        <v>168.97</v>
      </c>
      <c r="AA28" s="113">
        <f t="shared" si="5"/>
        <v>0.05997114359</v>
      </c>
      <c r="AB28" s="104"/>
      <c r="AC28" s="114"/>
      <c r="AT28" s="115"/>
    </row>
    <row r="29">
      <c r="A29" s="13" t="s">
        <v>155</v>
      </c>
      <c r="B29" s="99" t="s">
        <v>63</v>
      </c>
      <c r="C29" s="68" t="s">
        <v>111</v>
      </c>
      <c r="D29" s="68" t="s">
        <v>87</v>
      </c>
      <c r="E29" s="68" t="s">
        <v>88</v>
      </c>
      <c r="F29" s="99" t="s">
        <v>63</v>
      </c>
      <c r="G29" s="68" t="s">
        <v>73</v>
      </c>
      <c r="H29" s="68" t="s">
        <v>74</v>
      </c>
      <c r="I29" s="95" t="s">
        <v>129</v>
      </c>
      <c r="J29" s="68">
        <v>1.618</v>
      </c>
      <c r="K29" s="68" t="s">
        <v>74</v>
      </c>
      <c r="L29" s="100" t="s">
        <v>63</v>
      </c>
      <c r="M29" s="79" t="s">
        <v>76</v>
      </c>
      <c r="N29" s="68">
        <v>2.618</v>
      </c>
      <c r="O29" s="68" t="s">
        <v>74</v>
      </c>
      <c r="P29" s="68" t="s">
        <v>63</v>
      </c>
      <c r="Q29" s="71" t="s">
        <v>74</v>
      </c>
      <c r="R29" s="79" t="s">
        <v>63</v>
      </c>
      <c r="S29" s="80" t="s">
        <v>63</v>
      </c>
      <c r="T29" s="71" t="s">
        <v>63</v>
      </c>
      <c r="U29" s="99" t="s">
        <v>63</v>
      </c>
      <c r="V29" s="68">
        <v>0.618</v>
      </c>
      <c r="W29" s="101" t="s">
        <v>79</v>
      </c>
      <c r="X29" s="71" t="s">
        <v>63</v>
      </c>
      <c r="Y29" s="83">
        <f t="shared" si="1"/>
        <v>-2.16</v>
      </c>
      <c r="Z29" s="103">
        <f>Z28-2.16</f>
        <v>166.81</v>
      </c>
      <c r="AA29" s="113">
        <f t="shared" si="5"/>
        <v>-0.01278333432</v>
      </c>
      <c r="AB29" s="104"/>
      <c r="AC29" s="114"/>
      <c r="AT29" s="115"/>
    </row>
    <row r="30">
      <c r="A30" s="13" t="s">
        <v>155</v>
      </c>
      <c r="B30" s="99" t="s">
        <v>74</v>
      </c>
      <c r="C30" s="68" t="s">
        <v>111</v>
      </c>
      <c r="D30" s="68" t="s">
        <v>87</v>
      </c>
      <c r="E30" s="68" t="s">
        <v>149</v>
      </c>
      <c r="F30" s="99" t="s">
        <v>63</v>
      </c>
      <c r="G30" s="68" t="s">
        <v>89</v>
      </c>
      <c r="H30" s="68" t="s">
        <v>74</v>
      </c>
      <c r="I30" s="95" t="s">
        <v>94</v>
      </c>
      <c r="J30" s="68">
        <v>1.618</v>
      </c>
      <c r="K30" s="68" t="s">
        <v>63</v>
      </c>
      <c r="L30" s="100" t="s">
        <v>63</v>
      </c>
      <c r="M30" s="79" t="s">
        <v>156</v>
      </c>
      <c r="N30" s="68">
        <v>2.618</v>
      </c>
      <c r="O30" s="68" t="s">
        <v>74</v>
      </c>
      <c r="P30" s="68" t="s">
        <v>74</v>
      </c>
      <c r="Q30" s="71" t="s">
        <v>74</v>
      </c>
      <c r="R30" s="79" t="s">
        <v>107</v>
      </c>
      <c r="S30" s="80" t="s">
        <v>63</v>
      </c>
      <c r="T30" s="71" t="s">
        <v>63</v>
      </c>
      <c r="U30" s="99" t="s">
        <v>74</v>
      </c>
      <c r="V30" s="68">
        <v>0.618</v>
      </c>
      <c r="W30" s="101" t="s">
        <v>79</v>
      </c>
      <c r="X30" s="71" t="s">
        <v>63</v>
      </c>
      <c r="Y30" s="83">
        <f t="shared" si="1"/>
        <v>-3.34</v>
      </c>
      <c r="Z30" s="103">
        <f>Z29-3.34</f>
        <v>163.47</v>
      </c>
      <c r="AA30" s="113">
        <f t="shared" si="5"/>
        <v>-0.02002278041</v>
      </c>
      <c r="AB30" s="104"/>
      <c r="AC30" s="114"/>
      <c r="AT30" s="115"/>
    </row>
    <row r="31">
      <c r="A31" s="13" t="s">
        <v>157</v>
      </c>
      <c r="B31" s="99" t="s">
        <v>63</v>
      </c>
      <c r="C31" s="68" t="s">
        <v>86</v>
      </c>
      <c r="D31" s="68" t="s">
        <v>68</v>
      </c>
      <c r="E31" s="68" t="s">
        <v>158</v>
      </c>
      <c r="F31" s="99" t="s">
        <v>63</v>
      </c>
      <c r="G31" s="68" t="s">
        <v>73</v>
      </c>
      <c r="H31" s="68" t="s">
        <v>74</v>
      </c>
      <c r="I31" s="95" t="s">
        <v>129</v>
      </c>
      <c r="J31" s="68">
        <v>1.618</v>
      </c>
      <c r="K31" s="68" t="s">
        <v>63</v>
      </c>
      <c r="L31" s="100" t="s">
        <v>63</v>
      </c>
      <c r="M31" s="79" t="s">
        <v>156</v>
      </c>
      <c r="N31" s="68">
        <v>2.618</v>
      </c>
      <c r="O31" s="68" t="s">
        <v>63</v>
      </c>
      <c r="P31" s="68" t="s">
        <v>74</v>
      </c>
      <c r="Q31" s="71" t="s">
        <v>74</v>
      </c>
      <c r="R31" s="79" t="s">
        <v>78</v>
      </c>
      <c r="S31" s="80" t="s">
        <v>63</v>
      </c>
      <c r="T31" s="71" t="s">
        <v>74</v>
      </c>
      <c r="U31" s="99" t="s">
        <v>63</v>
      </c>
      <c r="V31" s="68">
        <v>1.618</v>
      </c>
      <c r="W31" s="101" t="s">
        <v>91</v>
      </c>
      <c r="X31" s="71" t="s">
        <v>74</v>
      </c>
      <c r="Y31" s="83">
        <f t="shared" si="1"/>
        <v>10.56</v>
      </c>
      <c r="Z31" s="103">
        <f>Z30+10.56</f>
        <v>174.03</v>
      </c>
      <c r="AA31" s="113">
        <f t="shared" si="5"/>
        <v>0.06459900899</v>
      </c>
      <c r="AB31" s="104"/>
      <c r="AC31" s="114"/>
      <c r="AT31" s="115"/>
    </row>
    <row r="32">
      <c r="A32" s="13" t="s">
        <v>157</v>
      </c>
      <c r="B32" s="99" t="s">
        <v>63</v>
      </c>
      <c r="C32" s="68" t="s">
        <v>86</v>
      </c>
      <c r="D32" s="68" t="s">
        <v>68</v>
      </c>
      <c r="E32" s="68" t="s">
        <v>145</v>
      </c>
      <c r="F32" s="99" t="s">
        <v>63</v>
      </c>
      <c r="G32" s="68" t="s">
        <v>89</v>
      </c>
      <c r="H32" s="68" t="s">
        <v>74</v>
      </c>
      <c r="I32" s="95" t="s">
        <v>94</v>
      </c>
      <c r="J32" s="68">
        <v>1.618</v>
      </c>
      <c r="K32" s="68" t="s">
        <v>63</v>
      </c>
      <c r="L32" s="100">
        <v>0.382</v>
      </c>
      <c r="M32" s="79" t="s">
        <v>76</v>
      </c>
      <c r="N32" s="68" t="s">
        <v>63</v>
      </c>
      <c r="O32" s="68" t="s">
        <v>74</v>
      </c>
      <c r="P32" s="68" t="s">
        <v>63</v>
      </c>
      <c r="Q32" s="71" t="s">
        <v>74</v>
      </c>
      <c r="R32" s="79" t="s">
        <v>78</v>
      </c>
      <c r="S32" s="80" t="s">
        <v>63</v>
      </c>
      <c r="T32" s="71" t="s">
        <v>74</v>
      </c>
      <c r="U32" s="99" t="s">
        <v>74</v>
      </c>
      <c r="V32" s="68">
        <v>0.618</v>
      </c>
      <c r="W32" s="101" t="s">
        <v>79</v>
      </c>
      <c r="X32" s="71" t="s">
        <v>63</v>
      </c>
      <c r="Y32" s="83">
        <f t="shared" si="1"/>
        <v>-3.48</v>
      </c>
      <c r="Z32" s="103">
        <f>Z31-3.48</f>
        <v>170.55</v>
      </c>
      <c r="AA32" s="113">
        <f t="shared" si="5"/>
        <v>-0.01999655232</v>
      </c>
      <c r="AB32" s="104"/>
      <c r="AC32" s="114"/>
      <c r="AT32" s="115"/>
    </row>
    <row r="33">
      <c r="A33" s="13" t="s">
        <v>159</v>
      </c>
      <c r="B33" s="99" t="s">
        <v>63</v>
      </c>
      <c r="C33" s="68" t="s">
        <v>116</v>
      </c>
      <c r="D33" s="68" t="s">
        <v>124</v>
      </c>
      <c r="E33" s="68" t="s">
        <v>101</v>
      </c>
      <c r="F33" s="99" t="s">
        <v>74</v>
      </c>
      <c r="G33" s="68" t="s">
        <v>89</v>
      </c>
      <c r="H33" s="68" t="s">
        <v>74</v>
      </c>
      <c r="I33" s="95" t="s">
        <v>118</v>
      </c>
      <c r="J33" s="68">
        <v>1.618</v>
      </c>
      <c r="K33" s="68" t="s">
        <v>63</v>
      </c>
      <c r="L33" s="100">
        <v>0.382</v>
      </c>
      <c r="M33" s="79" t="s">
        <v>76</v>
      </c>
      <c r="N33" s="68">
        <v>2.618</v>
      </c>
      <c r="O33" s="68" t="s">
        <v>74</v>
      </c>
      <c r="P33" s="68" t="s">
        <v>63</v>
      </c>
      <c r="Q33" s="71" t="s">
        <v>74</v>
      </c>
      <c r="R33" s="79" t="s">
        <v>63</v>
      </c>
      <c r="S33" s="80" t="s">
        <v>78</v>
      </c>
      <c r="T33" s="71" t="s">
        <v>63</v>
      </c>
      <c r="U33" s="99" t="s">
        <v>63</v>
      </c>
      <c r="V33" s="68">
        <v>1.618</v>
      </c>
      <c r="W33" s="101" t="s">
        <v>91</v>
      </c>
      <c r="X33" s="71" t="s">
        <v>63</v>
      </c>
      <c r="Y33" s="83">
        <f t="shared" si="1"/>
        <v>0.34</v>
      </c>
      <c r="Z33" s="103">
        <f>Z32+0.34</f>
        <v>170.89</v>
      </c>
      <c r="AA33" s="113">
        <f t="shared" si="5"/>
        <v>0.001993550279</v>
      </c>
      <c r="AB33" s="104"/>
      <c r="AC33" s="114"/>
      <c r="AT33" s="115"/>
    </row>
    <row r="34">
      <c r="A34" s="13" t="s">
        <v>159</v>
      </c>
      <c r="B34" s="99" t="s">
        <v>63</v>
      </c>
      <c r="C34" s="68" t="s">
        <v>116</v>
      </c>
      <c r="D34" s="68" t="s">
        <v>68</v>
      </c>
      <c r="E34" s="68" t="s">
        <v>101</v>
      </c>
      <c r="F34" s="99" t="s">
        <v>63</v>
      </c>
      <c r="G34" s="68" t="s">
        <v>89</v>
      </c>
      <c r="H34" s="68" t="s">
        <v>74</v>
      </c>
      <c r="I34" s="95" t="s">
        <v>118</v>
      </c>
      <c r="J34" s="68">
        <v>1.618</v>
      </c>
      <c r="K34" s="68" t="s">
        <v>63</v>
      </c>
      <c r="L34" s="100">
        <v>0.382</v>
      </c>
      <c r="M34" s="79" t="s">
        <v>96</v>
      </c>
      <c r="N34" s="68">
        <v>2.618</v>
      </c>
      <c r="O34" s="68" t="s">
        <v>74</v>
      </c>
      <c r="P34" s="68" t="s">
        <v>63</v>
      </c>
      <c r="Q34" s="71" t="s">
        <v>74</v>
      </c>
      <c r="R34" s="79" t="s">
        <v>63</v>
      </c>
      <c r="S34" s="80" t="s">
        <v>78</v>
      </c>
      <c r="T34" s="71" t="s">
        <v>63</v>
      </c>
      <c r="U34" s="99" t="s">
        <v>63</v>
      </c>
      <c r="V34" s="68">
        <v>2.618</v>
      </c>
      <c r="W34" s="101" t="s">
        <v>91</v>
      </c>
      <c r="X34" s="71" t="s">
        <v>63</v>
      </c>
      <c r="Y34" s="83">
        <f t="shared" si="1"/>
        <v>10.49</v>
      </c>
      <c r="Z34" s="103">
        <f>Z33+10.49</f>
        <v>181.38</v>
      </c>
      <c r="AA34" s="113">
        <f t="shared" si="5"/>
        <v>0.06138451636</v>
      </c>
      <c r="AB34" s="104"/>
      <c r="AC34" s="114"/>
      <c r="AT34" s="115"/>
    </row>
    <row r="35">
      <c r="A35" s="13" t="s">
        <v>160</v>
      </c>
      <c r="B35" s="99" t="s">
        <v>74</v>
      </c>
      <c r="C35" s="68" t="s">
        <v>122</v>
      </c>
      <c r="D35" s="68" t="s">
        <v>68</v>
      </c>
      <c r="E35" s="68" t="s">
        <v>154</v>
      </c>
      <c r="F35" s="99" t="s">
        <v>63</v>
      </c>
      <c r="G35" s="68" t="s">
        <v>73</v>
      </c>
      <c r="H35" s="68" t="s">
        <v>74</v>
      </c>
      <c r="I35" s="95" t="s">
        <v>118</v>
      </c>
      <c r="J35" s="68">
        <v>1.618</v>
      </c>
      <c r="K35" s="68" t="s">
        <v>74</v>
      </c>
      <c r="L35" s="100" t="s">
        <v>63</v>
      </c>
      <c r="M35" s="79" t="s">
        <v>96</v>
      </c>
      <c r="N35" s="68">
        <v>2.618</v>
      </c>
      <c r="O35" s="68" t="s">
        <v>74</v>
      </c>
      <c r="P35" s="68" t="s">
        <v>74</v>
      </c>
      <c r="Q35" s="71" t="s">
        <v>63</v>
      </c>
      <c r="R35" s="79" t="s">
        <v>63</v>
      </c>
      <c r="S35" s="80" t="s">
        <v>63</v>
      </c>
      <c r="T35" s="71" t="s">
        <v>63</v>
      </c>
      <c r="U35" s="99" t="s">
        <v>63</v>
      </c>
      <c r="V35" s="68">
        <v>1.618</v>
      </c>
      <c r="W35" s="101" t="s">
        <v>79</v>
      </c>
      <c r="X35" s="71" t="s">
        <v>63</v>
      </c>
      <c r="Y35" s="83">
        <f t="shared" si="1"/>
        <v>-0.94</v>
      </c>
      <c r="Z35" s="103">
        <f>Z34-0.94</f>
        <v>180.44</v>
      </c>
      <c r="AA35" s="113">
        <f t="shared" si="5"/>
        <v>-0.0051824898</v>
      </c>
      <c r="AB35" s="104"/>
      <c r="AC35" s="114"/>
      <c r="AT35" s="115"/>
    </row>
    <row r="36">
      <c r="A36" s="13" t="s">
        <v>161</v>
      </c>
      <c r="B36" s="99" t="s">
        <v>63</v>
      </c>
      <c r="C36" s="68" t="s">
        <v>66</v>
      </c>
      <c r="D36" s="68" t="s">
        <v>68</v>
      </c>
      <c r="E36" s="68" t="s">
        <v>101</v>
      </c>
      <c r="F36" s="99" t="s">
        <v>74</v>
      </c>
      <c r="G36" s="68" t="s">
        <v>73</v>
      </c>
      <c r="H36" s="68" t="s">
        <v>74</v>
      </c>
      <c r="I36" s="95" t="s">
        <v>90</v>
      </c>
      <c r="J36" s="68">
        <v>1.618</v>
      </c>
      <c r="K36" s="68" t="s">
        <v>74</v>
      </c>
      <c r="L36" s="100">
        <v>0.236</v>
      </c>
      <c r="M36" s="79" t="s">
        <v>76</v>
      </c>
      <c r="N36" s="68" t="s">
        <v>63</v>
      </c>
      <c r="O36" s="68" t="s">
        <v>74</v>
      </c>
      <c r="P36" s="68" t="s">
        <v>74</v>
      </c>
      <c r="Q36" s="71" t="s">
        <v>74</v>
      </c>
      <c r="R36" s="79" t="s">
        <v>63</v>
      </c>
      <c r="S36" s="80" t="s">
        <v>63</v>
      </c>
      <c r="T36" s="71" t="s">
        <v>63</v>
      </c>
      <c r="U36" s="99" t="s">
        <v>74</v>
      </c>
      <c r="V36" s="68">
        <v>2.618</v>
      </c>
      <c r="W36" s="101" t="s">
        <v>79</v>
      </c>
      <c r="X36" s="71" t="s">
        <v>63</v>
      </c>
      <c r="Y36" s="83">
        <f t="shared" si="1"/>
        <v>-3.59</v>
      </c>
      <c r="Z36" s="103">
        <f>Z35-3.59</f>
        <v>176.85</v>
      </c>
      <c r="AA36" s="113">
        <f t="shared" si="5"/>
        <v>-0.01989581024</v>
      </c>
      <c r="AB36" s="104"/>
      <c r="AC36" s="114"/>
      <c r="AT36" s="115"/>
    </row>
    <row r="37">
      <c r="A37" s="13" t="s">
        <v>162</v>
      </c>
      <c r="B37" s="99" t="s">
        <v>63</v>
      </c>
      <c r="C37" s="68" t="s">
        <v>111</v>
      </c>
      <c r="D37" s="68" t="s">
        <v>87</v>
      </c>
      <c r="E37" s="68" t="s">
        <v>149</v>
      </c>
      <c r="F37" s="99" t="s">
        <v>63</v>
      </c>
      <c r="G37" s="68" t="s">
        <v>89</v>
      </c>
      <c r="H37" s="68" t="s">
        <v>74</v>
      </c>
      <c r="I37" s="95" t="s">
        <v>129</v>
      </c>
      <c r="J37" s="68">
        <v>2.618</v>
      </c>
      <c r="K37" s="68" t="s">
        <v>74</v>
      </c>
      <c r="L37" s="100" t="s">
        <v>63</v>
      </c>
      <c r="M37" s="79" t="s">
        <v>76</v>
      </c>
      <c r="N37" s="68">
        <v>4.618</v>
      </c>
      <c r="O37" s="68" t="s">
        <v>74</v>
      </c>
      <c r="P37" s="68" t="s">
        <v>74</v>
      </c>
      <c r="Q37" s="71" t="s">
        <v>74</v>
      </c>
      <c r="R37" s="79" t="s">
        <v>78</v>
      </c>
      <c r="S37" s="80" t="s">
        <v>107</v>
      </c>
      <c r="T37" s="71" t="s">
        <v>74</v>
      </c>
      <c r="U37" s="99" t="s">
        <v>74</v>
      </c>
      <c r="V37" s="68">
        <v>1.618</v>
      </c>
      <c r="W37" s="101" t="s">
        <v>91</v>
      </c>
      <c r="X37" s="71" t="s">
        <v>63</v>
      </c>
      <c r="Y37" s="83">
        <f t="shared" si="1"/>
        <v>1.57</v>
      </c>
      <c r="Z37" s="103">
        <f>Z36+1.57</f>
        <v>178.42</v>
      </c>
      <c r="AA37" s="113">
        <f t="shared" si="5"/>
        <v>0.00887757987</v>
      </c>
      <c r="AB37" s="104"/>
      <c r="AC37" s="114"/>
      <c r="AT37" s="115"/>
    </row>
    <row r="38">
      <c r="A38" s="13" t="s">
        <v>163</v>
      </c>
      <c r="B38" s="99" t="s">
        <v>63</v>
      </c>
      <c r="C38" s="68" t="s">
        <v>66</v>
      </c>
      <c r="D38" s="68" t="s">
        <v>124</v>
      </c>
      <c r="E38" s="68" t="s">
        <v>154</v>
      </c>
      <c r="F38" s="99" t="s">
        <v>74</v>
      </c>
      <c r="G38" s="68" t="s">
        <v>89</v>
      </c>
      <c r="H38" s="68" t="s">
        <v>74</v>
      </c>
      <c r="I38" s="95" t="s">
        <v>118</v>
      </c>
      <c r="J38" s="68" t="s">
        <v>63</v>
      </c>
      <c r="K38" s="68" t="s">
        <v>74</v>
      </c>
      <c r="L38" s="100">
        <v>0.236</v>
      </c>
      <c r="M38" s="79" t="s">
        <v>96</v>
      </c>
      <c r="N38" s="68">
        <v>4.618</v>
      </c>
      <c r="O38" s="68" t="s">
        <v>74</v>
      </c>
      <c r="P38" s="68" t="s">
        <v>63</v>
      </c>
      <c r="Q38" s="71" t="s">
        <v>74</v>
      </c>
      <c r="R38" s="79" t="s">
        <v>78</v>
      </c>
      <c r="S38" s="80" t="s">
        <v>107</v>
      </c>
      <c r="T38" s="71" t="s">
        <v>74</v>
      </c>
      <c r="U38" s="99" t="s">
        <v>63</v>
      </c>
      <c r="V38" s="68">
        <v>1.618</v>
      </c>
      <c r="W38" s="101" t="s">
        <v>91</v>
      </c>
      <c r="X38" s="71" t="s">
        <v>63</v>
      </c>
      <c r="Y38" s="83">
        <f t="shared" si="1"/>
        <v>4.18</v>
      </c>
      <c r="Z38" s="103">
        <f>Z37+4.18</f>
        <v>182.6</v>
      </c>
      <c r="AA38" s="113">
        <f t="shared" si="5"/>
        <v>0.02342786683</v>
      </c>
      <c r="AB38" s="104"/>
      <c r="AC38" s="114"/>
      <c r="AT38" s="115"/>
    </row>
    <row r="39">
      <c r="A39" s="13" t="s">
        <v>164</v>
      </c>
      <c r="B39" s="99" t="s">
        <v>63</v>
      </c>
      <c r="C39" s="68" t="s">
        <v>165</v>
      </c>
      <c r="D39" s="68" t="s">
        <v>68</v>
      </c>
      <c r="E39" s="68" t="s">
        <v>145</v>
      </c>
      <c r="F39" s="99" t="s">
        <v>63</v>
      </c>
      <c r="G39" s="68" t="s">
        <v>73</v>
      </c>
      <c r="H39" s="68" t="s">
        <v>74</v>
      </c>
      <c r="I39" s="95" t="s">
        <v>63</v>
      </c>
      <c r="J39" s="68">
        <v>2.618</v>
      </c>
      <c r="K39" s="68" t="s">
        <v>63</v>
      </c>
      <c r="L39" s="100">
        <v>0.382</v>
      </c>
      <c r="M39" s="79" t="s">
        <v>76</v>
      </c>
      <c r="N39" s="68">
        <v>4.618</v>
      </c>
      <c r="O39" s="68" t="s">
        <v>74</v>
      </c>
      <c r="P39" s="68" t="s">
        <v>63</v>
      </c>
      <c r="Q39" s="71" t="s">
        <v>74</v>
      </c>
      <c r="R39" s="79" t="s">
        <v>78</v>
      </c>
      <c r="S39" s="80" t="s">
        <v>63</v>
      </c>
      <c r="T39" s="71" t="s">
        <v>63</v>
      </c>
      <c r="U39" s="99" t="s">
        <v>74</v>
      </c>
      <c r="V39" s="68">
        <v>1.618</v>
      </c>
      <c r="W39" s="101" t="s">
        <v>79</v>
      </c>
      <c r="X39" s="71" t="s">
        <v>63</v>
      </c>
      <c r="Y39" s="83">
        <f t="shared" si="1"/>
        <v>-3.65</v>
      </c>
      <c r="Z39" s="103">
        <f>Z38-3.65</f>
        <v>178.95</v>
      </c>
      <c r="AA39" s="113">
        <f t="shared" si="5"/>
        <v>-0.0199890471</v>
      </c>
      <c r="AB39" s="104"/>
      <c r="AC39" s="114"/>
      <c r="AT39" s="115"/>
    </row>
    <row r="40">
      <c r="A40" s="13" t="s">
        <v>166</v>
      </c>
      <c r="B40" s="99" t="s">
        <v>63</v>
      </c>
      <c r="C40" s="68" t="s">
        <v>86</v>
      </c>
      <c r="D40" s="68" t="s">
        <v>68</v>
      </c>
      <c r="E40" s="68" t="s">
        <v>70</v>
      </c>
      <c r="F40" s="99" t="s">
        <v>74</v>
      </c>
      <c r="G40" s="68" t="s">
        <v>73</v>
      </c>
      <c r="H40" s="68" t="s">
        <v>74</v>
      </c>
      <c r="I40" s="95" t="s">
        <v>75</v>
      </c>
      <c r="J40" s="68">
        <v>2.618</v>
      </c>
      <c r="K40" s="68" t="s">
        <v>74</v>
      </c>
      <c r="L40" s="100">
        <v>0.382</v>
      </c>
      <c r="M40" s="79" t="s">
        <v>76</v>
      </c>
      <c r="N40" s="68">
        <v>3.618</v>
      </c>
      <c r="O40" s="68" t="s">
        <v>74</v>
      </c>
      <c r="P40" s="68" t="s">
        <v>63</v>
      </c>
      <c r="Q40" s="71" t="s">
        <v>74</v>
      </c>
      <c r="R40" s="79" t="s">
        <v>63</v>
      </c>
      <c r="S40" s="80" t="s">
        <v>63</v>
      </c>
      <c r="T40" s="71" t="s">
        <v>74</v>
      </c>
      <c r="U40" s="99" t="s">
        <v>74</v>
      </c>
      <c r="V40" s="68">
        <v>2.618</v>
      </c>
      <c r="W40" s="101" t="s">
        <v>91</v>
      </c>
      <c r="X40" s="71" t="s">
        <v>74</v>
      </c>
      <c r="Y40" s="83">
        <f t="shared" si="1"/>
        <v>6.22</v>
      </c>
      <c r="Z40" s="103">
        <f>Z39+6.22</f>
        <v>185.17</v>
      </c>
      <c r="AA40" s="113">
        <f t="shared" si="5"/>
        <v>0.03475831238</v>
      </c>
      <c r="AB40" s="104"/>
      <c r="AC40" s="114"/>
      <c r="AT40" s="115"/>
    </row>
    <row r="41">
      <c r="A41" s="13" t="s">
        <v>167</v>
      </c>
      <c r="B41" s="99" t="s">
        <v>63</v>
      </c>
      <c r="C41" s="68" t="s">
        <v>116</v>
      </c>
      <c r="D41" s="68" t="s">
        <v>87</v>
      </c>
      <c r="E41" s="68" t="s">
        <v>154</v>
      </c>
      <c r="F41" s="99" t="s">
        <v>63</v>
      </c>
      <c r="G41" s="68" t="s">
        <v>89</v>
      </c>
      <c r="H41" s="68" t="s">
        <v>74</v>
      </c>
      <c r="I41" s="95" t="s">
        <v>94</v>
      </c>
      <c r="J41" s="68" t="s">
        <v>63</v>
      </c>
      <c r="K41" s="68" t="s">
        <v>74</v>
      </c>
      <c r="L41" s="100" t="s">
        <v>63</v>
      </c>
      <c r="M41" s="79" t="s">
        <v>76</v>
      </c>
      <c r="N41" s="68" t="s">
        <v>63</v>
      </c>
      <c r="O41" s="68" t="s">
        <v>74</v>
      </c>
      <c r="P41" s="68" t="s">
        <v>74</v>
      </c>
      <c r="Q41" s="71" t="s">
        <v>74</v>
      </c>
      <c r="R41" s="79" t="s">
        <v>63</v>
      </c>
      <c r="S41" s="80" t="s">
        <v>63</v>
      </c>
      <c r="T41" s="71" t="s">
        <v>63</v>
      </c>
      <c r="U41" s="99" t="s">
        <v>63</v>
      </c>
      <c r="V41" s="68">
        <v>2.618</v>
      </c>
      <c r="W41" s="101" t="s">
        <v>79</v>
      </c>
      <c r="X41" s="71" t="s">
        <v>63</v>
      </c>
      <c r="Y41" s="83">
        <f t="shared" si="1"/>
        <v>-2.99</v>
      </c>
      <c r="Z41" s="103">
        <f>Z40-2.99</f>
        <v>182.18</v>
      </c>
      <c r="AA41" s="113">
        <f t="shared" si="5"/>
        <v>-0.01614732408</v>
      </c>
      <c r="AB41" s="104"/>
      <c r="AC41" s="114"/>
      <c r="AT41" s="115"/>
    </row>
    <row r="42">
      <c r="A42" s="13" t="s">
        <v>168</v>
      </c>
      <c r="B42" s="99" t="s">
        <v>63</v>
      </c>
      <c r="C42" s="68" t="s">
        <v>100</v>
      </c>
      <c r="D42" s="68" t="s">
        <v>87</v>
      </c>
      <c r="E42" s="68" t="s">
        <v>158</v>
      </c>
      <c r="F42" s="99" t="s">
        <v>63</v>
      </c>
      <c r="G42" s="68" t="s">
        <v>73</v>
      </c>
      <c r="H42" s="68" t="s">
        <v>74</v>
      </c>
      <c r="I42" s="95" t="s">
        <v>118</v>
      </c>
      <c r="J42" s="68">
        <v>1.618</v>
      </c>
      <c r="K42" s="68" t="s">
        <v>74</v>
      </c>
      <c r="L42" s="100">
        <v>0.5</v>
      </c>
      <c r="M42" s="79" t="s">
        <v>96</v>
      </c>
      <c r="N42" s="68">
        <v>3.618</v>
      </c>
      <c r="O42" s="68" t="s">
        <v>74</v>
      </c>
      <c r="P42" s="68" t="s">
        <v>74</v>
      </c>
      <c r="Q42" s="71" t="s">
        <v>74</v>
      </c>
      <c r="R42" s="79" t="s">
        <v>78</v>
      </c>
      <c r="S42" s="80" t="s">
        <v>107</v>
      </c>
      <c r="T42" s="71" t="s">
        <v>74</v>
      </c>
      <c r="U42" s="99" t="s">
        <v>63</v>
      </c>
      <c r="V42" s="68">
        <v>2.618</v>
      </c>
      <c r="W42" s="101" t="s">
        <v>91</v>
      </c>
      <c r="X42" s="71" t="s">
        <v>74</v>
      </c>
      <c r="Y42" s="83">
        <f t="shared" si="1"/>
        <v>15.64</v>
      </c>
      <c r="Z42" s="103">
        <f>Z41+15.64</f>
        <v>197.82</v>
      </c>
      <c r="AA42" s="113">
        <f t="shared" si="5"/>
        <v>0.08584916017</v>
      </c>
      <c r="AB42" s="104"/>
      <c r="AC42" s="114"/>
      <c r="AT42" s="115"/>
    </row>
    <row r="43">
      <c r="A43" s="116"/>
      <c r="B43" s="99"/>
      <c r="C43" s="68"/>
      <c r="D43" s="68"/>
      <c r="E43" s="68"/>
      <c r="F43" s="99"/>
      <c r="G43" s="68"/>
      <c r="H43" s="68"/>
      <c r="I43" s="95"/>
      <c r="J43" s="68"/>
      <c r="K43" s="68"/>
      <c r="L43" s="100"/>
      <c r="M43" s="117"/>
      <c r="N43" s="68"/>
      <c r="O43" s="68"/>
      <c r="P43" s="68"/>
      <c r="Q43" s="71"/>
      <c r="R43" s="117"/>
      <c r="S43" s="118"/>
      <c r="T43" s="71"/>
      <c r="U43" s="99"/>
      <c r="V43" s="68"/>
      <c r="W43" s="101"/>
      <c r="X43" s="71"/>
      <c r="Y43" s="119" t="str">
        <f t="shared" si="1"/>
        <v/>
      </c>
      <c r="Z43" s="103"/>
      <c r="AA43" s="113" t="str">
        <f t="shared" si="5"/>
        <v/>
      </c>
      <c r="AB43" s="104"/>
      <c r="AC43" s="114"/>
      <c r="AT43" s="115"/>
    </row>
    <row r="44">
      <c r="A44" s="116"/>
      <c r="B44" s="99"/>
      <c r="C44" s="68"/>
      <c r="D44" s="68"/>
      <c r="E44" s="68"/>
      <c r="F44" s="99"/>
      <c r="G44" s="68"/>
      <c r="H44" s="68"/>
      <c r="I44" s="95"/>
      <c r="J44" s="68"/>
      <c r="K44" s="68"/>
      <c r="L44" s="100"/>
      <c r="M44" s="117"/>
      <c r="N44" s="68"/>
      <c r="O44" s="68"/>
      <c r="P44" s="68"/>
      <c r="Q44" s="71"/>
      <c r="R44" s="117"/>
      <c r="S44" s="118"/>
      <c r="T44" s="71"/>
      <c r="U44" s="99"/>
      <c r="V44" s="68"/>
      <c r="W44" s="101"/>
      <c r="X44" s="71"/>
      <c r="Y44" s="119" t="str">
        <f t="shared" si="1"/>
        <v/>
      </c>
      <c r="Z44" s="103"/>
      <c r="AA44" s="113" t="str">
        <f t="shared" si="5"/>
        <v/>
      </c>
      <c r="AB44" s="104"/>
      <c r="AC44" s="114"/>
      <c r="AT44" s="115"/>
    </row>
    <row r="45">
      <c r="A45" s="104"/>
      <c r="B45" s="99"/>
      <c r="C45" s="68"/>
      <c r="D45" s="68"/>
      <c r="E45" s="68"/>
      <c r="F45" s="99"/>
      <c r="G45" s="68"/>
      <c r="H45" s="68"/>
      <c r="I45" s="95"/>
      <c r="J45" s="68"/>
      <c r="K45" s="68"/>
      <c r="L45" s="100"/>
      <c r="M45" s="117"/>
      <c r="N45" s="68"/>
      <c r="O45" s="68"/>
      <c r="P45" s="68"/>
      <c r="Q45" s="71"/>
      <c r="R45" s="117"/>
      <c r="S45" s="118"/>
      <c r="T45" s="71"/>
      <c r="U45" s="99"/>
      <c r="V45" s="68"/>
      <c r="W45" s="101"/>
      <c r="X45" s="71"/>
      <c r="Y45" s="119" t="str">
        <f t="shared" si="1"/>
        <v/>
      </c>
      <c r="Z45" s="103"/>
      <c r="AA45" s="113" t="str">
        <f t="shared" si="5"/>
        <v/>
      </c>
      <c r="AB45" s="104"/>
      <c r="AC45" s="114"/>
      <c r="AT45" s="115"/>
    </row>
    <row r="46">
      <c r="A46" s="104"/>
      <c r="B46" s="99"/>
      <c r="C46" s="68"/>
      <c r="D46" s="68"/>
      <c r="E46" s="68"/>
      <c r="F46" s="99"/>
      <c r="G46" s="68"/>
      <c r="H46" s="68"/>
      <c r="I46" s="95"/>
      <c r="J46" s="68"/>
      <c r="K46" s="68"/>
      <c r="L46" s="100"/>
      <c r="M46" s="117"/>
      <c r="N46" s="68"/>
      <c r="O46" s="68"/>
      <c r="P46" s="68"/>
      <c r="Q46" s="71"/>
      <c r="R46" s="117"/>
      <c r="S46" s="118"/>
      <c r="T46" s="71"/>
      <c r="U46" s="99"/>
      <c r="V46" s="68"/>
      <c r="W46" s="101"/>
      <c r="X46" s="71"/>
      <c r="Y46" s="119" t="str">
        <f t="shared" si="1"/>
        <v/>
      </c>
      <c r="Z46" s="103"/>
      <c r="AA46" s="113" t="str">
        <f t="shared" si="5"/>
        <v/>
      </c>
      <c r="AB46" s="104"/>
      <c r="AC46" s="114"/>
      <c r="AT46" s="115"/>
    </row>
    <row r="47">
      <c r="A47" s="104"/>
      <c r="B47" s="99"/>
      <c r="C47" s="68"/>
      <c r="D47" s="68"/>
      <c r="E47" s="68"/>
      <c r="F47" s="99"/>
      <c r="G47" s="68"/>
      <c r="H47" s="68"/>
      <c r="I47" s="95"/>
      <c r="J47" s="68"/>
      <c r="K47" s="68"/>
      <c r="L47" s="100"/>
      <c r="M47" s="117"/>
      <c r="N47" s="68"/>
      <c r="O47" s="68"/>
      <c r="P47" s="68"/>
      <c r="Q47" s="71"/>
      <c r="R47" s="117"/>
      <c r="S47" s="118"/>
      <c r="T47" s="71"/>
      <c r="U47" s="99"/>
      <c r="V47" s="68"/>
      <c r="W47" s="101"/>
      <c r="X47" s="71"/>
      <c r="Y47" s="119" t="str">
        <f t="shared" si="1"/>
        <v/>
      </c>
      <c r="Z47" s="103"/>
      <c r="AA47" s="113" t="str">
        <f t="shared" si="5"/>
        <v/>
      </c>
      <c r="AB47" s="104"/>
      <c r="AC47" s="114"/>
      <c r="AT47" s="115"/>
    </row>
    <row r="48">
      <c r="A48" s="104"/>
      <c r="B48" s="99"/>
      <c r="C48" s="68"/>
      <c r="D48" s="68"/>
      <c r="E48" s="68"/>
      <c r="F48" s="99"/>
      <c r="G48" s="68"/>
      <c r="H48" s="68"/>
      <c r="I48" s="95"/>
      <c r="J48" s="68"/>
      <c r="K48" s="68"/>
      <c r="L48" s="100"/>
      <c r="M48" s="117"/>
      <c r="N48" s="68"/>
      <c r="O48" s="68"/>
      <c r="P48" s="68"/>
      <c r="Q48" s="71"/>
      <c r="R48" s="117"/>
      <c r="S48" s="118"/>
      <c r="T48" s="71"/>
      <c r="U48" s="99"/>
      <c r="V48" s="68"/>
      <c r="W48" s="101"/>
      <c r="X48" s="71"/>
      <c r="Y48" s="119" t="str">
        <f t="shared" si="1"/>
        <v/>
      </c>
      <c r="Z48" s="103"/>
      <c r="AA48" s="113" t="str">
        <f t="shared" si="5"/>
        <v/>
      </c>
      <c r="AB48" s="104"/>
      <c r="AC48" s="114"/>
      <c r="AT48" s="115"/>
    </row>
    <row r="49">
      <c r="A49" s="104"/>
      <c r="B49" s="99"/>
      <c r="C49" s="68"/>
      <c r="D49" s="68"/>
      <c r="E49" s="68"/>
      <c r="F49" s="99"/>
      <c r="G49" s="68"/>
      <c r="H49" s="68"/>
      <c r="I49" s="95"/>
      <c r="J49" s="68"/>
      <c r="K49" s="68"/>
      <c r="L49" s="100"/>
      <c r="M49" s="117"/>
      <c r="N49" s="68"/>
      <c r="O49" s="68"/>
      <c r="P49" s="68"/>
      <c r="Q49" s="71"/>
      <c r="R49" s="117"/>
      <c r="S49" s="118"/>
      <c r="T49" s="71"/>
      <c r="U49" s="99"/>
      <c r="V49" s="68"/>
      <c r="W49" s="101"/>
      <c r="X49" s="71"/>
      <c r="Y49" s="119" t="str">
        <f t="shared" si="1"/>
        <v/>
      </c>
      <c r="Z49" s="103"/>
      <c r="AA49" s="113" t="str">
        <f t="shared" si="5"/>
        <v/>
      </c>
      <c r="AB49" s="104"/>
      <c r="AC49" s="114"/>
      <c r="AT49" s="115"/>
    </row>
    <row r="50">
      <c r="A50" s="104"/>
      <c r="B50" s="99"/>
      <c r="C50" s="68"/>
      <c r="D50" s="68"/>
      <c r="E50" s="68"/>
      <c r="F50" s="99"/>
      <c r="G50" s="68"/>
      <c r="H50" s="68"/>
      <c r="I50" s="95"/>
      <c r="J50" s="68"/>
      <c r="K50" s="68"/>
      <c r="L50" s="100"/>
      <c r="M50" s="117"/>
      <c r="N50" s="68"/>
      <c r="O50" s="68"/>
      <c r="P50" s="68"/>
      <c r="Q50" s="71"/>
      <c r="R50" s="117"/>
      <c r="S50" s="118"/>
      <c r="T50" s="71"/>
      <c r="U50" s="99"/>
      <c r="V50" s="68"/>
      <c r="W50" s="101"/>
      <c r="X50" s="71"/>
      <c r="Y50" s="119" t="str">
        <f t="shared" si="1"/>
        <v/>
      </c>
      <c r="Z50" s="103"/>
      <c r="AA50" s="113" t="str">
        <f t="shared" si="5"/>
        <v/>
      </c>
      <c r="AB50" s="104"/>
      <c r="AC50" s="114"/>
      <c r="AT50" s="115"/>
    </row>
    <row r="51">
      <c r="A51" s="104"/>
      <c r="B51" s="99"/>
      <c r="C51" s="68"/>
      <c r="D51" s="68"/>
      <c r="E51" s="68"/>
      <c r="F51" s="99"/>
      <c r="G51" s="68"/>
      <c r="H51" s="68"/>
      <c r="I51" s="95"/>
      <c r="J51" s="68"/>
      <c r="K51" s="68"/>
      <c r="L51" s="100"/>
      <c r="M51" s="117"/>
      <c r="N51" s="68"/>
      <c r="O51" s="68"/>
      <c r="P51" s="68"/>
      <c r="Q51" s="71"/>
      <c r="R51" s="117"/>
      <c r="S51" s="118"/>
      <c r="T51" s="71"/>
      <c r="U51" s="99"/>
      <c r="V51" s="68"/>
      <c r="W51" s="101"/>
      <c r="X51" s="71"/>
      <c r="Y51" s="119" t="str">
        <f t="shared" si="1"/>
        <v/>
      </c>
      <c r="Z51" s="103"/>
      <c r="AA51" s="113" t="str">
        <f t="shared" si="5"/>
        <v/>
      </c>
      <c r="AB51" s="104"/>
      <c r="AC51" s="120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2"/>
    </row>
    <row r="52">
      <c r="A52" s="104"/>
      <c r="B52" s="99"/>
      <c r="C52" s="68"/>
      <c r="D52" s="68"/>
      <c r="E52" s="68"/>
      <c r="F52" s="99"/>
      <c r="G52" s="68"/>
      <c r="H52" s="68"/>
      <c r="I52" s="95"/>
      <c r="J52" s="68"/>
      <c r="K52" s="68"/>
      <c r="L52" s="100"/>
      <c r="M52" s="117"/>
      <c r="N52" s="68"/>
      <c r="O52" s="68"/>
      <c r="P52" s="68"/>
      <c r="Q52" s="71"/>
      <c r="R52" s="117"/>
      <c r="S52" s="118"/>
      <c r="T52" s="71"/>
      <c r="U52" s="99"/>
      <c r="V52" s="68"/>
      <c r="W52" s="101"/>
      <c r="X52" s="71"/>
      <c r="Y52" s="119" t="str">
        <f t="shared" si="1"/>
        <v/>
      </c>
      <c r="Z52" s="103"/>
      <c r="AA52" s="113" t="str">
        <f t="shared" si="5"/>
        <v/>
      </c>
      <c r="AB52" s="104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</row>
    <row r="53">
      <c r="A53" s="104"/>
      <c r="B53" s="99"/>
      <c r="C53" s="68"/>
      <c r="D53" s="68"/>
      <c r="E53" s="68"/>
      <c r="F53" s="99"/>
      <c r="G53" s="68"/>
      <c r="H53" s="68"/>
      <c r="I53" s="95"/>
      <c r="J53" s="68"/>
      <c r="K53" s="68"/>
      <c r="L53" s="100"/>
      <c r="M53" s="117"/>
      <c r="N53" s="68"/>
      <c r="O53" s="68"/>
      <c r="P53" s="68"/>
      <c r="Q53" s="71"/>
      <c r="R53" s="117"/>
      <c r="S53" s="118"/>
      <c r="T53" s="71"/>
      <c r="U53" s="99"/>
      <c r="V53" s="68"/>
      <c r="W53" s="101"/>
      <c r="X53" s="71"/>
      <c r="Y53" s="119" t="str">
        <f t="shared" si="1"/>
        <v/>
      </c>
      <c r="Z53" s="103"/>
      <c r="AA53" s="113" t="str">
        <f t="shared" si="5"/>
        <v/>
      </c>
      <c r="AB53" s="104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</row>
    <row r="54">
      <c r="A54" s="104"/>
      <c r="B54" s="99"/>
      <c r="C54" s="68"/>
      <c r="D54" s="68"/>
      <c r="E54" s="68"/>
      <c r="F54" s="99"/>
      <c r="G54" s="68"/>
      <c r="H54" s="68"/>
      <c r="I54" s="95"/>
      <c r="J54" s="68"/>
      <c r="K54" s="68"/>
      <c r="L54" s="100"/>
      <c r="M54" s="117"/>
      <c r="N54" s="68"/>
      <c r="O54" s="68"/>
      <c r="P54" s="68"/>
      <c r="Q54" s="71"/>
      <c r="R54" s="117"/>
      <c r="S54" s="118"/>
      <c r="T54" s="71"/>
      <c r="U54" s="99"/>
      <c r="V54" s="68"/>
      <c r="W54" s="101"/>
      <c r="X54" s="71"/>
      <c r="Y54" s="119" t="str">
        <f t="shared" si="1"/>
        <v/>
      </c>
      <c r="Z54" s="103"/>
      <c r="AA54" s="113" t="str">
        <f t="shared" si="5"/>
        <v/>
      </c>
      <c r="AB54" s="104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</row>
    <row r="55">
      <c r="A55" s="104"/>
      <c r="B55" s="99"/>
      <c r="C55" s="68"/>
      <c r="D55" s="68"/>
      <c r="E55" s="68"/>
      <c r="F55" s="99"/>
      <c r="G55" s="68"/>
      <c r="H55" s="68"/>
      <c r="I55" s="95"/>
      <c r="J55" s="68"/>
      <c r="K55" s="68"/>
      <c r="L55" s="100"/>
      <c r="M55" s="117"/>
      <c r="N55" s="68"/>
      <c r="O55" s="68"/>
      <c r="P55" s="68"/>
      <c r="Q55" s="71"/>
      <c r="R55" s="117"/>
      <c r="S55" s="118"/>
      <c r="T55" s="71"/>
      <c r="U55" s="99"/>
      <c r="V55" s="68"/>
      <c r="W55" s="101"/>
      <c r="X55" s="71"/>
      <c r="Y55" s="119" t="str">
        <f t="shared" si="1"/>
        <v/>
      </c>
      <c r="Z55" s="103"/>
      <c r="AA55" s="113" t="str">
        <f t="shared" si="5"/>
        <v/>
      </c>
      <c r="AB55" s="104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</row>
    <row r="56">
      <c r="A56" s="104"/>
      <c r="B56" s="99"/>
      <c r="C56" s="68"/>
      <c r="D56" s="68"/>
      <c r="E56" s="68"/>
      <c r="F56" s="99"/>
      <c r="G56" s="68"/>
      <c r="H56" s="68"/>
      <c r="I56" s="95"/>
      <c r="J56" s="68"/>
      <c r="K56" s="68"/>
      <c r="L56" s="100"/>
      <c r="M56" s="117"/>
      <c r="N56" s="68"/>
      <c r="O56" s="68"/>
      <c r="P56" s="68"/>
      <c r="Q56" s="71"/>
      <c r="R56" s="117"/>
      <c r="S56" s="118"/>
      <c r="T56" s="71"/>
      <c r="U56" s="99"/>
      <c r="V56" s="68"/>
      <c r="W56" s="101"/>
      <c r="X56" s="71"/>
      <c r="Y56" s="119" t="str">
        <f t="shared" si="1"/>
        <v/>
      </c>
      <c r="Z56" s="103"/>
      <c r="AA56" s="113" t="str">
        <f t="shared" si="5"/>
        <v/>
      </c>
      <c r="AB56" s="104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</row>
    <row r="57">
      <c r="A57" s="104"/>
      <c r="B57" s="99"/>
      <c r="C57" s="68"/>
      <c r="D57" s="68"/>
      <c r="E57" s="68"/>
      <c r="F57" s="99"/>
      <c r="G57" s="68"/>
      <c r="H57" s="68"/>
      <c r="I57" s="95"/>
      <c r="J57" s="68"/>
      <c r="K57" s="68"/>
      <c r="L57" s="100"/>
      <c r="M57" s="117"/>
      <c r="N57" s="68"/>
      <c r="O57" s="68"/>
      <c r="P57" s="68"/>
      <c r="Q57" s="71"/>
      <c r="R57" s="117"/>
      <c r="S57" s="118"/>
      <c r="T57" s="71"/>
      <c r="U57" s="99"/>
      <c r="V57" s="68"/>
      <c r="W57" s="101"/>
      <c r="X57" s="71"/>
      <c r="Y57" s="119" t="str">
        <f t="shared" si="1"/>
        <v/>
      </c>
      <c r="Z57" s="103"/>
      <c r="AA57" s="113" t="str">
        <f t="shared" si="5"/>
        <v/>
      </c>
      <c r="AB57" s="104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</row>
    <row r="58">
      <c r="A58" s="104"/>
      <c r="B58" s="99"/>
      <c r="C58" s="68"/>
      <c r="D58" s="68"/>
      <c r="E58" s="68"/>
      <c r="F58" s="99"/>
      <c r="G58" s="68"/>
      <c r="H58" s="68"/>
      <c r="I58" s="95"/>
      <c r="J58" s="68"/>
      <c r="K58" s="68"/>
      <c r="L58" s="100"/>
      <c r="M58" s="117"/>
      <c r="N58" s="68"/>
      <c r="O58" s="68"/>
      <c r="P58" s="68"/>
      <c r="Q58" s="71"/>
      <c r="R58" s="117"/>
      <c r="S58" s="118"/>
      <c r="T58" s="71"/>
      <c r="U58" s="99"/>
      <c r="V58" s="68"/>
      <c r="W58" s="101"/>
      <c r="X58" s="71"/>
      <c r="Y58" s="119" t="str">
        <f t="shared" si="1"/>
        <v/>
      </c>
      <c r="Z58" s="103"/>
      <c r="AA58" s="113" t="str">
        <f t="shared" si="5"/>
        <v/>
      </c>
      <c r="AB58" s="104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</row>
    <row r="59">
      <c r="A59" s="104"/>
      <c r="B59" s="99"/>
      <c r="C59" s="68"/>
      <c r="D59" s="68"/>
      <c r="E59" s="68"/>
      <c r="F59" s="99"/>
      <c r="G59" s="68"/>
      <c r="H59" s="68"/>
      <c r="I59" s="95"/>
      <c r="J59" s="68"/>
      <c r="K59" s="68"/>
      <c r="L59" s="100"/>
      <c r="M59" s="117"/>
      <c r="N59" s="68"/>
      <c r="O59" s="68"/>
      <c r="P59" s="68"/>
      <c r="Q59" s="71"/>
      <c r="R59" s="117"/>
      <c r="S59" s="118"/>
      <c r="T59" s="71"/>
      <c r="U59" s="99"/>
      <c r="V59" s="68"/>
      <c r="W59" s="101"/>
      <c r="X59" s="71"/>
      <c r="Y59" s="119" t="str">
        <f t="shared" si="1"/>
        <v/>
      </c>
      <c r="Z59" s="103"/>
      <c r="AA59" s="113" t="str">
        <f t="shared" si="5"/>
        <v/>
      </c>
      <c r="AB59" s="104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</row>
    <row r="60">
      <c r="A60" s="104"/>
      <c r="B60" s="99"/>
      <c r="C60" s="68"/>
      <c r="D60" s="68"/>
      <c r="E60" s="68"/>
      <c r="F60" s="99"/>
      <c r="G60" s="68"/>
      <c r="H60" s="68"/>
      <c r="I60" s="95"/>
      <c r="J60" s="68"/>
      <c r="K60" s="68"/>
      <c r="L60" s="100"/>
      <c r="M60" s="117"/>
      <c r="N60" s="68"/>
      <c r="O60" s="68"/>
      <c r="P60" s="68"/>
      <c r="Q60" s="71"/>
      <c r="R60" s="117"/>
      <c r="S60" s="118"/>
      <c r="T60" s="71"/>
      <c r="U60" s="99"/>
      <c r="V60" s="68"/>
      <c r="W60" s="101"/>
      <c r="X60" s="71"/>
      <c r="Y60" s="119" t="str">
        <f t="shared" si="1"/>
        <v/>
      </c>
      <c r="Z60" s="103"/>
      <c r="AA60" s="113" t="str">
        <f t="shared" si="5"/>
        <v/>
      </c>
      <c r="AB60" s="104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</row>
    <row r="61">
      <c r="A61" s="104"/>
      <c r="B61" s="99"/>
      <c r="C61" s="68"/>
      <c r="D61" s="68"/>
      <c r="E61" s="68"/>
      <c r="F61" s="99"/>
      <c r="G61" s="68"/>
      <c r="H61" s="68"/>
      <c r="I61" s="95"/>
      <c r="J61" s="68"/>
      <c r="K61" s="68"/>
      <c r="L61" s="100"/>
      <c r="M61" s="117"/>
      <c r="N61" s="68"/>
      <c r="O61" s="68"/>
      <c r="P61" s="68"/>
      <c r="Q61" s="71"/>
      <c r="R61" s="117"/>
      <c r="S61" s="118"/>
      <c r="T61" s="71"/>
      <c r="U61" s="99"/>
      <c r="V61" s="68"/>
      <c r="W61" s="101"/>
      <c r="X61" s="71"/>
      <c r="Y61" s="119" t="str">
        <f t="shared" si="1"/>
        <v/>
      </c>
      <c r="Z61" s="103"/>
      <c r="AA61" s="113" t="str">
        <f t="shared" si="5"/>
        <v/>
      </c>
      <c r="AB61" s="104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</row>
    <row r="62">
      <c r="A62" s="104"/>
      <c r="B62" s="99"/>
      <c r="C62" s="68"/>
      <c r="D62" s="68"/>
      <c r="E62" s="68"/>
      <c r="F62" s="99"/>
      <c r="G62" s="68"/>
      <c r="H62" s="68"/>
      <c r="I62" s="95"/>
      <c r="J62" s="68"/>
      <c r="K62" s="68"/>
      <c r="L62" s="100"/>
      <c r="M62" s="117"/>
      <c r="N62" s="68"/>
      <c r="O62" s="68"/>
      <c r="P62" s="68"/>
      <c r="Q62" s="71"/>
      <c r="R62" s="117"/>
      <c r="S62" s="118"/>
      <c r="T62" s="71"/>
      <c r="U62" s="99"/>
      <c r="V62" s="68"/>
      <c r="W62" s="101"/>
      <c r="X62" s="71"/>
      <c r="Y62" s="119" t="str">
        <f t="shared" si="1"/>
        <v/>
      </c>
      <c r="Z62" s="103"/>
      <c r="AA62" s="113" t="str">
        <f t="shared" si="5"/>
        <v/>
      </c>
      <c r="AB62" s="104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</row>
    <row r="63">
      <c r="A63" s="104"/>
      <c r="B63" s="99"/>
      <c r="C63" s="68"/>
      <c r="D63" s="68"/>
      <c r="E63" s="68"/>
      <c r="F63" s="99"/>
      <c r="G63" s="68"/>
      <c r="H63" s="68"/>
      <c r="I63" s="95"/>
      <c r="J63" s="68"/>
      <c r="K63" s="68"/>
      <c r="L63" s="100"/>
      <c r="M63" s="117"/>
      <c r="N63" s="68"/>
      <c r="O63" s="68"/>
      <c r="P63" s="68"/>
      <c r="Q63" s="71"/>
      <c r="R63" s="117"/>
      <c r="S63" s="118"/>
      <c r="T63" s="71"/>
      <c r="U63" s="99"/>
      <c r="V63" s="68"/>
      <c r="W63" s="101"/>
      <c r="X63" s="71"/>
      <c r="Y63" s="119" t="str">
        <f t="shared" si="1"/>
        <v/>
      </c>
      <c r="Z63" s="103"/>
      <c r="AA63" s="113" t="str">
        <f t="shared" si="5"/>
        <v/>
      </c>
      <c r="AB63" s="104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</row>
    <row r="64">
      <c r="A64" s="104"/>
      <c r="B64" s="99"/>
      <c r="C64" s="68"/>
      <c r="D64" s="68"/>
      <c r="E64" s="68"/>
      <c r="F64" s="99"/>
      <c r="G64" s="68"/>
      <c r="H64" s="68"/>
      <c r="I64" s="95"/>
      <c r="J64" s="68"/>
      <c r="K64" s="68"/>
      <c r="L64" s="100"/>
      <c r="M64" s="117"/>
      <c r="N64" s="68"/>
      <c r="O64" s="68"/>
      <c r="P64" s="68"/>
      <c r="Q64" s="71"/>
      <c r="R64" s="117"/>
      <c r="S64" s="118"/>
      <c r="T64" s="71"/>
      <c r="U64" s="99"/>
      <c r="V64" s="68"/>
      <c r="W64" s="101"/>
      <c r="X64" s="71"/>
      <c r="Y64" s="119" t="str">
        <f t="shared" si="1"/>
        <v/>
      </c>
      <c r="Z64" s="103"/>
      <c r="AA64" s="113" t="str">
        <f t="shared" si="5"/>
        <v/>
      </c>
      <c r="AB64" s="104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</row>
    <row r="65">
      <c r="A65" s="104"/>
      <c r="B65" s="99"/>
      <c r="C65" s="68"/>
      <c r="D65" s="68"/>
      <c r="E65" s="68"/>
      <c r="F65" s="99"/>
      <c r="G65" s="68"/>
      <c r="H65" s="68"/>
      <c r="I65" s="95"/>
      <c r="J65" s="68"/>
      <c r="K65" s="68"/>
      <c r="L65" s="100"/>
      <c r="M65" s="117"/>
      <c r="N65" s="68"/>
      <c r="O65" s="68"/>
      <c r="P65" s="68"/>
      <c r="Q65" s="71"/>
      <c r="R65" s="117"/>
      <c r="S65" s="118"/>
      <c r="T65" s="71"/>
      <c r="U65" s="99"/>
      <c r="V65" s="68"/>
      <c r="W65" s="101"/>
      <c r="X65" s="71"/>
      <c r="Y65" s="119" t="str">
        <f t="shared" si="1"/>
        <v/>
      </c>
      <c r="Z65" s="103"/>
      <c r="AA65" s="113" t="str">
        <f t="shared" si="5"/>
        <v/>
      </c>
      <c r="AB65" s="104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</row>
    <row r="66">
      <c r="A66" s="104"/>
      <c r="B66" s="99"/>
      <c r="C66" s="68"/>
      <c r="D66" s="68"/>
      <c r="E66" s="68"/>
      <c r="F66" s="99"/>
      <c r="G66" s="68"/>
      <c r="H66" s="68"/>
      <c r="I66" s="95"/>
      <c r="J66" s="68"/>
      <c r="K66" s="68"/>
      <c r="L66" s="100"/>
      <c r="M66" s="117"/>
      <c r="N66" s="68"/>
      <c r="O66" s="68"/>
      <c r="P66" s="68"/>
      <c r="Q66" s="71"/>
      <c r="R66" s="117"/>
      <c r="S66" s="118"/>
      <c r="T66" s="71"/>
      <c r="U66" s="99"/>
      <c r="V66" s="68"/>
      <c r="W66" s="101"/>
      <c r="X66" s="71"/>
      <c r="Y66" s="119" t="str">
        <f t="shared" si="1"/>
        <v/>
      </c>
      <c r="Z66" s="103"/>
      <c r="AA66" s="113" t="str">
        <f t="shared" si="5"/>
        <v/>
      </c>
      <c r="AB66" s="104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</row>
    <row r="67">
      <c r="A67" s="104"/>
      <c r="B67" s="99"/>
      <c r="C67" s="68"/>
      <c r="D67" s="68"/>
      <c r="E67" s="68"/>
      <c r="F67" s="99"/>
      <c r="G67" s="68"/>
      <c r="H67" s="68"/>
      <c r="I67" s="95"/>
      <c r="J67" s="68"/>
      <c r="K67" s="68"/>
      <c r="L67" s="100"/>
      <c r="M67" s="117"/>
      <c r="N67" s="68"/>
      <c r="O67" s="68"/>
      <c r="P67" s="68"/>
      <c r="Q67" s="71"/>
      <c r="R67" s="117"/>
      <c r="S67" s="118"/>
      <c r="T67" s="71"/>
      <c r="U67" s="99"/>
      <c r="V67" s="68"/>
      <c r="W67" s="101"/>
      <c r="X67" s="71"/>
      <c r="Y67" s="119" t="str">
        <f t="shared" si="1"/>
        <v/>
      </c>
      <c r="Z67" s="103"/>
      <c r="AA67" s="113" t="str">
        <f t="shared" si="5"/>
        <v/>
      </c>
      <c r="AB67" s="104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</row>
    <row r="68">
      <c r="A68" s="104"/>
      <c r="B68" s="99"/>
      <c r="C68" s="68"/>
      <c r="D68" s="68"/>
      <c r="E68" s="68"/>
      <c r="F68" s="99"/>
      <c r="G68" s="68"/>
      <c r="H68" s="68"/>
      <c r="I68" s="95"/>
      <c r="J68" s="68"/>
      <c r="K68" s="68"/>
      <c r="L68" s="100"/>
      <c r="M68" s="117"/>
      <c r="N68" s="68"/>
      <c r="O68" s="68"/>
      <c r="P68" s="68"/>
      <c r="Q68" s="71"/>
      <c r="R68" s="117"/>
      <c r="S68" s="118"/>
      <c r="T68" s="71"/>
      <c r="U68" s="99"/>
      <c r="V68" s="68"/>
      <c r="W68" s="101"/>
      <c r="X68" s="71"/>
      <c r="Y68" s="119" t="str">
        <f t="shared" si="1"/>
        <v/>
      </c>
      <c r="Z68" s="103"/>
      <c r="AA68" s="113" t="str">
        <f t="shared" si="5"/>
        <v/>
      </c>
      <c r="AB68" s="104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</row>
    <row r="69">
      <c r="A69" s="104"/>
      <c r="B69" s="99"/>
      <c r="C69" s="68"/>
      <c r="D69" s="68"/>
      <c r="E69" s="68"/>
      <c r="F69" s="99"/>
      <c r="G69" s="68"/>
      <c r="H69" s="68"/>
      <c r="I69" s="95"/>
      <c r="J69" s="68"/>
      <c r="K69" s="68"/>
      <c r="L69" s="100"/>
      <c r="M69" s="117"/>
      <c r="N69" s="68"/>
      <c r="O69" s="68"/>
      <c r="P69" s="68"/>
      <c r="Q69" s="71"/>
      <c r="R69" s="117"/>
      <c r="S69" s="118"/>
      <c r="T69" s="71"/>
      <c r="U69" s="99"/>
      <c r="V69" s="68"/>
      <c r="W69" s="101"/>
      <c r="X69" s="71"/>
      <c r="Y69" s="119" t="str">
        <f t="shared" si="1"/>
        <v/>
      </c>
      <c r="Z69" s="103"/>
      <c r="AA69" s="113" t="str">
        <f t="shared" si="5"/>
        <v/>
      </c>
      <c r="AB69" s="104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</row>
    <row r="70">
      <c r="A70" s="104"/>
      <c r="B70" s="99"/>
      <c r="C70" s="68"/>
      <c r="D70" s="68"/>
      <c r="E70" s="68"/>
      <c r="F70" s="99"/>
      <c r="G70" s="68"/>
      <c r="H70" s="68"/>
      <c r="I70" s="95"/>
      <c r="J70" s="68"/>
      <c r="K70" s="68"/>
      <c r="L70" s="100"/>
      <c r="M70" s="117"/>
      <c r="N70" s="68"/>
      <c r="O70" s="68"/>
      <c r="P70" s="68"/>
      <c r="Q70" s="71"/>
      <c r="R70" s="117"/>
      <c r="S70" s="118"/>
      <c r="T70" s="71"/>
      <c r="U70" s="99"/>
      <c r="V70" s="68"/>
      <c r="W70" s="101"/>
      <c r="X70" s="71"/>
      <c r="Y70" s="119" t="str">
        <f t="shared" si="1"/>
        <v/>
      </c>
      <c r="Z70" s="103"/>
      <c r="AA70" s="113" t="str">
        <f t="shared" si="5"/>
        <v/>
      </c>
      <c r="AB70" s="104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</row>
    <row r="71">
      <c r="A71" s="104"/>
      <c r="B71" s="123"/>
      <c r="C71" s="104"/>
      <c r="D71" s="104"/>
      <c r="E71" s="104"/>
      <c r="F71" s="123"/>
      <c r="G71" s="104"/>
      <c r="H71" s="124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25"/>
      <c r="V71" s="117"/>
      <c r="W71" s="104"/>
      <c r="X71" s="126"/>
      <c r="Y71" s="126" t="str">
        <f t="shared" si="1"/>
        <v/>
      </c>
      <c r="Z71" s="103"/>
      <c r="AA71" s="113" t="str">
        <f t="shared" si="5"/>
        <v/>
      </c>
      <c r="AB71" s="104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</row>
    <row r="72">
      <c r="A72" s="104"/>
      <c r="B72" s="123"/>
      <c r="C72" s="104"/>
      <c r="D72" s="104"/>
      <c r="E72" s="104"/>
      <c r="F72" s="123"/>
      <c r="G72" s="104"/>
      <c r="H72" s="124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25"/>
      <c r="V72" s="117"/>
      <c r="W72" s="104"/>
      <c r="X72" s="126"/>
      <c r="Y72" s="126" t="str">
        <f t="shared" si="1"/>
        <v/>
      </c>
      <c r="Z72" s="103"/>
      <c r="AA72" s="113" t="str">
        <f t="shared" si="5"/>
        <v/>
      </c>
      <c r="AB72" s="104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</row>
    <row r="73">
      <c r="A73" s="104"/>
      <c r="B73" s="123"/>
      <c r="C73" s="104"/>
      <c r="D73" s="104"/>
      <c r="E73" s="104"/>
      <c r="F73" s="123"/>
      <c r="G73" s="104"/>
      <c r="H73" s="124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25"/>
      <c r="V73" s="117"/>
      <c r="W73" s="104"/>
      <c r="X73" s="126"/>
      <c r="Y73" s="126" t="str">
        <f t="shared" si="1"/>
        <v/>
      </c>
      <c r="Z73" s="103"/>
      <c r="AA73" s="113" t="str">
        <f t="shared" si="5"/>
        <v/>
      </c>
      <c r="AB73" s="104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</row>
    <row r="74">
      <c r="A74" s="104"/>
      <c r="B74" s="123"/>
      <c r="C74" s="104"/>
      <c r="D74" s="104"/>
      <c r="E74" s="104"/>
      <c r="F74" s="123"/>
      <c r="G74" s="104"/>
      <c r="H74" s="124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25"/>
      <c r="V74" s="117"/>
      <c r="W74" s="104"/>
      <c r="X74" s="126"/>
      <c r="Y74" s="126" t="str">
        <f t="shared" si="1"/>
        <v/>
      </c>
      <c r="Z74" s="103"/>
      <c r="AA74" s="113" t="str">
        <f t="shared" si="5"/>
        <v/>
      </c>
      <c r="AB74" s="104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</row>
    <row r="75">
      <c r="A75" s="104"/>
      <c r="B75" s="123"/>
      <c r="C75" s="104"/>
      <c r="D75" s="104"/>
      <c r="E75" s="104"/>
      <c r="F75" s="123"/>
      <c r="G75" s="104"/>
      <c r="H75" s="124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25"/>
      <c r="V75" s="117"/>
      <c r="W75" s="104"/>
      <c r="X75" s="126"/>
      <c r="Y75" s="126" t="str">
        <f t="shared" si="1"/>
        <v/>
      </c>
      <c r="Z75" s="103"/>
      <c r="AA75" s="113" t="str">
        <f t="shared" si="5"/>
        <v/>
      </c>
      <c r="AB75" s="104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</row>
    <row r="76">
      <c r="A76" s="104"/>
      <c r="B76" s="123"/>
      <c r="C76" s="104"/>
      <c r="D76" s="104"/>
      <c r="E76" s="104"/>
      <c r="F76" s="123"/>
      <c r="G76" s="104"/>
      <c r="H76" s="124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25"/>
      <c r="V76" s="117"/>
      <c r="W76" s="104"/>
      <c r="X76" s="126"/>
      <c r="Y76" s="126" t="str">
        <f t="shared" si="1"/>
        <v/>
      </c>
      <c r="Z76" s="103"/>
      <c r="AA76" s="113" t="str">
        <f t="shared" si="5"/>
        <v/>
      </c>
      <c r="AB76" s="104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</row>
    <row r="77">
      <c r="A77" s="104"/>
      <c r="B77" s="123"/>
      <c r="C77" s="104"/>
      <c r="D77" s="104"/>
      <c r="E77" s="104"/>
      <c r="F77" s="123"/>
      <c r="G77" s="104"/>
      <c r="H77" s="124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25"/>
      <c r="V77" s="117"/>
      <c r="W77" s="104"/>
      <c r="X77" s="126"/>
      <c r="Y77" s="126" t="str">
        <f t="shared" si="1"/>
        <v/>
      </c>
      <c r="Z77" s="103"/>
      <c r="AA77" s="113" t="str">
        <f t="shared" si="5"/>
        <v/>
      </c>
      <c r="AB77" s="104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</row>
    <row r="78">
      <c r="A78" s="104"/>
      <c r="B78" s="123"/>
      <c r="C78" s="104"/>
      <c r="D78" s="104"/>
      <c r="E78" s="104"/>
      <c r="F78" s="123"/>
      <c r="G78" s="104"/>
      <c r="H78" s="124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25"/>
      <c r="V78" s="117"/>
      <c r="W78" s="104"/>
      <c r="X78" s="126"/>
      <c r="Y78" s="126" t="str">
        <f t="shared" si="1"/>
        <v/>
      </c>
      <c r="Z78" s="103"/>
      <c r="AA78" s="113" t="str">
        <f t="shared" si="5"/>
        <v/>
      </c>
      <c r="AB78" s="104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</row>
    <row r="79">
      <c r="A79" s="104"/>
      <c r="B79" s="123"/>
      <c r="C79" s="104"/>
      <c r="D79" s="104"/>
      <c r="E79" s="104"/>
      <c r="F79" s="123"/>
      <c r="G79" s="104"/>
      <c r="H79" s="124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25"/>
      <c r="V79" s="117"/>
      <c r="W79" s="104"/>
      <c r="X79" s="126"/>
      <c r="Y79" s="126" t="str">
        <f t="shared" si="1"/>
        <v/>
      </c>
      <c r="Z79" s="104"/>
      <c r="AA79" s="113" t="str">
        <f t="shared" si="5"/>
        <v/>
      </c>
      <c r="AB79" s="104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</row>
    <row r="80">
      <c r="A80" s="104"/>
      <c r="B80" s="123"/>
      <c r="C80" s="104"/>
      <c r="D80" s="104"/>
      <c r="E80" s="104"/>
      <c r="F80" s="123"/>
      <c r="G80" s="104"/>
      <c r="H80" s="124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25"/>
      <c r="V80" s="117"/>
      <c r="W80" s="104"/>
      <c r="X80" s="126"/>
      <c r="Y80" s="126" t="str">
        <f t="shared" si="1"/>
        <v/>
      </c>
      <c r="Z80" s="104"/>
      <c r="AA80" s="113" t="str">
        <f t="shared" si="5"/>
        <v/>
      </c>
      <c r="AB80" s="104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</row>
    <row r="81">
      <c r="A81" s="104"/>
      <c r="B81" s="123"/>
      <c r="C81" s="104"/>
      <c r="D81" s="104"/>
      <c r="E81" s="104"/>
      <c r="F81" s="123"/>
      <c r="G81" s="104"/>
      <c r="H81" s="124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25"/>
      <c r="V81" s="117"/>
      <c r="W81" s="104"/>
      <c r="X81" s="126"/>
      <c r="Y81" s="126" t="str">
        <f t="shared" si="1"/>
        <v/>
      </c>
      <c r="Z81" s="104"/>
      <c r="AA81" s="113" t="str">
        <f t="shared" si="5"/>
        <v/>
      </c>
      <c r="AB81" s="104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</row>
    <row r="82">
      <c r="A82" s="104"/>
      <c r="B82" s="123"/>
      <c r="C82" s="104"/>
      <c r="D82" s="104"/>
      <c r="E82" s="104"/>
      <c r="F82" s="123"/>
      <c r="G82" s="104"/>
      <c r="H82" s="124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25"/>
      <c r="V82" s="117"/>
      <c r="W82" s="104"/>
      <c r="X82" s="126"/>
      <c r="Y82" s="126" t="str">
        <f t="shared" si="1"/>
        <v/>
      </c>
      <c r="Z82" s="104"/>
      <c r="AA82" s="113" t="str">
        <f t="shared" si="5"/>
        <v/>
      </c>
      <c r="AB82" s="104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</row>
    <row r="83">
      <c r="A83" s="104"/>
      <c r="B83" s="123"/>
      <c r="C83" s="104"/>
      <c r="D83" s="104"/>
      <c r="E83" s="104"/>
      <c r="F83" s="123"/>
      <c r="G83" s="104"/>
      <c r="H83" s="124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25"/>
      <c r="V83" s="117"/>
      <c r="W83" s="104"/>
      <c r="X83" s="126"/>
      <c r="Y83" s="126" t="str">
        <f t="shared" si="1"/>
        <v/>
      </c>
      <c r="Z83" s="104"/>
      <c r="AA83" s="113" t="str">
        <f t="shared" si="5"/>
        <v/>
      </c>
      <c r="AB83" s="104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</row>
    <row r="84">
      <c r="A84" s="104"/>
      <c r="B84" s="123"/>
      <c r="C84" s="104"/>
      <c r="D84" s="104"/>
      <c r="E84" s="104"/>
      <c r="F84" s="123"/>
      <c r="G84" s="104"/>
      <c r="H84" s="124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25"/>
      <c r="V84" s="117"/>
      <c r="W84" s="104"/>
      <c r="X84" s="126"/>
      <c r="Y84" s="126" t="str">
        <f t="shared" si="1"/>
        <v/>
      </c>
      <c r="Z84" s="104"/>
      <c r="AA84" s="113" t="str">
        <f t="shared" si="5"/>
        <v/>
      </c>
      <c r="AB84" s="104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</row>
    <row r="85">
      <c r="A85" s="104"/>
      <c r="B85" s="123"/>
      <c r="C85" s="104"/>
      <c r="D85" s="104"/>
      <c r="E85" s="104"/>
      <c r="F85" s="123"/>
      <c r="G85" s="104"/>
      <c r="H85" s="124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25"/>
      <c r="V85" s="117"/>
      <c r="W85" s="104"/>
      <c r="X85" s="126"/>
      <c r="Y85" s="126" t="str">
        <f t="shared" si="1"/>
        <v/>
      </c>
      <c r="Z85" s="104"/>
      <c r="AA85" s="113" t="str">
        <f t="shared" si="5"/>
        <v/>
      </c>
      <c r="AB85" s="104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</row>
    <row r="86">
      <c r="A86" s="104"/>
      <c r="B86" s="123"/>
      <c r="C86" s="104"/>
      <c r="D86" s="104"/>
      <c r="E86" s="104"/>
      <c r="F86" s="123"/>
      <c r="G86" s="104"/>
      <c r="H86" s="124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25"/>
      <c r="V86" s="117"/>
      <c r="W86" s="104"/>
      <c r="X86" s="126"/>
      <c r="Y86" s="126" t="str">
        <f t="shared" si="1"/>
        <v/>
      </c>
      <c r="Z86" s="104"/>
      <c r="AA86" s="113" t="str">
        <f t="shared" si="5"/>
        <v/>
      </c>
      <c r="AB86" s="104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</row>
    <row r="87">
      <c r="A87" s="104"/>
      <c r="B87" s="123"/>
      <c r="C87" s="104"/>
      <c r="D87" s="104"/>
      <c r="E87" s="104"/>
      <c r="F87" s="123"/>
      <c r="G87" s="104"/>
      <c r="H87" s="124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25"/>
      <c r="V87" s="117"/>
      <c r="W87" s="104"/>
      <c r="X87" s="126"/>
      <c r="Y87" s="126" t="str">
        <f t="shared" si="1"/>
        <v/>
      </c>
      <c r="Z87" s="104"/>
      <c r="AA87" s="113" t="str">
        <f t="shared" si="5"/>
        <v/>
      </c>
      <c r="AB87" s="104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</row>
    <row r="88">
      <c r="A88" s="104"/>
      <c r="B88" s="123"/>
      <c r="C88" s="104"/>
      <c r="D88" s="104"/>
      <c r="E88" s="104"/>
      <c r="F88" s="123"/>
      <c r="G88" s="104"/>
      <c r="H88" s="124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25"/>
      <c r="V88" s="117"/>
      <c r="W88" s="104"/>
      <c r="X88" s="126"/>
      <c r="Y88" s="126" t="str">
        <f t="shared" si="1"/>
        <v/>
      </c>
      <c r="Z88" s="104"/>
      <c r="AA88" s="113" t="str">
        <f t="shared" si="5"/>
        <v/>
      </c>
      <c r="AB88" s="104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</row>
    <row r="89">
      <c r="A89" s="104"/>
      <c r="B89" s="123"/>
      <c r="C89" s="104"/>
      <c r="D89" s="104"/>
      <c r="E89" s="104"/>
      <c r="F89" s="123"/>
      <c r="G89" s="104"/>
      <c r="H89" s="124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25"/>
      <c r="V89" s="117"/>
      <c r="W89" s="104"/>
      <c r="X89" s="126"/>
      <c r="Y89" s="126" t="str">
        <f t="shared" si="1"/>
        <v/>
      </c>
      <c r="Z89" s="104"/>
      <c r="AA89" s="113" t="str">
        <f t="shared" si="5"/>
        <v/>
      </c>
      <c r="AB89" s="104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</row>
    <row r="90">
      <c r="A90" s="104"/>
      <c r="B90" s="123"/>
      <c r="C90" s="104"/>
      <c r="D90" s="104"/>
      <c r="E90" s="104"/>
      <c r="F90" s="123"/>
      <c r="G90" s="104"/>
      <c r="H90" s="124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25"/>
      <c r="V90" s="117"/>
      <c r="W90" s="104"/>
      <c r="X90" s="126"/>
      <c r="Y90" s="126" t="str">
        <f t="shared" si="1"/>
        <v/>
      </c>
      <c r="Z90" s="104"/>
      <c r="AA90" s="113" t="str">
        <f t="shared" si="5"/>
        <v/>
      </c>
      <c r="AB90" s="104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</row>
    <row r="91">
      <c r="A91" s="104"/>
      <c r="B91" s="123"/>
      <c r="C91" s="104"/>
      <c r="D91" s="104"/>
      <c r="E91" s="104"/>
      <c r="F91" s="123"/>
      <c r="G91" s="104"/>
      <c r="H91" s="124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25"/>
      <c r="V91" s="117"/>
      <c r="W91" s="104"/>
      <c r="X91" s="126"/>
      <c r="Y91" s="126" t="str">
        <f t="shared" si="1"/>
        <v/>
      </c>
      <c r="Z91" s="104"/>
      <c r="AA91" s="113" t="str">
        <f t="shared" si="5"/>
        <v/>
      </c>
      <c r="AB91" s="104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</row>
    <row r="92">
      <c r="A92" s="104"/>
      <c r="B92" s="123"/>
      <c r="C92" s="104"/>
      <c r="D92" s="104"/>
      <c r="E92" s="104"/>
      <c r="F92" s="123"/>
      <c r="G92" s="104"/>
      <c r="H92" s="124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25"/>
      <c r="V92" s="117"/>
      <c r="W92" s="104"/>
      <c r="X92" s="126"/>
      <c r="Y92" s="126" t="str">
        <f t="shared" si="1"/>
        <v/>
      </c>
      <c r="Z92" s="104"/>
      <c r="AA92" s="113" t="str">
        <f t="shared" si="5"/>
        <v/>
      </c>
      <c r="AB92" s="104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</row>
    <row r="93">
      <c r="A93" s="104"/>
      <c r="B93" s="123"/>
      <c r="C93" s="104"/>
      <c r="D93" s="104"/>
      <c r="E93" s="104"/>
      <c r="F93" s="123"/>
      <c r="G93" s="104"/>
      <c r="H93" s="124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25"/>
      <c r="V93" s="117"/>
      <c r="W93" s="104"/>
      <c r="X93" s="126"/>
      <c r="Y93" s="126" t="str">
        <f t="shared" si="1"/>
        <v/>
      </c>
      <c r="Z93" s="104"/>
      <c r="AA93" s="113" t="str">
        <f t="shared" si="5"/>
        <v/>
      </c>
      <c r="AB93" s="104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</row>
    <row r="94">
      <c r="A94" s="104"/>
      <c r="B94" s="123"/>
      <c r="C94" s="104"/>
      <c r="D94" s="104"/>
      <c r="E94" s="104"/>
      <c r="F94" s="123"/>
      <c r="G94" s="104"/>
      <c r="H94" s="124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25"/>
      <c r="V94" s="117"/>
      <c r="W94" s="104"/>
      <c r="X94" s="126"/>
      <c r="Y94" s="126" t="str">
        <f t="shared" si="1"/>
        <v/>
      </c>
      <c r="Z94" s="104"/>
      <c r="AA94" s="113" t="str">
        <f t="shared" si="5"/>
        <v/>
      </c>
      <c r="AB94" s="104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</row>
    <row r="95">
      <c r="A95" s="104"/>
      <c r="B95" s="123"/>
      <c r="C95" s="104"/>
      <c r="D95" s="104"/>
      <c r="E95" s="104"/>
      <c r="F95" s="123"/>
      <c r="G95" s="104"/>
      <c r="H95" s="124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25"/>
      <c r="V95" s="117"/>
      <c r="W95" s="104"/>
      <c r="X95" s="126"/>
      <c r="Y95" s="126" t="str">
        <f t="shared" si="1"/>
        <v/>
      </c>
      <c r="Z95" s="104"/>
      <c r="AA95" s="113" t="str">
        <f t="shared" si="5"/>
        <v/>
      </c>
      <c r="AB95" s="104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</row>
    <row r="96">
      <c r="A96" s="104"/>
      <c r="B96" s="123"/>
      <c r="C96" s="104"/>
      <c r="D96" s="104"/>
      <c r="E96" s="104"/>
      <c r="F96" s="123"/>
      <c r="G96" s="104"/>
      <c r="H96" s="124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25"/>
      <c r="V96" s="117"/>
      <c r="W96" s="104"/>
      <c r="X96" s="126"/>
      <c r="Y96" s="126" t="str">
        <f t="shared" si="1"/>
        <v/>
      </c>
      <c r="Z96" s="104"/>
      <c r="AA96" s="113" t="str">
        <f t="shared" si="5"/>
        <v/>
      </c>
      <c r="AB96" s="104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</row>
    <row r="97">
      <c r="A97" s="104"/>
      <c r="B97" s="123"/>
      <c r="C97" s="104"/>
      <c r="D97" s="104"/>
      <c r="E97" s="104"/>
      <c r="F97" s="123"/>
      <c r="G97" s="104"/>
      <c r="H97" s="124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25"/>
      <c r="V97" s="117"/>
      <c r="W97" s="104"/>
      <c r="X97" s="126"/>
      <c r="Y97" s="126" t="str">
        <f t="shared" si="1"/>
        <v/>
      </c>
      <c r="Z97" s="104"/>
      <c r="AA97" s="113" t="str">
        <f t="shared" si="5"/>
        <v/>
      </c>
      <c r="AB97" s="104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</row>
    <row r="98">
      <c r="A98" s="104"/>
      <c r="B98" s="123"/>
      <c r="C98" s="104"/>
      <c r="D98" s="104"/>
      <c r="E98" s="104"/>
      <c r="F98" s="123"/>
      <c r="G98" s="104"/>
      <c r="H98" s="124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25"/>
      <c r="V98" s="117"/>
      <c r="W98" s="104"/>
      <c r="X98" s="126"/>
      <c r="Y98" s="126" t="str">
        <f t="shared" si="1"/>
        <v/>
      </c>
      <c r="Z98" s="104"/>
      <c r="AA98" s="113" t="str">
        <f t="shared" si="5"/>
        <v/>
      </c>
      <c r="AB98" s="104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</row>
    <row r="99">
      <c r="A99" s="104"/>
      <c r="B99" s="123"/>
      <c r="C99" s="104"/>
      <c r="D99" s="104"/>
      <c r="E99" s="104"/>
      <c r="F99" s="123"/>
      <c r="G99" s="104"/>
      <c r="H99" s="124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25"/>
      <c r="V99" s="117"/>
      <c r="W99" s="104"/>
      <c r="X99" s="126"/>
      <c r="Y99" s="126" t="str">
        <f t="shared" si="1"/>
        <v/>
      </c>
      <c r="Z99" s="104"/>
      <c r="AA99" s="113" t="str">
        <f t="shared" si="5"/>
        <v/>
      </c>
      <c r="AB99" s="104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</row>
    <row r="100">
      <c r="A100" s="104"/>
      <c r="B100" s="123"/>
      <c r="C100" s="104"/>
      <c r="D100" s="104"/>
      <c r="E100" s="104"/>
      <c r="F100" s="123"/>
      <c r="G100" s="104"/>
      <c r="H100" s="124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25"/>
      <c r="V100" s="117"/>
      <c r="W100" s="104"/>
      <c r="X100" s="126"/>
      <c r="Y100" s="126" t="str">
        <f t="shared" si="1"/>
        <v/>
      </c>
      <c r="Z100" s="104"/>
      <c r="AA100" s="113" t="str">
        <f t="shared" si="5"/>
        <v/>
      </c>
      <c r="AB100" s="104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</row>
    <row r="101">
      <c r="A101" s="104"/>
      <c r="B101" s="123"/>
      <c r="C101" s="104"/>
      <c r="D101" s="104"/>
      <c r="E101" s="104"/>
      <c r="F101" s="123"/>
      <c r="G101" s="104"/>
      <c r="H101" s="124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25"/>
      <c r="V101" s="117"/>
      <c r="W101" s="104"/>
      <c r="X101" s="126"/>
      <c r="Y101" s="126" t="str">
        <f t="shared" si="1"/>
        <v/>
      </c>
      <c r="Z101" s="104"/>
      <c r="AA101" s="113" t="str">
        <f t="shared" si="5"/>
        <v/>
      </c>
      <c r="AB101" s="104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</row>
    <row r="102">
      <c r="A102" s="104"/>
      <c r="B102" s="123"/>
      <c r="C102" s="104"/>
      <c r="D102" s="104"/>
      <c r="E102" s="104"/>
      <c r="F102" s="123"/>
      <c r="G102" s="104"/>
      <c r="H102" s="124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25"/>
      <c r="V102" s="117"/>
      <c r="W102" s="104"/>
      <c r="X102" s="126"/>
      <c r="Y102" s="126" t="str">
        <f t="shared" si="1"/>
        <v/>
      </c>
      <c r="Z102" s="104"/>
      <c r="AA102" s="113" t="str">
        <f t="shared" si="5"/>
        <v/>
      </c>
      <c r="AB102" s="104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</row>
    <row r="103">
      <c r="A103" s="104"/>
      <c r="B103" s="123"/>
      <c r="C103" s="104"/>
      <c r="D103" s="104"/>
      <c r="E103" s="104"/>
      <c r="F103" s="123"/>
      <c r="G103" s="104"/>
      <c r="H103" s="124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25"/>
      <c r="V103" s="117"/>
      <c r="W103" s="104"/>
      <c r="X103" s="126"/>
      <c r="Y103" s="126" t="str">
        <f t="shared" si="1"/>
        <v/>
      </c>
      <c r="Z103" s="104"/>
      <c r="AA103" s="113" t="str">
        <f t="shared" si="5"/>
        <v/>
      </c>
      <c r="AB103" s="104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</row>
    <row r="104">
      <c r="A104" s="104"/>
      <c r="B104" s="123"/>
      <c r="C104" s="104"/>
      <c r="D104" s="104"/>
      <c r="E104" s="104"/>
      <c r="F104" s="123"/>
      <c r="G104" s="104"/>
      <c r="H104" s="124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25"/>
      <c r="V104" s="117"/>
      <c r="W104" s="104"/>
      <c r="X104" s="126"/>
      <c r="Y104" s="126" t="str">
        <f t="shared" si="1"/>
        <v/>
      </c>
      <c r="Z104" s="104"/>
      <c r="AA104" s="113" t="str">
        <f t="shared" si="5"/>
        <v/>
      </c>
      <c r="AB104" s="104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</row>
    <row r="105">
      <c r="A105" s="104"/>
      <c r="B105" s="123"/>
      <c r="C105" s="104"/>
      <c r="D105" s="104"/>
      <c r="E105" s="104"/>
      <c r="F105" s="123"/>
      <c r="G105" s="104"/>
      <c r="H105" s="124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25"/>
      <c r="V105" s="117"/>
      <c r="W105" s="104"/>
      <c r="X105" s="126"/>
      <c r="Y105" s="126" t="str">
        <f t="shared" si="1"/>
        <v/>
      </c>
      <c r="Z105" s="104"/>
      <c r="AA105" s="113" t="str">
        <f t="shared" si="5"/>
        <v/>
      </c>
      <c r="AB105" s="104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</row>
    <row r="106">
      <c r="A106" s="104"/>
      <c r="B106" s="123"/>
      <c r="C106" s="104"/>
      <c r="D106" s="104"/>
      <c r="E106" s="104"/>
      <c r="F106" s="123"/>
      <c r="G106" s="104"/>
      <c r="H106" s="124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25"/>
      <c r="V106" s="117"/>
      <c r="W106" s="104"/>
      <c r="X106" s="126"/>
      <c r="Y106" s="126" t="str">
        <f t="shared" si="1"/>
        <v/>
      </c>
      <c r="Z106" s="104"/>
      <c r="AA106" s="113" t="str">
        <f t="shared" si="5"/>
        <v/>
      </c>
      <c r="AB106" s="104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</row>
    <row r="107">
      <c r="A107" s="104"/>
      <c r="B107" s="123"/>
      <c r="C107" s="104"/>
      <c r="D107" s="104"/>
      <c r="E107" s="104"/>
      <c r="F107" s="123"/>
      <c r="G107" s="104"/>
      <c r="H107" s="124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25"/>
      <c r="V107" s="117"/>
      <c r="W107" s="104"/>
      <c r="X107" s="126"/>
      <c r="Y107" s="126" t="str">
        <f t="shared" si="1"/>
        <v/>
      </c>
      <c r="Z107" s="104"/>
      <c r="AA107" s="113" t="str">
        <f t="shared" si="5"/>
        <v/>
      </c>
      <c r="AB107" s="104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</row>
    <row r="108">
      <c r="A108" s="104"/>
      <c r="B108" s="123"/>
      <c r="C108" s="104"/>
      <c r="D108" s="104"/>
      <c r="E108" s="104"/>
      <c r="F108" s="123"/>
      <c r="G108" s="104"/>
      <c r="H108" s="124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25"/>
      <c r="V108" s="117"/>
      <c r="W108" s="104"/>
      <c r="X108" s="126"/>
      <c r="Y108" s="126" t="str">
        <f t="shared" si="1"/>
        <v/>
      </c>
      <c r="Z108" s="104"/>
      <c r="AA108" s="113" t="str">
        <f t="shared" si="5"/>
        <v/>
      </c>
      <c r="AB108" s="104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</row>
    <row r="109">
      <c r="A109" s="104"/>
      <c r="B109" s="123"/>
      <c r="C109" s="104"/>
      <c r="D109" s="104"/>
      <c r="E109" s="104"/>
      <c r="F109" s="123"/>
      <c r="G109" s="104"/>
      <c r="H109" s="124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25"/>
      <c r="V109" s="117"/>
      <c r="W109" s="104"/>
      <c r="X109" s="126"/>
      <c r="Y109" s="126" t="str">
        <f t="shared" si="1"/>
        <v/>
      </c>
      <c r="Z109" s="104"/>
      <c r="AA109" s="113" t="str">
        <f t="shared" si="5"/>
        <v/>
      </c>
      <c r="AB109" s="104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</row>
    <row r="110">
      <c r="A110" s="104"/>
      <c r="B110" s="123"/>
      <c r="C110" s="104"/>
      <c r="D110" s="104"/>
      <c r="E110" s="104"/>
      <c r="F110" s="123"/>
      <c r="G110" s="104"/>
      <c r="H110" s="124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25"/>
      <c r="V110" s="117"/>
      <c r="W110" s="104"/>
      <c r="X110" s="126"/>
      <c r="Y110" s="126" t="str">
        <f t="shared" si="1"/>
        <v/>
      </c>
      <c r="Z110" s="104"/>
      <c r="AA110" s="113" t="str">
        <f t="shared" si="5"/>
        <v/>
      </c>
      <c r="AB110" s="104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</row>
    <row r="111">
      <c r="A111" s="104"/>
      <c r="B111" s="123"/>
      <c r="C111" s="104"/>
      <c r="D111" s="104"/>
      <c r="E111" s="104"/>
      <c r="F111" s="123"/>
      <c r="G111" s="104"/>
      <c r="H111" s="124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25"/>
      <c r="V111" s="117"/>
      <c r="W111" s="104"/>
      <c r="X111" s="126"/>
      <c r="Y111" s="126" t="str">
        <f t="shared" si="1"/>
        <v/>
      </c>
      <c r="Z111" s="104"/>
      <c r="AA111" s="113" t="str">
        <f t="shared" si="5"/>
        <v/>
      </c>
      <c r="AB111" s="104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</row>
    <row r="112">
      <c r="A112" s="104"/>
      <c r="B112" s="123"/>
      <c r="C112" s="104"/>
      <c r="D112" s="104"/>
      <c r="E112" s="104"/>
      <c r="F112" s="123"/>
      <c r="G112" s="104"/>
      <c r="H112" s="124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25"/>
      <c r="V112" s="117"/>
      <c r="W112" s="104"/>
      <c r="X112" s="126"/>
      <c r="Y112" s="126" t="str">
        <f t="shared" si="1"/>
        <v/>
      </c>
      <c r="Z112" s="104"/>
      <c r="AA112" s="113" t="str">
        <f t="shared" si="5"/>
        <v/>
      </c>
      <c r="AB112" s="104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</row>
    <row r="113">
      <c r="A113" s="104"/>
      <c r="B113" s="123"/>
      <c r="C113" s="104"/>
      <c r="D113" s="104"/>
      <c r="E113" s="104"/>
      <c r="F113" s="123"/>
      <c r="G113" s="104"/>
      <c r="H113" s="124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25"/>
      <c r="V113" s="117"/>
      <c r="W113" s="104"/>
      <c r="X113" s="104"/>
      <c r="Y113" s="104"/>
      <c r="Z113" s="104"/>
      <c r="AA113" s="104"/>
      <c r="AB113" s="104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</row>
    <row r="114">
      <c r="A114" s="104"/>
      <c r="B114" s="123"/>
      <c r="C114" s="104"/>
      <c r="D114" s="104"/>
      <c r="E114" s="104"/>
      <c r="F114" s="123"/>
      <c r="G114" s="104"/>
      <c r="H114" s="124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25"/>
      <c r="V114" s="117"/>
      <c r="W114" s="104"/>
      <c r="X114" s="104"/>
      <c r="Y114" s="104"/>
      <c r="Z114" s="104"/>
      <c r="AA114" s="104"/>
      <c r="AB114" s="104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</row>
    <row r="115">
      <c r="A115" s="104"/>
      <c r="B115" s="123"/>
      <c r="C115" s="104"/>
      <c r="D115" s="104"/>
      <c r="E115" s="104"/>
      <c r="F115" s="123"/>
      <c r="G115" s="104"/>
      <c r="H115" s="124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25"/>
      <c r="V115" s="117"/>
      <c r="W115" s="104"/>
      <c r="X115" s="104"/>
      <c r="Y115" s="104"/>
      <c r="Z115" s="104"/>
      <c r="AA115" s="104"/>
      <c r="AB115" s="104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</row>
    <row r="116">
      <c r="A116" s="104"/>
      <c r="B116" s="123"/>
      <c r="C116" s="104"/>
      <c r="D116" s="104"/>
      <c r="E116" s="104"/>
      <c r="F116" s="123"/>
      <c r="G116" s="104"/>
      <c r="H116" s="124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25"/>
      <c r="V116" s="117"/>
      <c r="W116" s="104"/>
      <c r="X116" s="104"/>
      <c r="Y116" s="104"/>
      <c r="Z116" s="104"/>
      <c r="AA116" s="104"/>
      <c r="AB116" s="104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</row>
    <row r="117">
      <c r="A117" s="104"/>
      <c r="B117" s="123"/>
      <c r="C117" s="104"/>
      <c r="D117" s="104"/>
      <c r="E117" s="104"/>
      <c r="F117" s="123"/>
      <c r="G117" s="104"/>
      <c r="H117" s="124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25"/>
      <c r="V117" s="117"/>
      <c r="W117" s="104"/>
      <c r="X117" s="104"/>
      <c r="Y117" s="104"/>
      <c r="Z117" s="104"/>
      <c r="AA117" s="104"/>
      <c r="AB117" s="104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</row>
    <row r="118">
      <c r="A118" s="104"/>
      <c r="B118" s="123"/>
      <c r="C118" s="104"/>
      <c r="D118" s="104"/>
      <c r="E118" s="104"/>
      <c r="F118" s="123"/>
      <c r="G118" s="104"/>
      <c r="H118" s="124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25"/>
      <c r="V118" s="117"/>
      <c r="W118" s="104"/>
      <c r="X118" s="104"/>
      <c r="Y118" s="104"/>
      <c r="Z118" s="104"/>
      <c r="AA118" s="104"/>
      <c r="AB118" s="104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  <c r="AR118" s="67"/>
      <c r="AS118" s="67"/>
    </row>
    <row r="119">
      <c r="A119" s="104"/>
      <c r="B119" s="123"/>
      <c r="C119" s="104"/>
      <c r="D119" s="104"/>
      <c r="E119" s="104"/>
      <c r="F119" s="123"/>
      <c r="G119" s="104"/>
      <c r="H119" s="124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25"/>
      <c r="V119" s="117"/>
      <c r="W119" s="104"/>
      <c r="X119" s="104"/>
      <c r="Y119" s="104"/>
      <c r="Z119" s="104"/>
      <c r="AA119" s="104"/>
      <c r="AB119" s="104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</row>
    <row r="120">
      <c r="A120" s="104"/>
      <c r="B120" s="123"/>
      <c r="C120" s="104"/>
      <c r="D120" s="104"/>
      <c r="E120" s="104"/>
      <c r="F120" s="123"/>
      <c r="G120" s="104"/>
      <c r="H120" s="124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25"/>
      <c r="V120" s="117"/>
      <c r="W120" s="104"/>
      <c r="X120" s="104"/>
      <c r="Y120" s="104"/>
      <c r="Z120" s="104"/>
      <c r="AA120" s="104"/>
      <c r="AB120" s="104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</row>
    <row r="121">
      <c r="A121" s="104"/>
      <c r="B121" s="123"/>
      <c r="C121" s="104"/>
      <c r="D121" s="104"/>
      <c r="E121" s="104"/>
      <c r="F121" s="123"/>
      <c r="G121" s="104"/>
      <c r="H121" s="124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25"/>
      <c r="V121" s="117"/>
      <c r="W121" s="104"/>
      <c r="X121" s="104"/>
      <c r="Y121" s="104"/>
      <c r="Z121" s="104"/>
      <c r="AA121" s="104"/>
      <c r="AB121" s="104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</row>
    <row r="122">
      <c r="A122" s="104"/>
      <c r="B122" s="123"/>
      <c r="C122" s="104"/>
      <c r="D122" s="104"/>
      <c r="E122" s="104"/>
      <c r="F122" s="123"/>
      <c r="G122" s="104"/>
      <c r="H122" s="124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25"/>
      <c r="V122" s="117"/>
      <c r="W122" s="104"/>
      <c r="X122" s="104"/>
      <c r="Y122" s="104"/>
      <c r="Z122" s="104"/>
      <c r="AA122" s="104"/>
      <c r="AB122" s="104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7"/>
    </row>
    <row r="123">
      <c r="A123" s="104"/>
      <c r="B123" s="123"/>
      <c r="C123" s="104"/>
      <c r="D123" s="104"/>
      <c r="E123" s="104"/>
      <c r="F123" s="123"/>
      <c r="G123" s="104"/>
      <c r="H123" s="124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25"/>
      <c r="V123" s="117"/>
      <c r="W123" s="104"/>
      <c r="X123" s="104"/>
      <c r="Y123" s="104"/>
      <c r="Z123" s="104"/>
      <c r="AA123" s="104"/>
      <c r="AB123" s="104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  <c r="AQ123" s="67"/>
      <c r="AR123" s="67"/>
      <c r="AS123" s="67"/>
    </row>
    <row r="124">
      <c r="A124" s="104"/>
      <c r="B124" s="123"/>
      <c r="C124" s="104"/>
      <c r="D124" s="104"/>
      <c r="E124" s="104"/>
      <c r="F124" s="123"/>
      <c r="G124" s="104"/>
      <c r="H124" s="124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25"/>
      <c r="V124" s="117"/>
      <c r="W124" s="104"/>
      <c r="X124" s="104"/>
      <c r="Y124" s="104"/>
      <c r="Z124" s="104"/>
      <c r="AA124" s="104"/>
      <c r="AB124" s="104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</row>
    <row r="125">
      <c r="A125" s="104"/>
      <c r="B125" s="123"/>
      <c r="C125" s="104"/>
      <c r="D125" s="104"/>
      <c r="E125" s="104"/>
      <c r="F125" s="123"/>
      <c r="G125" s="104"/>
      <c r="H125" s="124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25"/>
      <c r="V125" s="117"/>
      <c r="W125" s="104"/>
      <c r="X125" s="104"/>
      <c r="Y125" s="104"/>
      <c r="Z125" s="104"/>
      <c r="AA125" s="104"/>
      <c r="AB125" s="104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</row>
    <row r="126">
      <c r="A126" s="104"/>
      <c r="B126" s="123"/>
      <c r="C126" s="104"/>
      <c r="D126" s="104"/>
      <c r="E126" s="104"/>
      <c r="F126" s="123"/>
      <c r="G126" s="104"/>
      <c r="H126" s="124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25"/>
      <c r="V126" s="117"/>
      <c r="W126" s="104"/>
      <c r="X126" s="104"/>
      <c r="Y126" s="104"/>
      <c r="Z126" s="104"/>
      <c r="AA126" s="104"/>
      <c r="AB126" s="104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</row>
    <row r="127">
      <c r="A127" s="104"/>
      <c r="B127" s="123"/>
      <c r="C127" s="104"/>
      <c r="D127" s="104"/>
      <c r="E127" s="104"/>
      <c r="F127" s="123"/>
      <c r="G127" s="104"/>
      <c r="H127" s="124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25"/>
      <c r="V127" s="117"/>
      <c r="W127" s="104"/>
      <c r="X127" s="104"/>
      <c r="Y127" s="104"/>
      <c r="Z127" s="104"/>
      <c r="AA127" s="104"/>
      <c r="AB127" s="104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</row>
    <row r="128">
      <c r="A128" s="104"/>
      <c r="B128" s="123"/>
      <c r="C128" s="104"/>
      <c r="D128" s="104"/>
      <c r="E128" s="104"/>
      <c r="F128" s="123"/>
      <c r="G128" s="104"/>
      <c r="H128" s="124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25"/>
      <c r="V128" s="117"/>
      <c r="W128" s="104"/>
      <c r="X128" s="104"/>
      <c r="Y128" s="104"/>
      <c r="Z128" s="104"/>
      <c r="AA128" s="104"/>
      <c r="AB128" s="104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</row>
    <row r="129">
      <c r="A129" s="104"/>
      <c r="B129" s="123"/>
      <c r="C129" s="104"/>
      <c r="D129" s="104"/>
      <c r="E129" s="104"/>
      <c r="F129" s="123"/>
      <c r="G129" s="104"/>
      <c r="H129" s="124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25"/>
      <c r="V129" s="117"/>
      <c r="W129" s="104"/>
      <c r="X129" s="104"/>
      <c r="Y129" s="104"/>
      <c r="Z129" s="104"/>
      <c r="AA129" s="104"/>
      <c r="AB129" s="104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</row>
    <row r="130">
      <c r="A130" s="104"/>
      <c r="B130" s="123"/>
      <c r="C130" s="104"/>
      <c r="D130" s="104"/>
      <c r="E130" s="104"/>
      <c r="F130" s="123"/>
      <c r="G130" s="104"/>
      <c r="H130" s="124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25"/>
      <c r="V130" s="117"/>
      <c r="W130" s="104"/>
      <c r="X130" s="104"/>
      <c r="Y130" s="104"/>
      <c r="Z130" s="104"/>
      <c r="AA130" s="104"/>
      <c r="AB130" s="104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  <c r="AR130" s="67"/>
      <c r="AS130" s="67"/>
    </row>
    <row r="131">
      <c r="A131" s="104"/>
      <c r="B131" s="123"/>
      <c r="C131" s="104"/>
      <c r="D131" s="104"/>
      <c r="E131" s="104"/>
      <c r="F131" s="123"/>
      <c r="G131" s="104"/>
      <c r="H131" s="124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25"/>
      <c r="V131" s="117"/>
      <c r="W131" s="104"/>
      <c r="X131" s="104"/>
      <c r="Y131" s="104"/>
      <c r="Z131" s="104"/>
      <c r="AA131" s="104"/>
      <c r="AB131" s="104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  <c r="AS131" s="67"/>
    </row>
    <row r="132">
      <c r="A132" s="104"/>
      <c r="B132" s="123"/>
      <c r="C132" s="104"/>
      <c r="D132" s="104"/>
      <c r="E132" s="104"/>
      <c r="F132" s="123"/>
      <c r="G132" s="104"/>
      <c r="H132" s="124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25"/>
      <c r="V132" s="117"/>
      <c r="W132" s="104"/>
      <c r="X132" s="104"/>
      <c r="Y132" s="104"/>
      <c r="Z132" s="104"/>
      <c r="AA132" s="104"/>
      <c r="AB132" s="104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</row>
    <row r="133">
      <c r="A133" s="104"/>
      <c r="B133" s="123"/>
      <c r="C133" s="104"/>
      <c r="D133" s="104"/>
      <c r="E133" s="104"/>
      <c r="F133" s="123"/>
      <c r="G133" s="104"/>
      <c r="H133" s="124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25"/>
      <c r="V133" s="117"/>
      <c r="W133" s="104"/>
      <c r="X133" s="104"/>
      <c r="Y133" s="104"/>
      <c r="Z133" s="104"/>
      <c r="AA133" s="104"/>
      <c r="AB133" s="104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</row>
    <row r="134">
      <c r="A134" s="104"/>
      <c r="B134" s="123"/>
      <c r="C134" s="104"/>
      <c r="D134" s="104"/>
      <c r="E134" s="104"/>
      <c r="F134" s="123"/>
      <c r="G134" s="104"/>
      <c r="H134" s="124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25"/>
      <c r="V134" s="117"/>
      <c r="W134" s="104"/>
      <c r="X134" s="104"/>
      <c r="Y134" s="104"/>
      <c r="Z134" s="104"/>
      <c r="AA134" s="104"/>
      <c r="AB134" s="104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  <c r="AO134" s="67"/>
      <c r="AP134" s="67"/>
      <c r="AQ134" s="67"/>
      <c r="AR134" s="67"/>
      <c r="AS134" s="67"/>
    </row>
    <row r="135">
      <c r="A135" s="104"/>
      <c r="B135" s="123"/>
      <c r="C135" s="104"/>
      <c r="D135" s="104"/>
      <c r="E135" s="104"/>
      <c r="F135" s="123"/>
      <c r="G135" s="104"/>
      <c r="H135" s="124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25"/>
      <c r="V135" s="117"/>
      <c r="W135" s="104"/>
      <c r="X135" s="104"/>
      <c r="Y135" s="104"/>
      <c r="Z135" s="104"/>
      <c r="AA135" s="104"/>
      <c r="AB135" s="104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67"/>
      <c r="AR135" s="67"/>
      <c r="AS135" s="67"/>
    </row>
    <row r="136">
      <c r="A136" s="104"/>
      <c r="B136" s="123"/>
      <c r="C136" s="104"/>
      <c r="D136" s="104"/>
      <c r="E136" s="104"/>
      <c r="F136" s="123"/>
      <c r="G136" s="104"/>
      <c r="H136" s="124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25"/>
      <c r="V136" s="117"/>
      <c r="W136" s="104"/>
      <c r="X136" s="104"/>
      <c r="Y136" s="104"/>
      <c r="Z136" s="104"/>
      <c r="AA136" s="104"/>
      <c r="AB136" s="104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</row>
    <row r="137">
      <c r="A137" s="104"/>
      <c r="B137" s="123"/>
      <c r="C137" s="104"/>
      <c r="D137" s="104"/>
      <c r="E137" s="104"/>
      <c r="F137" s="123"/>
      <c r="G137" s="104"/>
      <c r="H137" s="124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25"/>
      <c r="V137" s="117"/>
      <c r="W137" s="104"/>
      <c r="X137" s="104"/>
      <c r="Y137" s="104"/>
      <c r="Z137" s="104"/>
      <c r="AA137" s="104"/>
      <c r="AB137" s="104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  <c r="AR137" s="67"/>
      <c r="AS137" s="67"/>
    </row>
    <row r="138">
      <c r="A138" s="104"/>
      <c r="B138" s="123"/>
      <c r="C138" s="104"/>
      <c r="D138" s="104"/>
      <c r="E138" s="104"/>
      <c r="F138" s="123"/>
      <c r="G138" s="104"/>
      <c r="H138" s="124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25"/>
      <c r="V138" s="117"/>
      <c r="W138" s="104"/>
      <c r="X138" s="104"/>
      <c r="Y138" s="104"/>
      <c r="Z138" s="104"/>
      <c r="AA138" s="104"/>
      <c r="AB138" s="104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</row>
    <row r="139">
      <c r="A139" s="104"/>
      <c r="B139" s="123"/>
      <c r="C139" s="104"/>
      <c r="D139" s="104"/>
      <c r="E139" s="104"/>
      <c r="F139" s="123"/>
      <c r="G139" s="104"/>
      <c r="H139" s="124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25"/>
      <c r="V139" s="117"/>
      <c r="W139" s="104"/>
      <c r="X139" s="104"/>
      <c r="Y139" s="104"/>
      <c r="Z139" s="104"/>
      <c r="AA139" s="104"/>
      <c r="AB139" s="104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  <c r="AR139" s="67"/>
      <c r="AS139" s="67"/>
    </row>
    <row r="140">
      <c r="A140" s="104"/>
      <c r="B140" s="123"/>
      <c r="C140" s="104"/>
      <c r="D140" s="104"/>
      <c r="E140" s="104"/>
      <c r="F140" s="123"/>
      <c r="G140" s="104"/>
      <c r="H140" s="124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25"/>
      <c r="V140" s="117"/>
      <c r="W140" s="104"/>
      <c r="X140" s="104"/>
      <c r="Y140" s="104"/>
      <c r="Z140" s="104"/>
      <c r="AA140" s="104"/>
      <c r="AB140" s="104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  <c r="AR140" s="67"/>
      <c r="AS140" s="67"/>
    </row>
    <row r="141">
      <c r="A141" s="104"/>
      <c r="B141" s="123"/>
      <c r="C141" s="104"/>
      <c r="D141" s="104"/>
      <c r="E141" s="104"/>
      <c r="F141" s="123"/>
      <c r="G141" s="104"/>
      <c r="H141" s="124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25"/>
      <c r="V141" s="117"/>
      <c r="W141" s="104"/>
      <c r="X141" s="104"/>
      <c r="Y141" s="104"/>
      <c r="Z141" s="104"/>
      <c r="AA141" s="104"/>
      <c r="AB141" s="104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</row>
    <row r="142">
      <c r="A142" s="104"/>
      <c r="B142" s="123"/>
      <c r="C142" s="104"/>
      <c r="D142" s="104"/>
      <c r="E142" s="104"/>
      <c r="F142" s="123"/>
      <c r="G142" s="104"/>
      <c r="H142" s="124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25"/>
      <c r="V142" s="117"/>
      <c r="W142" s="104"/>
      <c r="X142" s="104"/>
      <c r="Y142" s="104"/>
      <c r="Z142" s="104"/>
      <c r="AA142" s="104"/>
      <c r="AB142" s="104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</row>
    <row r="143">
      <c r="A143" s="104"/>
      <c r="B143" s="123"/>
      <c r="C143" s="104"/>
      <c r="D143" s="104"/>
      <c r="E143" s="104"/>
      <c r="F143" s="123"/>
      <c r="G143" s="104"/>
      <c r="H143" s="124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25"/>
      <c r="V143" s="117"/>
      <c r="W143" s="104"/>
      <c r="X143" s="104"/>
      <c r="Y143" s="104"/>
      <c r="Z143" s="104"/>
      <c r="AA143" s="104"/>
      <c r="AB143" s="104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67"/>
      <c r="AR143" s="67"/>
      <c r="AS143" s="67"/>
    </row>
    <row r="144">
      <c r="A144" s="104"/>
      <c r="B144" s="123"/>
      <c r="C144" s="104"/>
      <c r="D144" s="104"/>
      <c r="E144" s="104"/>
      <c r="F144" s="123"/>
      <c r="G144" s="104"/>
      <c r="H144" s="124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25"/>
      <c r="V144" s="117"/>
      <c r="W144" s="104"/>
      <c r="X144" s="104"/>
      <c r="Y144" s="104"/>
      <c r="Z144" s="104"/>
      <c r="AA144" s="104"/>
      <c r="AB144" s="104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7"/>
      <c r="AQ144" s="67"/>
      <c r="AR144" s="67"/>
      <c r="AS144" s="67"/>
    </row>
    <row r="145">
      <c r="A145" s="104"/>
      <c r="B145" s="123"/>
      <c r="C145" s="104"/>
      <c r="D145" s="104"/>
      <c r="E145" s="104"/>
      <c r="F145" s="123"/>
      <c r="G145" s="104"/>
      <c r="H145" s="124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25"/>
      <c r="V145" s="117"/>
      <c r="W145" s="104"/>
      <c r="X145" s="104"/>
      <c r="Y145" s="104"/>
      <c r="Z145" s="104"/>
      <c r="AA145" s="104"/>
      <c r="AB145" s="104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  <c r="AR145" s="67"/>
      <c r="AS145" s="67"/>
    </row>
    <row r="146">
      <c r="A146" s="104"/>
      <c r="B146" s="123"/>
      <c r="C146" s="104"/>
      <c r="D146" s="104"/>
      <c r="E146" s="104"/>
      <c r="F146" s="123"/>
      <c r="G146" s="104"/>
      <c r="H146" s="124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25"/>
      <c r="V146" s="117"/>
      <c r="W146" s="104"/>
      <c r="X146" s="104"/>
      <c r="Y146" s="104"/>
      <c r="Z146" s="104"/>
      <c r="AA146" s="104"/>
      <c r="AB146" s="104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  <c r="AR146" s="67"/>
      <c r="AS146" s="67"/>
    </row>
    <row r="147">
      <c r="A147" s="104"/>
      <c r="B147" s="123"/>
      <c r="C147" s="104"/>
      <c r="D147" s="104"/>
      <c r="E147" s="104"/>
      <c r="F147" s="123"/>
      <c r="G147" s="104"/>
      <c r="H147" s="124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25"/>
      <c r="V147" s="117"/>
      <c r="W147" s="104"/>
      <c r="X147" s="104"/>
      <c r="Y147" s="104"/>
      <c r="Z147" s="104"/>
      <c r="AA147" s="104"/>
      <c r="AB147" s="104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</row>
    <row r="148">
      <c r="A148" s="104"/>
      <c r="B148" s="123"/>
      <c r="C148" s="104"/>
      <c r="D148" s="104"/>
      <c r="E148" s="104"/>
      <c r="F148" s="123"/>
      <c r="G148" s="104"/>
      <c r="H148" s="124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25"/>
      <c r="V148" s="117"/>
      <c r="W148" s="104"/>
      <c r="X148" s="104"/>
      <c r="Y148" s="104"/>
      <c r="Z148" s="104"/>
      <c r="AA148" s="104"/>
      <c r="AB148" s="104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67"/>
    </row>
    <row r="149">
      <c r="A149" s="104"/>
      <c r="B149" s="123"/>
      <c r="C149" s="104"/>
      <c r="D149" s="104"/>
      <c r="E149" s="104"/>
      <c r="F149" s="123"/>
      <c r="G149" s="104"/>
      <c r="H149" s="124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25"/>
      <c r="V149" s="117"/>
      <c r="W149" s="104"/>
      <c r="X149" s="104"/>
      <c r="Y149" s="104"/>
      <c r="Z149" s="104"/>
      <c r="AA149" s="104"/>
      <c r="AB149" s="104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</row>
    <row r="150">
      <c r="A150" s="104"/>
      <c r="B150" s="123"/>
      <c r="C150" s="104"/>
      <c r="D150" s="104"/>
      <c r="E150" s="104"/>
      <c r="F150" s="123"/>
      <c r="G150" s="104"/>
      <c r="H150" s="124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25"/>
      <c r="V150" s="117"/>
      <c r="W150" s="104"/>
      <c r="X150" s="104"/>
      <c r="Y150" s="104"/>
      <c r="Z150" s="104"/>
      <c r="AA150" s="104"/>
      <c r="AB150" s="104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7"/>
      <c r="AR150" s="67"/>
      <c r="AS150" s="67"/>
    </row>
    <row r="151">
      <c r="A151" s="104"/>
      <c r="B151" s="123"/>
      <c r="C151" s="104"/>
      <c r="D151" s="104"/>
      <c r="E151" s="104"/>
      <c r="F151" s="123"/>
      <c r="G151" s="104"/>
      <c r="H151" s="124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25"/>
      <c r="V151" s="117"/>
      <c r="W151" s="104"/>
      <c r="X151" s="104"/>
      <c r="Y151" s="104"/>
      <c r="Z151" s="104"/>
      <c r="AA151" s="104"/>
      <c r="AB151" s="104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  <c r="AR151" s="67"/>
      <c r="AS151" s="67"/>
    </row>
    <row r="152">
      <c r="A152" s="104"/>
      <c r="B152" s="123"/>
      <c r="C152" s="104"/>
      <c r="D152" s="104"/>
      <c r="E152" s="104"/>
      <c r="F152" s="123"/>
      <c r="G152" s="104"/>
      <c r="H152" s="124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25"/>
      <c r="V152" s="117"/>
      <c r="W152" s="104"/>
      <c r="X152" s="104"/>
      <c r="Y152" s="104"/>
      <c r="Z152" s="104"/>
      <c r="AA152" s="104"/>
      <c r="AB152" s="104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  <c r="AR152" s="67"/>
      <c r="AS152" s="67"/>
    </row>
    <row r="153">
      <c r="A153" s="104"/>
      <c r="B153" s="123"/>
      <c r="C153" s="104"/>
      <c r="D153" s="104"/>
      <c r="E153" s="104"/>
      <c r="F153" s="123"/>
      <c r="G153" s="104"/>
      <c r="H153" s="124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25"/>
      <c r="V153" s="117"/>
      <c r="W153" s="104"/>
      <c r="X153" s="104"/>
      <c r="Y153" s="104"/>
      <c r="Z153" s="104"/>
      <c r="AA153" s="104"/>
      <c r="AB153" s="104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</row>
    <row r="154">
      <c r="A154" s="104"/>
      <c r="B154" s="123"/>
      <c r="C154" s="104"/>
      <c r="D154" s="104"/>
      <c r="E154" s="104"/>
      <c r="F154" s="123"/>
      <c r="G154" s="104"/>
      <c r="H154" s="124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25"/>
      <c r="V154" s="117"/>
      <c r="W154" s="104"/>
      <c r="X154" s="104"/>
      <c r="Y154" s="104"/>
      <c r="Z154" s="104"/>
      <c r="AA154" s="104"/>
      <c r="AB154" s="104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</row>
    <row r="155">
      <c r="A155" s="104"/>
      <c r="B155" s="123"/>
      <c r="C155" s="104"/>
      <c r="D155" s="104"/>
      <c r="E155" s="104"/>
      <c r="F155" s="123"/>
      <c r="G155" s="104"/>
      <c r="H155" s="124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25"/>
      <c r="V155" s="117"/>
      <c r="W155" s="104"/>
      <c r="X155" s="104"/>
      <c r="Y155" s="104"/>
      <c r="Z155" s="104"/>
      <c r="AA155" s="104"/>
      <c r="AB155" s="104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</row>
    <row r="156">
      <c r="A156" s="104"/>
      <c r="B156" s="123"/>
      <c r="C156" s="104"/>
      <c r="D156" s="104"/>
      <c r="E156" s="104"/>
      <c r="F156" s="123"/>
      <c r="G156" s="104"/>
      <c r="H156" s="124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25"/>
      <c r="V156" s="117"/>
      <c r="W156" s="104"/>
      <c r="X156" s="104"/>
      <c r="Y156" s="104"/>
      <c r="Z156" s="104"/>
      <c r="AA156" s="104"/>
      <c r="AB156" s="104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  <c r="AR156" s="67"/>
      <c r="AS156" s="67"/>
    </row>
    <row r="157">
      <c r="A157" s="104"/>
      <c r="B157" s="123"/>
      <c r="C157" s="104"/>
      <c r="D157" s="104"/>
      <c r="E157" s="104"/>
      <c r="F157" s="123"/>
      <c r="G157" s="104"/>
      <c r="H157" s="124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25"/>
      <c r="V157" s="117"/>
      <c r="W157" s="104"/>
      <c r="X157" s="104"/>
      <c r="Y157" s="104"/>
      <c r="Z157" s="104"/>
      <c r="AA157" s="104"/>
      <c r="AB157" s="104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</row>
    <row r="158">
      <c r="A158" s="104"/>
      <c r="B158" s="123"/>
      <c r="C158" s="104"/>
      <c r="D158" s="104"/>
      <c r="E158" s="104"/>
      <c r="F158" s="123"/>
      <c r="G158" s="104"/>
      <c r="H158" s="124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25"/>
      <c r="V158" s="117"/>
      <c r="W158" s="104"/>
      <c r="X158" s="104"/>
      <c r="Y158" s="104"/>
      <c r="Z158" s="104"/>
      <c r="AA158" s="104"/>
      <c r="AB158" s="104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</row>
    <row r="159">
      <c r="A159" s="104"/>
      <c r="B159" s="123"/>
      <c r="C159" s="104"/>
      <c r="D159" s="104"/>
      <c r="E159" s="104"/>
      <c r="F159" s="123"/>
      <c r="G159" s="104"/>
      <c r="H159" s="124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25"/>
      <c r="V159" s="117"/>
      <c r="W159" s="104"/>
      <c r="X159" s="104"/>
      <c r="Y159" s="104"/>
      <c r="Z159" s="104"/>
      <c r="AA159" s="104"/>
      <c r="AB159" s="104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</row>
    <row r="160">
      <c r="A160" s="104"/>
      <c r="B160" s="123"/>
      <c r="C160" s="104"/>
      <c r="D160" s="104"/>
      <c r="E160" s="104"/>
      <c r="F160" s="123"/>
      <c r="G160" s="104"/>
      <c r="H160" s="124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25"/>
      <c r="V160" s="117"/>
      <c r="W160" s="104"/>
      <c r="X160" s="104"/>
      <c r="Y160" s="104"/>
      <c r="Z160" s="104"/>
      <c r="AA160" s="104"/>
      <c r="AB160" s="104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</row>
    <row r="161">
      <c r="A161" s="104"/>
      <c r="B161" s="123"/>
      <c r="C161" s="104"/>
      <c r="D161" s="104"/>
      <c r="E161" s="104"/>
      <c r="F161" s="123"/>
      <c r="G161" s="104"/>
      <c r="H161" s="124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25"/>
      <c r="V161" s="117"/>
      <c r="W161" s="104"/>
      <c r="X161" s="104"/>
      <c r="Y161" s="104"/>
      <c r="Z161" s="104"/>
      <c r="AA161" s="104"/>
      <c r="AB161" s="104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  <c r="AR161" s="67"/>
      <c r="AS161" s="67"/>
    </row>
    <row r="162">
      <c r="A162" s="104"/>
      <c r="B162" s="123"/>
      <c r="C162" s="104"/>
      <c r="D162" s="104"/>
      <c r="E162" s="104"/>
      <c r="F162" s="123"/>
      <c r="G162" s="104"/>
      <c r="H162" s="124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25"/>
      <c r="V162" s="117"/>
      <c r="W162" s="104"/>
      <c r="X162" s="104"/>
      <c r="Y162" s="104"/>
      <c r="Z162" s="104"/>
      <c r="AA162" s="104"/>
      <c r="AB162" s="104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</row>
    <row r="163">
      <c r="A163" s="104"/>
      <c r="B163" s="123"/>
      <c r="C163" s="104"/>
      <c r="D163" s="104"/>
      <c r="E163" s="104"/>
      <c r="F163" s="123"/>
      <c r="G163" s="104"/>
      <c r="H163" s="124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25"/>
      <c r="V163" s="117"/>
      <c r="W163" s="104"/>
      <c r="X163" s="104"/>
      <c r="Y163" s="104"/>
      <c r="Z163" s="104"/>
      <c r="AA163" s="104"/>
      <c r="AB163" s="104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</row>
    <row r="164">
      <c r="A164" s="104"/>
      <c r="B164" s="123"/>
      <c r="C164" s="104"/>
      <c r="D164" s="104"/>
      <c r="E164" s="104"/>
      <c r="F164" s="123"/>
      <c r="G164" s="104"/>
      <c r="H164" s="124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25"/>
      <c r="V164" s="117"/>
      <c r="W164" s="104"/>
      <c r="X164" s="104"/>
      <c r="Y164" s="104"/>
      <c r="Z164" s="104"/>
      <c r="AA164" s="104"/>
      <c r="AB164" s="104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</row>
    <row r="165">
      <c r="A165" s="104"/>
      <c r="B165" s="123"/>
      <c r="C165" s="104"/>
      <c r="D165" s="104"/>
      <c r="E165" s="104"/>
      <c r="F165" s="123"/>
      <c r="G165" s="104"/>
      <c r="H165" s="124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25"/>
      <c r="V165" s="117"/>
      <c r="W165" s="104"/>
      <c r="X165" s="104"/>
      <c r="Y165" s="104"/>
      <c r="Z165" s="104"/>
      <c r="AA165" s="104"/>
      <c r="AB165" s="104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</row>
    <row r="166">
      <c r="A166" s="104"/>
      <c r="B166" s="123"/>
      <c r="C166" s="104"/>
      <c r="D166" s="104"/>
      <c r="E166" s="104"/>
      <c r="F166" s="123"/>
      <c r="G166" s="104"/>
      <c r="H166" s="124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25"/>
      <c r="V166" s="117"/>
      <c r="W166" s="104"/>
      <c r="X166" s="104"/>
      <c r="Y166" s="104"/>
      <c r="Z166" s="104"/>
      <c r="AA166" s="104"/>
      <c r="AB166" s="104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</row>
    <row r="167">
      <c r="A167" s="104"/>
      <c r="B167" s="123"/>
      <c r="C167" s="104"/>
      <c r="D167" s="104"/>
      <c r="E167" s="104"/>
      <c r="F167" s="123"/>
      <c r="G167" s="104"/>
      <c r="H167" s="124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25"/>
      <c r="V167" s="117"/>
      <c r="W167" s="104"/>
      <c r="X167" s="104"/>
      <c r="Y167" s="104"/>
      <c r="Z167" s="104"/>
      <c r="AA167" s="104"/>
      <c r="AB167" s="104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</row>
    <row r="168">
      <c r="A168" s="104"/>
      <c r="B168" s="123"/>
      <c r="C168" s="104"/>
      <c r="D168" s="104"/>
      <c r="E168" s="104"/>
      <c r="F168" s="123"/>
      <c r="G168" s="104"/>
      <c r="H168" s="124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25"/>
      <c r="V168" s="117"/>
      <c r="W168" s="104"/>
      <c r="X168" s="104"/>
      <c r="Y168" s="104"/>
      <c r="Z168" s="104"/>
      <c r="AA168" s="104"/>
      <c r="AB168" s="104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</row>
    <row r="169">
      <c r="A169" s="104"/>
      <c r="B169" s="123"/>
      <c r="C169" s="104"/>
      <c r="D169" s="104"/>
      <c r="E169" s="104"/>
      <c r="F169" s="123"/>
      <c r="G169" s="104"/>
      <c r="H169" s="124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25"/>
      <c r="V169" s="117"/>
      <c r="W169" s="104"/>
      <c r="X169" s="104"/>
      <c r="Y169" s="104"/>
      <c r="Z169" s="104"/>
      <c r="AA169" s="104"/>
      <c r="AB169" s="104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</row>
    <row r="170">
      <c r="A170" s="104"/>
      <c r="B170" s="123"/>
      <c r="C170" s="104"/>
      <c r="D170" s="104"/>
      <c r="E170" s="104"/>
      <c r="F170" s="123"/>
      <c r="G170" s="104"/>
      <c r="H170" s="124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25"/>
      <c r="V170" s="117"/>
      <c r="W170" s="104"/>
      <c r="X170" s="104"/>
      <c r="Y170" s="104"/>
      <c r="Z170" s="104"/>
      <c r="AA170" s="104"/>
      <c r="AB170" s="104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</row>
    <row r="171">
      <c r="A171" s="104"/>
      <c r="B171" s="123"/>
      <c r="C171" s="104"/>
      <c r="D171" s="104"/>
      <c r="E171" s="104"/>
      <c r="F171" s="123"/>
      <c r="G171" s="104"/>
      <c r="H171" s="124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25"/>
      <c r="V171" s="117"/>
      <c r="W171" s="104"/>
      <c r="X171" s="104"/>
      <c r="Y171" s="104"/>
      <c r="Z171" s="104"/>
      <c r="AA171" s="104"/>
      <c r="AB171" s="104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</row>
    <row r="172">
      <c r="A172" s="104"/>
      <c r="B172" s="123"/>
      <c r="C172" s="104"/>
      <c r="D172" s="104"/>
      <c r="E172" s="104"/>
      <c r="F172" s="123"/>
      <c r="G172" s="104"/>
      <c r="H172" s="124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25"/>
      <c r="V172" s="117"/>
      <c r="W172" s="104"/>
      <c r="X172" s="104"/>
      <c r="Y172" s="104"/>
      <c r="Z172" s="104"/>
      <c r="AA172" s="104"/>
      <c r="AB172" s="104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</row>
    <row r="173">
      <c r="A173" s="104"/>
      <c r="B173" s="123"/>
      <c r="C173" s="104"/>
      <c r="D173" s="104"/>
      <c r="E173" s="104"/>
      <c r="F173" s="123"/>
      <c r="G173" s="104"/>
      <c r="H173" s="124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25"/>
      <c r="V173" s="117"/>
      <c r="W173" s="104"/>
      <c r="X173" s="104"/>
      <c r="Y173" s="104"/>
      <c r="Z173" s="104"/>
      <c r="AA173" s="104"/>
      <c r="AB173" s="104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</row>
    <row r="174">
      <c r="A174" s="104"/>
      <c r="B174" s="123"/>
      <c r="C174" s="104"/>
      <c r="D174" s="104"/>
      <c r="E174" s="104"/>
      <c r="F174" s="123"/>
      <c r="G174" s="104"/>
      <c r="H174" s="124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25"/>
      <c r="V174" s="117"/>
      <c r="W174" s="104"/>
      <c r="X174" s="104"/>
      <c r="Y174" s="104"/>
      <c r="Z174" s="104"/>
      <c r="AA174" s="104"/>
      <c r="AB174" s="104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  <c r="AR174" s="67"/>
      <c r="AS174" s="67"/>
    </row>
    <row r="175">
      <c r="A175" s="104"/>
      <c r="B175" s="123"/>
      <c r="C175" s="104"/>
      <c r="D175" s="104"/>
      <c r="E175" s="104"/>
      <c r="F175" s="123"/>
      <c r="G175" s="104"/>
      <c r="H175" s="124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25"/>
      <c r="V175" s="117"/>
      <c r="W175" s="104"/>
      <c r="X175" s="104"/>
      <c r="Y175" s="104"/>
      <c r="Z175" s="104"/>
      <c r="AA175" s="104"/>
      <c r="AB175" s="104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  <c r="AR175" s="67"/>
      <c r="AS175" s="67"/>
    </row>
    <row r="176">
      <c r="A176" s="104"/>
      <c r="B176" s="123"/>
      <c r="C176" s="104"/>
      <c r="D176" s="104"/>
      <c r="E176" s="104"/>
      <c r="F176" s="123"/>
      <c r="G176" s="104"/>
      <c r="H176" s="124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25"/>
      <c r="V176" s="117"/>
      <c r="W176" s="104"/>
      <c r="X176" s="104"/>
      <c r="Y176" s="104"/>
      <c r="Z176" s="104"/>
      <c r="AA176" s="104"/>
      <c r="AB176" s="104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</row>
    <row r="177">
      <c r="A177" s="104"/>
      <c r="B177" s="123"/>
      <c r="C177" s="104"/>
      <c r="D177" s="104"/>
      <c r="E177" s="104"/>
      <c r="F177" s="123"/>
      <c r="G177" s="104"/>
      <c r="H177" s="124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25"/>
      <c r="V177" s="117"/>
      <c r="W177" s="104"/>
      <c r="X177" s="104"/>
      <c r="Y177" s="104"/>
      <c r="Z177" s="104"/>
      <c r="AA177" s="104"/>
      <c r="AB177" s="104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</row>
    <row r="178">
      <c r="A178" s="104"/>
      <c r="B178" s="123"/>
      <c r="C178" s="104"/>
      <c r="D178" s="104"/>
      <c r="E178" s="104"/>
      <c r="F178" s="123"/>
      <c r="G178" s="104"/>
      <c r="H178" s="124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25"/>
      <c r="V178" s="117"/>
      <c r="W178" s="104"/>
      <c r="X178" s="104"/>
      <c r="Y178" s="104"/>
      <c r="Z178" s="104"/>
      <c r="AA178" s="104"/>
      <c r="AB178" s="104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</row>
    <row r="179">
      <c r="A179" s="104"/>
      <c r="B179" s="123"/>
      <c r="C179" s="104"/>
      <c r="D179" s="104"/>
      <c r="E179" s="104"/>
      <c r="F179" s="123"/>
      <c r="G179" s="104"/>
      <c r="H179" s="124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25"/>
      <c r="V179" s="117"/>
      <c r="W179" s="104"/>
      <c r="X179" s="104"/>
      <c r="Y179" s="104"/>
      <c r="Z179" s="104"/>
      <c r="AA179" s="104"/>
      <c r="AB179" s="104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  <c r="AR179" s="67"/>
      <c r="AS179" s="67"/>
    </row>
    <row r="180">
      <c r="A180" s="104"/>
      <c r="B180" s="123"/>
      <c r="C180" s="104"/>
      <c r="D180" s="104"/>
      <c r="E180" s="104"/>
      <c r="F180" s="123"/>
      <c r="G180" s="104"/>
      <c r="H180" s="124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25"/>
      <c r="V180" s="117"/>
      <c r="W180" s="104"/>
      <c r="X180" s="104"/>
      <c r="Y180" s="104"/>
      <c r="Z180" s="104"/>
      <c r="AA180" s="104"/>
      <c r="AB180" s="104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</row>
    <row r="181">
      <c r="A181" s="104"/>
      <c r="B181" s="123"/>
      <c r="C181" s="104"/>
      <c r="D181" s="104"/>
      <c r="E181" s="104"/>
      <c r="F181" s="123"/>
      <c r="G181" s="104"/>
      <c r="H181" s="124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25"/>
      <c r="V181" s="117"/>
      <c r="W181" s="104"/>
      <c r="X181" s="104"/>
      <c r="Y181" s="104"/>
      <c r="Z181" s="104"/>
      <c r="AA181" s="104"/>
      <c r="AB181" s="104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</row>
    <row r="182">
      <c r="A182" s="104"/>
      <c r="B182" s="123"/>
      <c r="C182" s="104"/>
      <c r="D182" s="104"/>
      <c r="E182" s="104"/>
      <c r="F182" s="123"/>
      <c r="G182" s="104"/>
      <c r="H182" s="124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25"/>
      <c r="V182" s="117"/>
      <c r="W182" s="104"/>
      <c r="X182" s="104"/>
      <c r="Y182" s="104"/>
      <c r="Z182" s="104"/>
      <c r="AA182" s="104"/>
      <c r="AB182" s="104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</row>
    <row r="183">
      <c r="A183" s="104"/>
      <c r="B183" s="123"/>
      <c r="C183" s="104"/>
      <c r="D183" s="104"/>
      <c r="E183" s="104"/>
      <c r="F183" s="123"/>
      <c r="G183" s="104"/>
      <c r="H183" s="124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25"/>
      <c r="V183" s="117"/>
      <c r="W183" s="104"/>
      <c r="X183" s="104"/>
      <c r="Y183" s="104"/>
      <c r="Z183" s="104"/>
      <c r="AA183" s="104"/>
      <c r="AB183" s="104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  <c r="AR183" s="67"/>
      <c r="AS183" s="67"/>
    </row>
    <row r="184">
      <c r="A184" s="104"/>
      <c r="B184" s="123"/>
      <c r="C184" s="104"/>
      <c r="D184" s="104"/>
      <c r="E184" s="104"/>
      <c r="F184" s="123"/>
      <c r="G184" s="104"/>
      <c r="H184" s="124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25"/>
      <c r="V184" s="117"/>
      <c r="W184" s="104"/>
      <c r="X184" s="104"/>
      <c r="Y184" s="104"/>
      <c r="Z184" s="104"/>
      <c r="AA184" s="104"/>
      <c r="AB184" s="104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</row>
    <row r="185">
      <c r="A185" s="104"/>
      <c r="B185" s="123"/>
      <c r="C185" s="104"/>
      <c r="D185" s="104"/>
      <c r="E185" s="104"/>
      <c r="F185" s="123"/>
      <c r="G185" s="104"/>
      <c r="H185" s="124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25"/>
      <c r="V185" s="117"/>
      <c r="W185" s="104"/>
      <c r="X185" s="104"/>
      <c r="Y185" s="104"/>
      <c r="Z185" s="104"/>
      <c r="AA185" s="104"/>
      <c r="AB185" s="104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</row>
    <row r="186">
      <c r="A186" s="104"/>
      <c r="B186" s="123"/>
      <c r="C186" s="104"/>
      <c r="D186" s="104"/>
      <c r="E186" s="104"/>
      <c r="F186" s="123"/>
      <c r="G186" s="104"/>
      <c r="H186" s="124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25"/>
      <c r="V186" s="117"/>
      <c r="W186" s="104"/>
      <c r="X186" s="104"/>
      <c r="Y186" s="104"/>
      <c r="Z186" s="104"/>
      <c r="AA186" s="104"/>
      <c r="AB186" s="104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</row>
    <row r="187">
      <c r="A187" s="104"/>
      <c r="B187" s="123"/>
      <c r="C187" s="104"/>
      <c r="D187" s="104"/>
      <c r="E187" s="104"/>
      <c r="F187" s="123"/>
      <c r="G187" s="104"/>
      <c r="H187" s="124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25"/>
      <c r="V187" s="117"/>
      <c r="W187" s="104"/>
      <c r="X187" s="104"/>
      <c r="Y187" s="104"/>
      <c r="Z187" s="104"/>
      <c r="AA187" s="104"/>
      <c r="AB187" s="104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</row>
    <row r="188">
      <c r="A188" s="104"/>
      <c r="B188" s="123"/>
      <c r="C188" s="104"/>
      <c r="D188" s="104"/>
      <c r="E188" s="104"/>
      <c r="F188" s="123"/>
      <c r="G188" s="104"/>
      <c r="H188" s="124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25"/>
      <c r="V188" s="117"/>
      <c r="W188" s="104"/>
      <c r="X188" s="104"/>
      <c r="Y188" s="104"/>
      <c r="Z188" s="104"/>
      <c r="AA188" s="104"/>
      <c r="AB188" s="104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</row>
    <row r="189">
      <c r="A189" s="104"/>
      <c r="B189" s="123"/>
      <c r="C189" s="104"/>
      <c r="D189" s="104"/>
      <c r="E189" s="104"/>
      <c r="F189" s="123"/>
      <c r="G189" s="104"/>
      <c r="H189" s="124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25"/>
      <c r="V189" s="117"/>
      <c r="W189" s="104"/>
      <c r="X189" s="104"/>
      <c r="Y189" s="104"/>
      <c r="Z189" s="104"/>
      <c r="AA189" s="104"/>
      <c r="AB189" s="104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</row>
    <row r="190">
      <c r="A190" s="104"/>
      <c r="B190" s="123"/>
      <c r="C190" s="104"/>
      <c r="D190" s="104"/>
      <c r="E190" s="104"/>
      <c r="F190" s="123"/>
      <c r="G190" s="104"/>
      <c r="H190" s="124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25"/>
      <c r="V190" s="117"/>
      <c r="W190" s="104"/>
      <c r="X190" s="104"/>
      <c r="Y190" s="104"/>
      <c r="Z190" s="104"/>
      <c r="AA190" s="104"/>
      <c r="AB190" s="104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</row>
    <row r="191">
      <c r="A191" s="104"/>
      <c r="B191" s="123"/>
      <c r="C191" s="104"/>
      <c r="D191" s="104"/>
      <c r="E191" s="104"/>
      <c r="F191" s="123"/>
      <c r="G191" s="104"/>
      <c r="H191" s="124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25"/>
      <c r="V191" s="117"/>
      <c r="W191" s="104"/>
      <c r="X191" s="104"/>
      <c r="Y191" s="104"/>
      <c r="Z191" s="104"/>
      <c r="AA191" s="104"/>
      <c r="AB191" s="104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</row>
    <row r="192">
      <c r="A192" s="104"/>
      <c r="B192" s="123"/>
      <c r="C192" s="104"/>
      <c r="D192" s="104"/>
      <c r="E192" s="104"/>
      <c r="F192" s="123"/>
      <c r="G192" s="104"/>
      <c r="H192" s="124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25"/>
      <c r="V192" s="117"/>
      <c r="W192" s="104"/>
      <c r="X192" s="104"/>
      <c r="Y192" s="104"/>
      <c r="Z192" s="104"/>
      <c r="AA192" s="104"/>
      <c r="AB192" s="104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</row>
    <row r="193">
      <c r="A193" s="104"/>
      <c r="B193" s="123"/>
      <c r="C193" s="104"/>
      <c r="D193" s="104"/>
      <c r="E193" s="104"/>
      <c r="F193" s="123"/>
      <c r="G193" s="104"/>
      <c r="H193" s="124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25"/>
      <c r="V193" s="117"/>
      <c r="W193" s="104"/>
      <c r="X193" s="104"/>
      <c r="Y193" s="104"/>
      <c r="Z193" s="104"/>
      <c r="AA193" s="104"/>
      <c r="AB193" s="104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</row>
    <row r="194">
      <c r="A194" s="104"/>
      <c r="B194" s="123"/>
      <c r="C194" s="104"/>
      <c r="D194" s="104"/>
      <c r="E194" s="104"/>
      <c r="F194" s="123"/>
      <c r="G194" s="104"/>
      <c r="H194" s="124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25"/>
      <c r="V194" s="117"/>
      <c r="W194" s="104"/>
      <c r="X194" s="104"/>
      <c r="Y194" s="104"/>
      <c r="Z194" s="104"/>
      <c r="AA194" s="104"/>
      <c r="AB194" s="104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</row>
    <row r="195">
      <c r="A195" s="104"/>
      <c r="B195" s="123"/>
      <c r="C195" s="104"/>
      <c r="D195" s="104"/>
      <c r="E195" s="104"/>
      <c r="F195" s="123"/>
      <c r="G195" s="104"/>
      <c r="H195" s="124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25"/>
      <c r="V195" s="117"/>
      <c r="W195" s="104"/>
      <c r="X195" s="104"/>
      <c r="Y195" s="104"/>
      <c r="Z195" s="104"/>
      <c r="AA195" s="104"/>
      <c r="AB195" s="104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  <c r="AR195" s="67"/>
      <c r="AS195" s="67"/>
    </row>
    <row r="196">
      <c r="A196" s="104"/>
      <c r="B196" s="123"/>
      <c r="C196" s="104"/>
      <c r="D196" s="104"/>
      <c r="E196" s="104"/>
      <c r="F196" s="123"/>
      <c r="G196" s="104"/>
      <c r="H196" s="124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25"/>
      <c r="V196" s="117"/>
      <c r="W196" s="104"/>
      <c r="X196" s="104"/>
      <c r="Y196" s="104"/>
      <c r="Z196" s="104"/>
      <c r="AA196" s="104"/>
      <c r="AB196" s="104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</row>
    <row r="197">
      <c r="A197" s="104"/>
      <c r="B197" s="123"/>
      <c r="C197" s="104"/>
      <c r="D197" s="104"/>
      <c r="E197" s="104"/>
      <c r="F197" s="123"/>
      <c r="G197" s="104"/>
      <c r="H197" s="124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25"/>
      <c r="V197" s="117"/>
      <c r="W197" s="104"/>
      <c r="X197" s="104"/>
      <c r="Y197" s="104"/>
      <c r="Z197" s="104"/>
      <c r="AA197" s="104"/>
      <c r="AB197" s="104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</row>
    <row r="198">
      <c r="A198" s="104"/>
      <c r="B198" s="123"/>
      <c r="C198" s="104"/>
      <c r="D198" s="104"/>
      <c r="E198" s="104"/>
      <c r="F198" s="123"/>
      <c r="G198" s="104"/>
      <c r="H198" s="124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25"/>
      <c r="V198" s="117"/>
      <c r="W198" s="104"/>
      <c r="X198" s="104"/>
      <c r="Y198" s="104"/>
      <c r="Z198" s="104"/>
      <c r="AA198" s="104"/>
      <c r="AB198" s="104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  <c r="AR198" s="67"/>
      <c r="AS198" s="67"/>
    </row>
    <row r="199">
      <c r="A199" s="104"/>
      <c r="B199" s="123"/>
      <c r="C199" s="104"/>
      <c r="D199" s="104"/>
      <c r="E199" s="104"/>
      <c r="F199" s="123"/>
      <c r="G199" s="104"/>
      <c r="H199" s="124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25"/>
      <c r="V199" s="117"/>
      <c r="W199" s="104"/>
      <c r="X199" s="104"/>
      <c r="Y199" s="104"/>
      <c r="Z199" s="104"/>
      <c r="AA199" s="104"/>
      <c r="AB199" s="104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  <c r="AR199" s="67"/>
      <c r="AS199" s="67"/>
    </row>
    <row r="200">
      <c r="A200" s="104"/>
      <c r="B200" s="123"/>
      <c r="C200" s="104"/>
      <c r="D200" s="104"/>
      <c r="E200" s="104"/>
      <c r="F200" s="123"/>
      <c r="G200" s="104"/>
      <c r="H200" s="124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25"/>
      <c r="V200" s="117"/>
      <c r="W200" s="104"/>
      <c r="X200" s="104"/>
      <c r="Y200" s="104"/>
      <c r="Z200" s="104"/>
      <c r="AA200" s="104"/>
      <c r="AB200" s="104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</row>
    <row r="201">
      <c r="A201" s="104"/>
      <c r="B201" s="123"/>
      <c r="C201" s="104"/>
      <c r="D201" s="104"/>
      <c r="E201" s="104"/>
      <c r="F201" s="123"/>
      <c r="G201" s="104"/>
      <c r="H201" s="124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25"/>
      <c r="V201" s="117"/>
      <c r="W201" s="104"/>
      <c r="X201" s="104"/>
      <c r="Y201" s="104"/>
      <c r="Z201" s="104"/>
      <c r="AA201" s="104"/>
      <c r="AB201" s="104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</row>
    <row r="202">
      <c r="A202" s="104"/>
      <c r="B202" s="123"/>
      <c r="C202" s="104"/>
      <c r="D202" s="104"/>
      <c r="E202" s="104"/>
      <c r="F202" s="123"/>
      <c r="G202" s="104"/>
      <c r="H202" s="124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25"/>
      <c r="V202" s="117"/>
      <c r="W202" s="104"/>
      <c r="X202" s="104"/>
      <c r="Y202" s="104"/>
      <c r="Z202" s="104"/>
      <c r="AA202" s="104"/>
      <c r="AB202" s="104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</row>
    <row r="203">
      <c r="A203" s="104"/>
      <c r="B203" s="123"/>
      <c r="C203" s="104"/>
      <c r="D203" s="104"/>
      <c r="E203" s="104"/>
      <c r="F203" s="123"/>
      <c r="G203" s="104"/>
      <c r="H203" s="124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25"/>
      <c r="V203" s="117"/>
      <c r="W203" s="104"/>
      <c r="X203" s="104"/>
      <c r="Y203" s="104"/>
      <c r="Z203" s="104"/>
      <c r="AA203" s="104"/>
      <c r="AB203" s="104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</row>
    <row r="204">
      <c r="A204" s="104"/>
      <c r="B204" s="123"/>
      <c r="C204" s="104"/>
      <c r="D204" s="104"/>
      <c r="E204" s="104"/>
      <c r="F204" s="123"/>
      <c r="G204" s="104"/>
      <c r="H204" s="124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25"/>
      <c r="V204" s="117"/>
      <c r="W204" s="104"/>
      <c r="X204" s="104"/>
      <c r="Y204" s="104"/>
      <c r="Z204" s="104"/>
      <c r="AA204" s="104"/>
      <c r="AB204" s="104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</row>
    <row r="205">
      <c r="A205" s="104"/>
      <c r="B205" s="123"/>
      <c r="C205" s="104"/>
      <c r="D205" s="104"/>
      <c r="E205" s="104"/>
      <c r="F205" s="123"/>
      <c r="G205" s="104"/>
      <c r="H205" s="124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25"/>
      <c r="V205" s="117"/>
      <c r="W205" s="104"/>
      <c r="X205" s="104"/>
      <c r="Y205" s="104"/>
      <c r="Z205" s="104"/>
      <c r="AA205" s="104"/>
      <c r="AB205" s="104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</row>
    <row r="206">
      <c r="A206" s="104"/>
      <c r="B206" s="123"/>
      <c r="C206" s="104"/>
      <c r="D206" s="104"/>
      <c r="E206" s="104"/>
      <c r="F206" s="123"/>
      <c r="G206" s="104"/>
      <c r="H206" s="124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25"/>
      <c r="V206" s="117"/>
      <c r="W206" s="104"/>
      <c r="X206" s="104"/>
      <c r="Y206" s="104"/>
      <c r="Z206" s="104"/>
      <c r="AA206" s="104"/>
      <c r="AB206" s="104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</row>
    <row r="207">
      <c r="A207" s="104"/>
      <c r="B207" s="123"/>
      <c r="C207" s="104"/>
      <c r="D207" s="104"/>
      <c r="E207" s="104"/>
      <c r="F207" s="123"/>
      <c r="G207" s="104"/>
      <c r="H207" s="124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25"/>
      <c r="V207" s="117"/>
      <c r="W207" s="104"/>
      <c r="X207" s="104"/>
      <c r="Y207" s="104"/>
      <c r="Z207" s="104"/>
      <c r="AA207" s="104"/>
      <c r="AB207" s="104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  <c r="AS207" s="67"/>
    </row>
    <row r="208">
      <c r="A208" s="104"/>
      <c r="B208" s="123"/>
      <c r="C208" s="104"/>
      <c r="D208" s="104"/>
      <c r="E208" s="104"/>
      <c r="F208" s="123"/>
      <c r="G208" s="104"/>
      <c r="H208" s="124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25"/>
      <c r="V208" s="117"/>
      <c r="W208" s="104"/>
      <c r="X208" s="104"/>
      <c r="Y208" s="104"/>
      <c r="Z208" s="104"/>
      <c r="AA208" s="104"/>
      <c r="AB208" s="104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  <c r="AS208" s="67"/>
    </row>
    <row r="209">
      <c r="A209" s="104"/>
      <c r="B209" s="123"/>
      <c r="C209" s="104"/>
      <c r="D209" s="104"/>
      <c r="E209" s="104"/>
      <c r="F209" s="123"/>
      <c r="G209" s="104"/>
      <c r="H209" s="124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25"/>
      <c r="V209" s="117"/>
      <c r="W209" s="104"/>
      <c r="X209" s="104"/>
      <c r="Y209" s="104"/>
      <c r="Z209" s="104"/>
      <c r="AA209" s="104"/>
      <c r="AB209" s="104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</row>
    <row r="210">
      <c r="A210" s="104"/>
      <c r="B210" s="123"/>
      <c r="C210" s="104"/>
      <c r="D210" s="104"/>
      <c r="E210" s="104"/>
      <c r="F210" s="123"/>
      <c r="G210" s="104"/>
      <c r="H210" s="124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25"/>
      <c r="V210" s="117"/>
      <c r="W210" s="104"/>
      <c r="X210" s="104"/>
      <c r="Y210" s="104"/>
      <c r="Z210" s="104"/>
      <c r="AA210" s="104"/>
      <c r="AB210" s="104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  <c r="AS210" s="67"/>
    </row>
    <row r="211">
      <c r="A211" s="104"/>
      <c r="B211" s="123"/>
      <c r="C211" s="104"/>
      <c r="D211" s="104"/>
      <c r="E211" s="104"/>
      <c r="F211" s="123"/>
      <c r="G211" s="104"/>
      <c r="H211" s="124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25"/>
      <c r="V211" s="117"/>
      <c r="W211" s="104"/>
      <c r="X211" s="104"/>
      <c r="Y211" s="104"/>
      <c r="Z211" s="104"/>
      <c r="AA211" s="104"/>
      <c r="AB211" s="104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  <c r="AS211" s="67"/>
    </row>
    <row r="212">
      <c r="A212" s="104"/>
      <c r="B212" s="123"/>
      <c r="C212" s="104"/>
      <c r="D212" s="104"/>
      <c r="E212" s="104"/>
      <c r="F212" s="123"/>
      <c r="G212" s="104"/>
      <c r="H212" s="124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25"/>
      <c r="V212" s="117"/>
      <c r="W212" s="104"/>
      <c r="X212" s="104"/>
      <c r="Y212" s="104"/>
      <c r="Z212" s="104"/>
      <c r="AA212" s="104"/>
      <c r="AB212" s="104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  <c r="AR212" s="67"/>
      <c r="AS212" s="67"/>
    </row>
    <row r="213">
      <c r="A213" s="104"/>
      <c r="B213" s="123"/>
      <c r="C213" s="104"/>
      <c r="D213" s="104"/>
      <c r="E213" s="104"/>
      <c r="F213" s="123"/>
      <c r="G213" s="104"/>
      <c r="H213" s="124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25"/>
      <c r="V213" s="117"/>
      <c r="W213" s="104"/>
      <c r="X213" s="104"/>
      <c r="Y213" s="104"/>
      <c r="Z213" s="104"/>
      <c r="AA213" s="104"/>
      <c r="AB213" s="104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</row>
    <row r="214">
      <c r="A214" s="104"/>
      <c r="B214" s="123"/>
      <c r="C214" s="104"/>
      <c r="D214" s="104"/>
      <c r="E214" s="104"/>
      <c r="F214" s="123"/>
      <c r="G214" s="104"/>
      <c r="H214" s="124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25"/>
      <c r="V214" s="117"/>
      <c r="W214" s="104"/>
      <c r="X214" s="104"/>
      <c r="Y214" s="104"/>
      <c r="Z214" s="104"/>
      <c r="AA214" s="104"/>
      <c r="AB214" s="104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  <c r="AR214" s="67"/>
      <c r="AS214" s="67"/>
    </row>
    <row r="215">
      <c r="A215" s="104"/>
      <c r="B215" s="123"/>
      <c r="C215" s="104"/>
      <c r="D215" s="104"/>
      <c r="E215" s="104"/>
      <c r="F215" s="123"/>
      <c r="G215" s="104"/>
      <c r="H215" s="124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25"/>
      <c r="V215" s="117"/>
      <c r="W215" s="104"/>
      <c r="X215" s="104"/>
      <c r="Y215" s="104"/>
      <c r="Z215" s="104"/>
      <c r="AA215" s="104"/>
      <c r="AB215" s="104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</row>
    <row r="216">
      <c r="A216" s="104"/>
      <c r="B216" s="123"/>
      <c r="C216" s="104"/>
      <c r="D216" s="104"/>
      <c r="E216" s="104"/>
      <c r="F216" s="123"/>
      <c r="G216" s="104"/>
      <c r="H216" s="124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25"/>
      <c r="V216" s="117"/>
      <c r="W216" s="104"/>
      <c r="X216" s="104"/>
      <c r="Y216" s="104"/>
      <c r="Z216" s="104"/>
      <c r="AA216" s="104"/>
      <c r="AB216" s="104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  <c r="AS216" s="67"/>
    </row>
    <row r="217">
      <c r="A217" s="104"/>
      <c r="B217" s="123"/>
      <c r="C217" s="104"/>
      <c r="D217" s="104"/>
      <c r="E217" s="104"/>
      <c r="F217" s="123"/>
      <c r="G217" s="104"/>
      <c r="H217" s="124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25"/>
      <c r="V217" s="117"/>
      <c r="W217" s="104"/>
      <c r="X217" s="104"/>
      <c r="Y217" s="104"/>
      <c r="Z217" s="104"/>
      <c r="AA217" s="104"/>
      <c r="AB217" s="104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  <c r="AS217" s="67"/>
    </row>
    <row r="218">
      <c r="A218" s="104"/>
      <c r="B218" s="123"/>
      <c r="C218" s="104"/>
      <c r="D218" s="104"/>
      <c r="E218" s="104"/>
      <c r="F218" s="123"/>
      <c r="G218" s="104"/>
      <c r="H218" s="124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25"/>
      <c r="V218" s="117"/>
      <c r="W218" s="104"/>
      <c r="X218" s="104"/>
      <c r="Y218" s="104"/>
      <c r="Z218" s="104"/>
      <c r="AA218" s="104"/>
      <c r="AB218" s="104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  <c r="AR218" s="67"/>
      <c r="AS218" s="67"/>
    </row>
    <row r="219">
      <c r="A219" s="104"/>
      <c r="B219" s="123"/>
      <c r="C219" s="104"/>
      <c r="D219" s="104"/>
      <c r="E219" s="104"/>
      <c r="F219" s="123"/>
      <c r="G219" s="104"/>
      <c r="H219" s="124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25"/>
      <c r="V219" s="117"/>
      <c r="W219" s="104"/>
      <c r="X219" s="104"/>
      <c r="Y219" s="104"/>
      <c r="Z219" s="104"/>
      <c r="AA219" s="104"/>
      <c r="AB219" s="104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  <c r="AR219" s="67"/>
      <c r="AS219" s="67"/>
    </row>
    <row r="220">
      <c r="A220" s="104"/>
      <c r="B220" s="123"/>
      <c r="C220" s="104"/>
      <c r="D220" s="104"/>
      <c r="E220" s="104"/>
      <c r="F220" s="123"/>
      <c r="G220" s="104"/>
      <c r="H220" s="124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25"/>
      <c r="V220" s="117"/>
      <c r="W220" s="104"/>
      <c r="X220" s="104"/>
      <c r="Y220" s="104"/>
      <c r="Z220" s="104"/>
      <c r="AA220" s="104"/>
      <c r="AB220" s="104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  <c r="AR220" s="67"/>
      <c r="AS220" s="67"/>
    </row>
    <row r="221">
      <c r="A221" s="104"/>
      <c r="B221" s="123"/>
      <c r="C221" s="104"/>
      <c r="D221" s="104"/>
      <c r="E221" s="104"/>
      <c r="F221" s="123"/>
      <c r="G221" s="104"/>
      <c r="H221" s="124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25"/>
      <c r="V221" s="117"/>
      <c r="W221" s="104"/>
      <c r="X221" s="104"/>
      <c r="Y221" s="104"/>
      <c r="Z221" s="104"/>
      <c r="AA221" s="104"/>
      <c r="AB221" s="104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  <c r="AR221" s="67"/>
      <c r="AS221" s="67"/>
    </row>
    <row r="222">
      <c r="A222" s="104"/>
      <c r="B222" s="123"/>
      <c r="C222" s="104"/>
      <c r="D222" s="104"/>
      <c r="E222" s="104"/>
      <c r="F222" s="123"/>
      <c r="G222" s="104"/>
      <c r="H222" s="124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25"/>
      <c r="V222" s="117"/>
      <c r="W222" s="104"/>
      <c r="X222" s="104"/>
      <c r="Y222" s="104"/>
      <c r="Z222" s="104"/>
      <c r="AA222" s="104"/>
      <c r="AB222" s="104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  <c r="AS222" s="67"/>
    </row>
    <row r="223">
      <c r="A223" s="104"/>
      <c r="B223" s="123"/>
      <c r="C223" s="104"/>
      <c r="D223" s="104"/>
      <c r="E223" s="104"/>
      <c r="F223" s="123"/>
      <c r="G223" s="104"/>
      <c r="H223" s="124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25"/>
      <c r="V223" s="117"/>
      <c r="W223" s="104"/>
      <c r="X223" s="104"/>
      <c r="Y223" s="104"/>
      <c r="Z223" s="104"/>
      <c r="AA223" s="104"/>
      <c r="AB223" s="104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  <c r="AR223" s="67"/>
      <c r="AS223" s="67"/>
    </row>
    <row r="224">
      <c r="A224" s="104"/>
      <c r="B224" s="123"/>
      <c r="C224" s="104"/>
      <c r="D224" s="104"/>
      <c r="E224" s="104"/>
      <c r="F224" s="123"/>
      <c r="G224" s="104"/>
      <c r="H224" s="124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25"/>
      <c r="V224" s="117"/>
      <c r="W224" s="104"/>
      <c r="X224" s="104"/>
      <c r="Y224" s="104"/>
      <c r="Z224" s="104"/>
      <c r="AA224" s="104"/>
      <c r="AB224" s="104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</row>
    <row r="225">
      <c r="A225" s="104"/>
      <c r="B225" s="123"/>
      <c r="C225" s="104"/>
      <c r="D225" s="104"/>
      <c r="E225" s="104"/>
      <c r="F225" s="123"/>
      <c r="G225" s="104"/>
      <c r="H225" s="124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25"/>
      <c r="V225" s="117"/>
      <c r="W225" s="104"/>
      <c r="X225" s="104"/>
      <c r="Y225" s="104"/>
      <c r="Z225" s="104"/>
      <c r="AA225" s="104"/>
      <c r="AB225" s="104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  <c r="AR225" s="67"/>
      <c r="AS225" s="67"/>
    </row>
    <row r="226">
      <c r="A226" s="104"/>
      <c r="B226" s="123"/>
      <c r="C226" s="104"/>
      <c r="D226" s="104"/>
      <c r="E226" s="104"/>
      <c r="F226" s="123"/>
      <c r="G226" s="104"/>
      <c r="H226" s="124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25"/>
      <c r="V226" s="117"/>
      <c r="W226" s="104"/>
      <c r="X226" s="104"/>
      <c r="Y226" s="104"/>
      <c r="Z226" s="104"/>
      <c r="AA226" s="104"/>
      <c r="AB226" s="104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</row>
    <row r="227">
      <c r="A227" s="104"/>
      <c r="B227" s="123"/>
      <c r="C227" s="104"/>
      <c r="D227" s="104"/>
      <c r="E227" s="104"/>
      <c r="F227" s="123"/>
      <c r="G227" s="104"/>
      <c r="H227" s="124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25"/>
      <c r="V227" s="117"/>
      <c r="W227" s="104"/>
      <c r="X227" s="104"/>
      <c r="Y227" s="104"/>
      <c r="Z227" s="104"/>
      <c r="AA227" s="104"/>
      <c r="AB227" s="104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  <c r="AR227" s="67"/>
      <c r="AS227" s="67"/>
    </row>
    <row r="228">
      <c r="A228" s="104"/>
      <c r="B228" s="123"/>
      <c r="C228" s="104"/>
      <c r="D228" s="104"/>
      <c r="E228" s="104"/>
      <c r="F228" s="123"/>
      <c r="G228" s="104"/>
      <c r="H228" s="124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25"/>
      <c r="V228" s="117"/>
      <c r="W228" s="104"/>
      <c r="X228" s="104"/>
      <c r="Y228" s="104"/>
      <c r="Z228" s="104"/>
      <c r="AA228" s="104"/>
      <c r="AB228" s="104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  <c r="AR228" s="67"/>
      <c r="AS228" s="67"/>
    </row>
    <row r="229">
      <c r="A229" s="104"/>
      <c r="B229" s="123"/>
      <c r="C229" s="104"/>
      <c r="D229" s="104"/>
      <c r="E229" s="104"/>
      <c r="F229" s="123"/>
      <c r="G229" s="104"/>
      <c r="H229" s="124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25"/>
      <c r="V229" s="117"/>
      <c r="W229" s="104"/>
      <c r="X229" s="104"/>
      <c r="Y229" s="104"/>
      <c r="Z229" s="104"/>
      <c r="AA229" s="104"/>
      <c r="AB229" s="104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  <c r="AR229" s="67"/>
      <c r="AS229" s="67"/>
    </row>
    <row r="230">
      <c r="A230" s="104"/>
      <c r="B230" s="123"/>
      <c r="C230" s="104"/>
      <c r="D230" s="104"/>
      <c r="E230" s="104"/>
      <c r="F230" s="123"/>
      <c r="G230" s="104"/>
      <c r="H230" s="124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25"/>
      <c r="V230" s="117"/>
      <c r="W230" s="104"/>
      <c r="X230" s="104"/>
      <c r="Y230" s="104"/>
      <c r="Z230" s="104"/>
      <c r="AA230" s="104"/>
      <c r="AB230" s="104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  <c r="AR230" s="67"/>
      <c r="AS230" s="67"/>
    </row>
    <row r="231">
      <c r="A231" s="104"/>
      <c r="B231" s="123"/>
      <c r="C231" s="104"/>
      <c r="D231" s="104"/>
      <c r="E231" s="104"/>
      <c r="F231" s="123"/>
      <c r="G231" s="104"/>
      <c r="H231" s="124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25"/>
      <c r="V231" s="117"/>
      <c r="W231" s="104"/>
      <c r="X231" s="104"/>
      <c r="Y231" s="104"/>
      <c r="Z231" s="104"/>
      <c r="AA231" s="104"/>
      <c r="AB231" s="104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  <c r="AR231" s="67"/>
      <c r="AS231" s="67"/>
    </row>
    <row r="232">
      <c r="A232" s="104"/>
      <c r="B232" s="123"/>
      <c r="C232" s="104"/>
      <c r="D232" s="104"/>
      <c r="E232" s="104"/>
      <c r="F232" s="123"/>
      <c r="G232" s="104"/>
      <c r="H232" s="124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25"/>
      <c r="V232" s="117"/>
      <c r="W232" s="104"/>
      <c r="X232" s="104"/>
      <c r="Y232" s="104"/>
      <c r="Z232" s="104"/>
      <c r="AA232" s="104"/>
      <c r="AB232" s="104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  <c r="AR232" s="67"/>
      <c r="AS232" s="67"/>
    </row>
    <row r="233">
      <c r="A233" s="104"/>
      <c r="B233" s="123"/>
      <c r="C233" s="104"/>
      <c r="D233" s="104"/>
      <c r="E233" s="104"/>
      <c r="F233" s="123"/>
      <c r="G233" s="104"/>
      <c r="H233" s="124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25"/>
      <c r="V233" s="117"/>
      <c r="W233" s="104"/>
      <c r="X233" s="104"/>
      <c r="Y233" s="104"/>
      <c r="Z233" s="104"/>
      <c r="AA233" s="104"/>
      <c r="AB233" s="104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  <c r="AR233" s="67"/>
      <c r="AS233" s="67"/>
    </row>
    <row r="234">
      <c r="A234" s="104"/>
      <c r="B234" s="123"/>
      <c r="C234" s="104"/>
      <c r="D234" s="104"/>
      <c r="E234" s="104"/>
      <c r="F234" s="123"/>
      <c r="G234" s="104"/>
      <c r="H234" s="124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25"/>
      <c r="V234" s="117"/>
      <c r="W234" s="104"/>
      <c r="X234" s="104"/>
      <c r="Y234" s="104"/>
      <c r="Z234" s="104"/>
      <c r="AA234" s="104"/>
      <c r="AB234" s="104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  <c r="AS234" s="67"/>
    </row>
    <row r="235">
      <c r="A235" s="104"/>
      <c r="B235" s="123"/>
      <c r="C235" s="104"/>
      <c r="D235" s="104"/>
      <c r="E235" s="104"/>
      <c r="F235" s="123"/>
      <c r="G235" s="104"/>
      <c r="H235" s="124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25"/>
      <c r="V235" s="117"/>
      <c r="W235" s="104"/>
      <c r="X235" s="104"/>
      <c r="Y235" s="104"/>
      <c r="Z235" s="104"/>
      <c r="AA235" s="104"/>
      <c r="AB235" s="104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</row>
    <row r="236">
      <c r="A236" s="104"/>
      <c r="B236" s="123"/>
      <c r="C236" s="104"/>
      <c r="D236" s="104"/>
      <c r="E236" s="104"/>
      <c r="F236" s="123"/>
      <c r="G236" s="104"/>
      <c r="H236" s="124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25"/>
      <c r="V236" s="117"/>
      <c r="W236" s="104"/>
      <c r="X236" s="104"/>
      <c r="Y236" s="104"/>
      <c r="Z236" s="104"/>
      <c r="AA236" s="104"/>
      <c r="AB236" s="104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/>
      <c r="AO236" s="67"/>
      <c r="AP236" s="67"/>
      <c r="AQ236" s="67"/>
      <c r="AR236" s="67"/>
      <c r="AS236" s="67"/>
    </row>
    <row r="237">
      <c r="A237" s="104"/>
      <c r="B237" s="123"/>
      <c r="C237" s="104"/>
      <c r="D237" s="104"/>
      <c r="E237" s="104"/>
      <c r="F237" s="123"/>
      <c r="G237" s="104"/>
      <c r="H237" s="124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25"/>
      <c r="V237" s="117"/>
      <c r="W237" s="104"/>
      <c r="X237" s="104"/>
      <c r="Y237" s="104"/>
      <c r="Z237" s="104"/>
      <c r="AA237" s="104"/>
      <c r="AB237" s="104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  <c r="AS237" s="67"/>
    </row>
    <row r="238">
      <c r="A238" s="104"/>
      <c r="B238" s="123"/>
      <c r="C238" s="104"/>
      <c r="D238" s="104"/>
      <c r="E238" s="104"/>
      <c r="F238" s="123"/>
      <c r="G238" s="104"/>
      <c r="H238" s="124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25"/>
      <c r="V238" s="117"/>
      <c r="W238" s="104"/>
      <c r="X238" s="104"/>
      <c r="Y238" s="104"/>
      <c r="Z238" s="104"/>
      <c r="AA238" s="104"/>
      <c r="AB238" s="104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  <c r="AR238" s="67"/>
      <c r="AS238" s="67"/>
    </row>
    <row r="239">
      <c r="A239" s="104"/>
      <c r="B239" s="123"/>
      <c r="C239" s="104"/>
      <c r="D239" s="104"/>
      <c r="E239" s="104"/>
      <c r="F239" s="123"/>
      <c r="G239" s="104"/>
      <c r="H239" s="124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25"/>
      <c r="V239" s="117"/>
      <c r="W239" s="104"/>
      <c r="X239" s="104"/>
      <c r="Y239" s="104"/>
      <c r="Z239" s="104"/>
      <c r="AA239" s="104"/>
      <c r="AB239" s="104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</row>
    <row r="240">
      <c r="A240" s="104"/>
      <c r="B240" s="123"/>
      <c r="C240" s="104"/>
      <c r="D240" s="104"/>
      <c r="E240" s="104"/>
      <c r="F240" s="123"/>
      <c r="G240" s="104"/>
      <c r="H240" s="124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25"/>
      <c r="V240" s="117"/>
      <c r="W240" s="104"/>
      <c r="X240" s="104"/>
      <c r="Y240" s="104"/>
      <c r="Z240" s="104"/>
      <c r="AA240" s="104"/>
      <c r="AB240" s="104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  <c r="AR240" s="67"/>
      <c r="AS240" s="67"/>
    </row>
    <row r="241">
      <c r="A241" s="104"/>
      <c r="B241" s="123"/>
      <c r="C241" s="104"/>
      <c r="D241" s="104"/>
      <c r="E241" s="104"/>
      <c r="F241" s="123"/>
      <c r="G241" s="104"/>
      <c r="H241" s="124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25"/>
      <c r="V241" s="117"/>
      <c r="W241" s="104"/>
      <c r="X241" s="104"/>
      <c r="Y241" s="104"/>
      <c r="Z241" s="104"/>
      <c r="AA241" s="104"/>
      <c r="AB241" s="104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</row>
    <row r="242">
      <c r="A242" s="104"/>
      <c r="B242" s="123"/>
      <c r="C242" s="104"/>
      <c r="D242" s="104"/>
      <c r="E242" s="104"/>
      <c r="F242" s="123"/>
      <c r="G242" s="104"/>
      <c r="H242" s="124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25"/>
      <c r="V242" s="117"/>
      <c r="W242" s="104"/>
      <c r="X242" s="104"/>
      <c r="Y242" s="104"/>
      <c r="Z242" s="104"/>
      <c r="AA242" s="104"/>
      <c r="AB242" s="104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</row>
    <row r="243">
      <c r="A243" s="104"/>
      <c r="B243" s="123"/>
      <c r="C243" s="104"/>
      <c r="D243" s="104"/>
      <c r="E243" s="104"/>
      <c r="F243" s="123"/>
      <c r="G243" s="104"/>
      <c r="H243" s="124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25"/>
      <c r="V243" s="117"/>
      <c r="W243" s="104"/>
      <c r="X243" s="104"/>
      <c r="Y243" s="104"/>
      <c r="Z243" s="104"/>
      <c r="AA243" s="104"/>
      <c r="AB243" s="104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</row>
    <row r="244">
      <c r="A244" s="104"/>
      <c r="B244" s="123"/>
      <c r="C244" s="104"/>
      <c r="D244" s="104"/>
      <c r="E244" s="104"/>
      <c r="F244" s="123"/>
      <c r="G244" s="104"/>
      <c r="H244" s="124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25"/>
      <c r="V244" s="117"/>
      <c r="W244" s="104"/>
      <c r="X244" s="104"/>
      <c r="Y244" s="104"/>
      <c r="Z244" s="104"/>
      <c r="AA244" s="104"/>
      <c r="AB244" s="104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  <c r="AS244" s="67"/>
    </row>
    <row r="245">
      <c r="A245" s="104"/>
      <c r="B245" s="123"/>
      <c r="C245" s="104"/>
      <c r="D245" s="104"/>
      <c r="E245" s="104"/>
      <c r="F245" s="123"/>
      <c r="G245" s="104"/>
      <c r="H245" s="124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25"/>
      <c r="V245" s="117"/>
      <c r="W245" s="104"/>
      <c r="X245" s="104"/>
      <c r="Y245" s="104"/>
      <c r="Z245" s="104"/>
      <c r="AA245" s="104"/>
      <c r="AB245" s="104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</row>
    <row r="246">
      <c r="A246" s="104"/>
      <c r="B246" s="123"/>
      <c r="C246" s="104"/>
      <c r="D246" s="104"/>
      <c r="E246" s="104"/>
      <c r="F246" s="123"/>
      <c r="G246" s="104"/>
      <c r="H246" s="124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25"/>
      <c r="V246" s="117"/>
      <c r="W246" s="104"/>
      <c r="X246" s="104"/>
      <c r="Y246" s="104"/>
      <c r="Z246" s="104"/>
      <c r="AA246" s="104"/>
      <c r="AB246" s="104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  <c r="AS246" s="67"/>
    </row>
    <row r="247">
      <c r="A247" s="104"/>
      <c r="B247" s="123"/>
      <c r="C247" s="104"/>
      <c r="D247" s="104"/>
      <c r="E247" s="104"/>
      <c r="F247" s="123"/>
      <c r="G247" s="104"/>
      <c r="H247" s="124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25"/>
      <c r="V247" s="117"/>
      <c r="W247" s="104"/>
      <c r="X247" s="104"/>
      <c r="Y247" s="104"/>
      <c r="Z247" s="104"/>
      <c r="AA247" s="104"/>
      <c r="AB247" s="104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  <c r="AS247" s="67"/>
    </row>
    <row r="248">
      <c r="A248" s="104"/>
      <c r="B248" s="123"/>
      <c r="C248" s="104"/>
      <c r="D248" s="104"/>
      <c r="E248" s="104"/>
      <c r="F248" s="123"/>
      <c r="G248" s="104"/>
      <c r="H248" s="124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25"/>
      <c r="V248" s="117"/>
      <c r="W248" s="104"/>
      <c r="X248" s="104"/>
      <c r="Y248" s="104"/>
      <c r="Z248" s="104"/>
      <c r="AA248" s="104"/>
      <c r="AB248" s="104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</row>
    <row r="249">
      <c r="A249" s="104"/>
      <c r="B249" s="123"/>
      <c r="C249" s="104"/>
      <c r="D249" s="104"/>
      <c r="E249" s="104"/>
      <c r="F249" s="123"/>
      <c r="G249" s="104"/>
      <c r="H249" s="124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25"/>
      <c r="V249" s="117"/>
      <c r="W249" s="104"/>
      <c r="X249" s="104"/>
      <c r="Y249" s="104"/>
      <c r="Z249" s="104"/>
      <c r="AA249" s="104"/>
      <c r="AB249" s="104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  <c r="AS249" s="67"/>
    </row>
    <row r="250">
      <c r="A250" s="104"/>
      <c r="B250" s="123"/>
      <c r="C250" s="104"/>
      <c r="D250" s="104"/>
      <c r="E250" s="104"/>
      <c r="F250" s="123"/>
      <c r="G250" s="104"/>
      <c r="H250" s="124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25"/>
      <c r="V250" s="117"/>
      <c r="W250" s="104"/>
      <c r="X250" s="104"/>
      <c r="Y250" s="104"/>
      <c r="Z250" s="104"/>
      <c r="AA250" s="104"/>
      <c r="AB250" s="104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  <c r="AR250" s="67"/>
      <c r="AS250" s="67"/>
    </row>
    <row r="251">
      <c r="A251" s="104"/>
      <c r="B251" s="123"/>
      <c r="C251" s="104"/>
      <c r="D251" s="104"/>
      <c r="E251" s="104"/>
      <c r="F251" s="123"/>
      <c r="G251" s="104"/>
      <c r="H251" s="124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25"/>
      <c r="V251" s="117"/>
      <c r="W251" s="104"/>
      <c r="X251" s="104"/>
      <c r="Y251" s="104"/>
      <c r="Z251" s="104"/>
      <c r="AA251" s="104"/>
      <c r="AB251" s="104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  <c r="AR251" s="67"/>
      <c r="AS251" s="67"/>
    </row>
    <row r="252">
      <c r="A252" s="104"/>
      <c r="B252" s="123"/>
      <c r="C252" s="104"/>
      <c r="D252" s="104"/>
      <c r="E252" s="104"/>
      <c r="F252" s="123"/>
      <c r="G252" s="104"/>
      <c r="H252" s="124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25"/>
      <c r="V252" s="117"/>
      <c r="W252" s="104"/>
      <c r="X252" s="104"/>
      <c r="Y252" s="104"/>
      <c r="Z252" s="104"/>
      <c r="AA252" s="104"/>
      <c r="AB252" s="104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  <c r="AR252" s="67"/>
      <c r="AS252" s="67"/>
    </row>
    <row r="253">
      <c r="A253" s="104"/>
      <c r="B253" s="123"/>
      <c r="C253" s="104"/>
      <c r="D253" s="104"/>
      <c r="E253" s="104"/>
      <c r="F253" s="123"/>
      <c r="G253" s="104"/>
      <c r="H253" s="124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25"/>
      <c r="V253" s="117"/>
      <c r="W253" s="104"/>
      <c r="X253" s="104"/>
      <c r="Y253" s="104"/>
      <c r="Z253" s="104"/>
      <c r="AA253" s="104"/>
      <c r="AB253" s="104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  <c r="AR253" s="67"/>
      <c r="AS253" s="67"/>
    </row>
    <row r="254">
      <c r="A254" s="104"/>
      <c r="B254" s="123"/>
      <c r="C254" s="104"/>
      <c r="D254" s="104"/>
      <c r="E254" s="104"/>
      <c r="F254" s="123"/>
      <c r="G254" s="104"/>
      <c r="H254" s="124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25"/>
      <c r="V254" s="117"/>
      <c r="W254" s="104"/>
      <c r="X254" s="104"/>
      <c r="Y254" s="104"/>
      <c r="Z254" s="104"/>
      <c r="AA254" s="104"/>
      <c r="AB254" s="104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  <c r="AS254" s="67"/>
    </row>
    <row r="255">
      <c r="A255" s="104"/>
      <c r="B255" s="123"/>
      <c r="C255" s="104"/>
      <c r="D255" s="104"/>
      <c r="E255" s="104"/>
      <c r="F255" s="123"/>
      <c r="G255" s="104"/>
      <c r="H255" s="124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25"/>
      <c r="V255" s="117"/>
      <c r="W255" s="104"/>
      <c r="X255" s="104"/>
      <c r="Y255" s="104"/>
      <c r="Z255" s="104"/>
      <c r="AA255" s="104"/>
      <c r="AB255" s="104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  <c r="AS255" s="67"/>
    </row>
    <row r="256">
      <c r="A256" s="104"/>
      <c r="B256" s="123"/>
      <c r="C256" s="104"/>
      <c r="D256" s="104"/>
      <c r="E256" s="104"/>
      <c r="F256" s="123"/>
      <c r="G256" s="104"/>
      <c r="H256" s="124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25"/>
      <c r="V256" s="117"/>
      <c r="W256" s="104"/>
      <c r="X256" s="104"/>
      <c r="Y256" s="104"/>
      <c r="Z256" s="104"/>
      <c r="AA256" s="104"/>
      <c r="AB256" s="104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  <c r="AS256" s="67"/>
    </row>
    <row r="257">
      <c r="A257" s="104"/>
      <c r="B257" s="123"/>
      <c r="C257" s="104"/>
      <c r="D257" s="104"/>
      <c r="E257" s="104"/>
      <c r="F257" s="123"/>
      <c r="G257" s="104"/>
      <c r="H257" s="124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25"/>
      <c r="V257" s="117"/>
      <c r="W257" s="104"/>
      <c r="X257" s="104"/>
      <c r="Y257" s="104"/>
      <c r="Z257" s="104"/>
      <c r="AA257" s="104"/>
      <c r="AB257" s="104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  <c r="AS257" s="67"/>
    </row>
    <row r="258">
      <c r="A258" s="104"/>
      <c r="B258" s="123"/>
      <c r="C258" s="104"/>
      <c r="D258" s="104"/>
      <c r="E258" s="104"/>
      <c r="F258" s="123"/>
      <c r="G258" s="104"/>
      <c r="H258" s="124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25"/>
      <c r="V258" s="117"/>
      <c r="W258" s="104"/>
      <c r="X258" s="104"/>
      <c r="Y258" s="104"/>
      <c r="Z258" s="104"/>
      <c r="AA258" s="104"/>
      <c r="AB258" s="104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  <c r="AS258" s="67"/>
    </row>
    <row r="259">
      <c r="A259" s="104"/>
      <c r="B259" s="123"/>
      <c r="C259" s="104"/>
      <c r="D259" s="104"/>
      <c r="E259" s="104"/>
      <c r="F259" s="123"/>
      <c r="G259" s="104"/>
      <c r="H259" s="124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25"/>
      <c r="V259" s="117"/>
      <c r="W259" s="104"/>
      <c r="X259" s="104"/>
      <c r="Y259" s="104"/>
      <c r="Z259" s="104"/>
      <c r="AA259" s="104"/>
      <c r="AB259" s="104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</row>
    <row r="260">
      <c r="A260" s="104"/>
      <c r="B260" s="123"/>
      <c r="C260" s="104"/>
      <c r="D260" s="104"/>
      <c r="E260" s="104"/>
      <c r="F260" s="123"/>
      <c r="G260" s="104"/>
      <c r="H260" s="124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25"/>
      <c r="V260" s="117"/>
      <c r="W260" s="104"/>
      <c r="X260" s="104"/>
      <c r="Y260" s="104"/>
      <c r="Z260" s="104"/>
      <c r="AA260" s="104"/>
      <c r="AB260" s="104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  <c r="AR260" s="67"/>
      <c r="AS260" s="67"/>
    </row>
    <row r="261">
      <c r="A261" s="104"/>
      <c r="B261" s="123"/>
      <c r="C261" s="104"/>
      <c r="D261" s="104"/>
      <c r="E261" s="104"/>
      <c r="F261" s="123"/>
      <c r="G261" s="104"/>
      <c r="H261" s="124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25"/>
      <c r="V261" s="117"/>
      <c r="W261" s="104"/>
      <c r="X261" s="104"/>
      <c r="Y261" s="104"/>
      <c r="Z261" s="104"/>
      <c r="AA261" s="104"/>
      <c r="AB261" s="104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  <c r="AR261" s="67"/>
      <c r="AS261" s="67"/>
    </row>
    <row r="262">
      <c r="A262" s="104"/>
      <c r="B262" s="123"/>
      <c r="C262" s="104"/>
      <c r="D262" s="104"/>
      <c r="E262" s="104"/>
      <c r="F262" s="123"/>
      <c r="G262" s="104"/>
      <c r="H262" s="124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25"/>
      <c r="V262" s="117"/>
      <c r="W262" s="104"/>
      <c r="X262" s="104"/>
      <c r="Y262" s="104"/>
      <c r="Z262" s="104"/>
      <c r="AA262" s="104"/>
      <c r="AB262" s="104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  <c r="AR262" s="67"/>
      <c r="AS262" s="67"/>
    </row>
    <row r="263">
      <c r="A263" s="104"/>
      <c r="B263" s="123"/>
      <c r="C263" s="104"/>
      <c r="D263" s="104"/>
      <c r="E263" s="104"/>
      <c r="F263" s="123"/>
      <c r="G263" s="104"/>
      <c r="H263" s="124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25"/>
      <c r="V263" s="117"/>
      <c r="W263" s="104"/>
      <c r="X263" s="104"/>
      <c r="Y263" s="104"/>
      <c r="Z263" s="104"/>
      <c r="AA263" s="104"/>
      <c r="AB263" s="104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  <c r="AR263" s="67"/>
      <c r="AS263" s="67"/>
    </row>
    <row r="264">
      <c r="A264" s="104"/>
      <c r="B264" s="123"/>
      <c r="C264" s="104"/>
      <c r="D264" s="104"/>
      <c r="E264" s="104"/>
      <c r="F264" s="123"/>
      <c r="G264" s="104"/>
      <c r="H264" s="124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25"/>
      <c r="V264" s="117"/>
      <c r="W264" s="104"/>
      <c r="X264" s="104"/>
      <c r="Y264" s="104"/>
      <c r="Z264" s="104"/>
      <c r="AA264" s="104"/>
      <c r="AB264" s="104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  <c r="AR264" s="67"/>
      <c r="AS264" s="67"/>
    </row>
    <row r="265">
      <c r="A265" s="104"/>
      <c r="B265" s="123"/>
      <c r="C265" s="104"/>
      <c r="D265" s="104"/>
      <c r="E265" s="104"/>
      <c r="F265" s="123"/>
      <c r="G265" s="104"/>
      <c r="H265" s="124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25"/>
      <c r="V265" s="117"/>
      <c r="W265" s="104"/>
      <c r="X265" s="104"/>
      <c r="Y265" s="104"/>
      <c r="Z265" s="104"/>
      <c r="AA265" s="104"/>
      <c r="AB265" s="104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  <c r="AR265" s="67"/>
      <c r="AS265" s="67"/>
    </row>
    <row r="266">
      <c r="A266" s="104"/>
      <c r="B266" s="123"/>
      <c r="C266" s="104"/>
      <c r="D266" s="104"/>
      <c r="E266" s="104"/>
      <c r="F266" s="123"/>
      <c r="G266" s="104"/>
      <c r="H266" s="124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25"/>
      <c r="V266" s="117"/>
      <c r="W266" s="104"/>
      <c r="X266" s="104"/>
      <c r="Y266" s="104"/>
      <c r="Z266" s="104"/>
      <c r="AA266" s="104"/>
      <c r="AB266" s="104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  <c r="AR266" s="67"/>
      <c r="AS266" s="67"/>
    </row>
    <row r="267">
      <c r="A267" s="104"/>
      <c r="B267" s="123"/>
      <c r="C267" s="104"/>
      <c r="D267" s="104"/>
      <c r="E267" s="104"/>
      <c r="F267" s="123"/>
      <c r="G267" s="104"/>
      <c r="H267" s="124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25"/>
      <c r="V267" s="117"/>
      <c r="W267" s="104"/>
      <c r="X267" s="104"/>
      <c r="Y267" s="104"/>
      <c r="Z267" s="104"/>
      <c r="AA267" s="104"/>
      <c r="AB267" s="104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67"/>
      <c r="AR267" s="67"/>
      <c r="AS267" s="67"/>
    </row>
    <row r="268">
      <c r="A268" s="104"/>
      <c r="B268" s="123"/>
      <c r="C268" s="104"/>
      <c r="D268" s="104"/>
      <c r="E268" s="104"/>
      <c r="F268" s="123"/>
      <c r="G268" s="104"/>
      <c r="H268" s="124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25"/>
      <c r="V268" s="117"/>
      <c r="W268" s="104"/>
      <c r="X268" s="104"/>
      <c r="Y268" s="104"/>
      <c r="Z268" s="104"/>
      <c r="AA268" s="104"/>
      <c r="AB268" s="104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  <c r="AR268" s="67"/>
      <c r="AS268" s="67"/>
    </row>
    <row r="269">
      <c r="A269" s="104"/>
      <c r="B269" s="123"/>
      <c r="C269" s="104"/>
      <c r="D269" s="104"/>
      <c r="E269" s="104"/>
      <c r="F269" s="123"/>
      <c r="G269" s="104"/>
      <c r="H269" s="124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25"/>
      <c r="V269" s="117"/>
      <c r="W269" s="104"/>
      <c r="X269" s="104"/>
      <c r="Y269" s="104"/>
      <c r="Z269" s="104"/>
      <c r="AA269" s="104"/>
      <c r="AB269" s="104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  <c r="AR269" s="67"/>
      <c r="AS269" s="67"/>
    </row>
    <row r="270">
      <c r="A270" s="104"/>
      <c r="B270" s="123"/>
      <c r="C270" s="104"/>
      <c r="D270" s="104"/>
      <c r="E270" s="104"/>
      <c r="F270" s="123"/>
      <c r="G270" s="104"/>
      <c r="H270" s="124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25"/>
      <c r="V270" s="117"/>
      <c r="W270" s="104"/>
      <c r="X270" s="104"/>
      <c r="Y270" s="104"/>
      <c r="Z270" s="104"/>
      <c r="AA270" s="104"/>
      <c r="AB270" s="104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  <c r="AS270" s="67"/>
    </row>
    <row r="271">
      <c r="A271" s="104"/>
      <c r="B271" s="123"/>
      <c r="C271" s="104"/>
      <c r="D271" s="104"/>
      <c r="E271" s="104"/>
      <c r="F271" s="123"/>
      <c r="G271" s="104"/>
      <c r="H271" s="124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25"/>
      <c r="V271" s="117"/>
      <c r="W271" s="104"/>
      <c r="X271" s="104"/>
      <c r="Y271" s="104"/>
      <c r="Z271" s="104"/>
      <c r="AA271" s="104"/>
      <c r="AB271" s="104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  <c r="AS271" s="67"/>
    </row>
    <row r="272">
      <c r="A272" s="104"/>
      <c r="B272" s="123"/>
      <c r="C272" s="104"/>
      <c r="D272" s="104"/>
      <c r="E272" s="104"/>
      <c r="F272" s="123"/>
      <c r="G272" s="104"/>
      <c r="H272" s="124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25"/>
      <c r="V272" s="117"/>
      <c r="W272" s="104"/>
      <c r="X272" s="104"/>
      <c r="Y272" s="104"/>
      <c r="Z272" s="104"/>
      <c r="AA272" s="104"/>
      <c r="AB272" s="104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  <c r="AS272" s="67"/>
    </row>
    <row r="273">
      <c r="A273" s="104"/>
      <c r="B273" s="123"/>
      <c r="C273" s="104"/>
      <c r="D273" s="104"/>
      <c r="E273" s="104"/>
      <c r="F273" s="123"/>
      <c r="G273" s="104"/>
      <c r="H273" s="124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25"/>
      <c r="V273" s="117"/>
      <c r="W273" s="104"/>
      <c r="X273" s="104"/>
      <c r="Y273" s="104"/>
      <c r="Z273" s="104"/>
      <c r="AA273" s="104"/>
      <c r="AB273" s="104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  <c r="AR273" s="67"/>
      <c r="AS273" s="67"/>
    </row>
    <row r="274">
      <c r="A274" s="104"/>
      <c r="B274" s="123"/>
      <c r="C274" s="104"/>
      <c r="D274" s="104"/>
      <c r="E274" s="104"/>
      <c r="F274" s="123"/>
      <c r="G274" s="104"/>
      <c r="H274" s="124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25"/>
      <c r="V274" s="117"/>
      <c r="W274" s="104"/>
      <c r="X274" s="104"/>
      <c r="Y274" s="104"/>
      <c r="Z274" s="104"/>
      <c r="AA274" s="104"/>
      <c r="AB274" s="104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  <c r="AR274" s="67"/>
      <c r="AS274" s="67"/>
    </row>
    <row r="275">
      <c r="A275" s="104"/>
      <c r="B275" s="123"/>
      <c r="C275" s="104"/>
      <c r="D275" s="104"/>
      <c r="E275" s="104"/>
      <c r="F275" s="123"/>
      <c r="G275" s="104"/>
      <c r="H275" s="124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25"/>
      <c r="V275" s="117"/>
      <c r="W275" s="104"/>
      <c r="X275" s="104"/>
      <c r="Y275" s="104"/>
      <c r="Z275" s="104"/>
      <c r="AA275" s="104"/>
      <c r="AB275" s="104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  <c r="AR275" s="67"/>
      <c r="AS275" s="67"/>
    </row>
    <row r="276">
      <c r="A276" s="104"/>
      <c r="B276" s="123"/>
      <c r="C276" s="104"/>
      <c r="D276" s="104"/>
      <c r="E276" s="104"/>
      <c r="F276" s="123"/>
      <c r="G276" s="104"/>
      <c r="H276" s="124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25"/>
      <c r="V276" s="117"/>
      <c r="W276" s="104"/>
      <c r="X276" s="104"/>
      <c r="Y276" s="104"/>
      <c r="Z276" s="104"/>
      <c r="AA276" s="104"/>
      <c r="AB276" s="104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</row>
    <row r="277">
      <c r="A277" s="104"/>
      <c r="B277" s="123"/>
      <c r="C277" s="104"/>
      <c r="D277" s="104"/>
      <c r="E277" s="104"/>
      <c r="F277" s="123"/>
      <c r="G277" s="104"/>
      <c r="H277" s="124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25"/>
      <c r="V277" s="117"/>
      <c r="W277" s="104"/>
      <c r="X277" s="104"/>
      <c r="Y277" s="104"/>
      <c r="Z277" s="104"/>
      <c r="AA277" s="104"/>
      <c r="AB277" s="104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  <c r="AR277" s="67"/>
      <c r="AS277" s="67"/>
    </row>
    <row r="278">
      <c r="A278" s="104"/>
      <c r="B278" s="123"/>
      <c r="C278" s="104"/>
      <c r="D278" s="104"/>
      <c r="E278" s="104"/>
      <c r="F278" s="123"/>
      <c r="G278" s="104"/>
      <c r="H278" s="124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25"/>
      <c r="V278" s="117"/>
      <c r="W278" s="104"/>
      <c r="X278" s="104"/>
      <c r="Y278" s="104"/>
      <c r="Z278" s="104"/>
      <c r="AA278" s="104"/>
      <c r="AB278" s="104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  <c r="AR278" s="67"/>
      <c r="AS278" s="67"/>
    </row>
    <row r="279">
      <c r="A279" s="104"/>
      <c r="B279" s="123"/>
      <c r="C279" s="104"/>
      <c r="D279" s="104"/>
      <c r="E279" s="104"/>
      <c r="F279" s="123"/>
      <c r="G279" s="104"/>
      <c r="H279" s="124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25"/>
      <c r="V279" s="117"/>
      <c r="W279" s="104"/>
      <c r="X279" s="104"/>
      <c r="Y279" s="104"/>
      <c r="Z279" s="104"/>
      <c r="AA279" s="104"/>
      <c r="AB279" s="104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  <c r="AS279" s="67"/>
    </row>
    <row r="280">
      <c r="A280" s="104"/>
      <c r="B280" s="123"/>
      <c r="C280" s="104"/>
      <c r="D280" s="104"/>
      <c r="E280" s="104"/>
      <c r="F280" s="123"/>
      <c r="G280" s="104"/>
      <c r="H280" s="124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25"/>
      <c r="V280" s="117"/>
      <c r="W280" s="104"/>
      <c r="X280" s="104"/>
      <c r="Y280" s="104"/>
      <c r="Z280" s="104"/>
      <c r="AA280" s="104"/>
      <c r="AB280" s="104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  <c r="AR280" s="67"/>
      <c r="AS280" s="67"/>
    </row>
    <row r="281">
      <c r="A281" s="104"/>
      <c r="B281" s="123"/>
      <c r="C281" s="104"/>
      <c r="D281" s="104"/>
      <c r="E281" s="104"/>
      <c r="F281" s="123"/>
      <c r="G281" s="104"/>
      <c r="H281" s="124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25"/>
      <c r="V281" s="117"/>
      <c r="W281" s="104"/>
      <c r="X281" s="104"/>
      <c r="Y281" s="104"/>
      <c r="Z281" s="104"/>
      <c r="AA281" s="104"/>
      <c r="AB281" s="104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  <c r="AS281" s="67"/>
    </row>
    <row r="282">
      <c r="A282" s="104"/>
      <c r="B282" s="123"/>
      <c r="C282" s="104"/>
      <c r="D282" s="104"/>
      <c r="E282" s="104"/>
      <c r="F282" s="123"/>
      <c r="G282" s="104"/>
      <c r="H282" s="124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25"/>
      <c r="V282" s="117"/>
      <c r="W282" s="104"/>
      <c r="X282" s="104"/>
      <c r="Y282" s="104"/>
      <c r="Z282" s="104"/>
      <c r="AA282" s="104"/>
      <c r="AB282" s="104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  <c r="AR282" s="67"/>
      <c r="AS282" s="67"/>
    </row>
    <row r="283">
      <c r="A283" s="104"/>
      <c r="B283" s="123"/>
      <c r="C283" s="104"/>
      <c r="D283" s="104"/>
      <c r="E283" s="104"/>
      <c r="F283" s="123"/>
      <c r="G283" s="104"/>
      <c r="H283" s="124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25"/>
      <c r="V283" s="117"/>
      <c r="W283" s="104"/>
      <c r="X283" s="104"/>
      <c r="Y283" s="104"/>
      <c r="Z283" s="104"/>
      <c r="AA283" s="104"/>
      <c r="AB283" s="104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  <c r="AR283" s="67"/>
      <c r="AS283" s="67"/>
    </row>
    <row r="284">
      <c r="A284" s="104"/>
      <c r="B284" s="123"/>
      <c r="C284" s="104"/>
      <c r="D284" s="104"/>
      <c r="E284" s="104"/>
      <c r="F284" s="123"/>
      <c r="G284" s="104"/>
      <c r="H284" s="124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25"/>
      <c r="V284" s="117"/>
      <c r="W284" s="104"/>
      <c r="X284" s="104"/>
      <c r="Y284" s="104"/>
      <c r="Z284" s="104"/>
      <c r="AA284" s="104"/>
      <c r="AB284" s="104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  <c r="AR284" s="67"/>
      <c r="AS284" s="67"/>
    </row>
    <row r="285">
      <c r="A285" s="104"/>
      <c r="B285" s="123"/>
      <c r="C285" s="104"/>
      <c r="D285" s="104"/>
      <c r="E285" s="104"/>
      <c r="F285" s="123"/>
      <c r="G285" s="104"/>
      <c r="H285" s="124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25"/>
      <c r="V285" s="117"/>
      <c r="W285" s="104"/>
      <c r="X285" s="104"/>
      <c r="Y285" s="104"/>
      <c r="Z285" s="104"/>
      <c r="AA285" s="104"/>
      <c r="AB285" s="104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  <c r="AS285" s="67"/>
    </row>
    <row r="286">
      <c r="A286" s="104"/>
      <c r="B286" s="123"/>
      <c r="C286" s="104"/>
      <c r="D286" s="104"/>
      <c r="E286" s="104"/>
      <c r="F286" s="123"/>
      <c r="G286" s="104"/>
      <c r="H286" s="124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25"/>
      <c r="V286" s="117"/>
      <c r="W286" s="104"/>
      <c r="X286" s="104"/>
      <c r="Y286" s="104"/>
      <c r="Z286" s="104"/>
      <c r="AA286" s="104"/>
      <c r="AB286" s="104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  <c r="AR286" s="67"/>
      <c r="AS286" s="67"/>
    </row>
    <row r="287">
      <c r="A287" s="104"/>
      <c r="B287" s="123"/>
      <c r="C287" s="104"/>
      <c r="D287" s="104"/>
      <c r="E287" s="104"/>
      <c r="F287" s="123"/>
      <c r="G287" s="104"/>
      <c r="H287" s="124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25"/>
      <c r="V287" s="117"/>
      <c r="W287" s="104"/>
      <c r="X287" s="104"/>
      <c r="Y287" s="104"/>
      <c r="Z287" s="104"/>
      <c r="AA287" s="104"/>
      <c r="AB287" s="104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  <c r="AR287" s="67"/>
      <c r="AS287" s="67"/>
    </row>
    <row r="288">
      <c r="A288" s="104"/>
      <c r="B288" s="123"/>
      <c r="C288" s="104"/>
      <c r="D288" s="104"/>
      <c r="E288" s="104"/>
      <c r="F288" s="123"/>
      <c r="G288" s="104"/>
      <c r="H288" s="124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25"/>
      <c r="V288" s="117"/>
      <c r="W288" s="104"/>
      <c r="X288" s="104"/>
      <c r="Y288" s="104"/>
      <c r="Z288" s="104"/>
      <c r="AA288" s="104"/>
      <c r="AB288" s="104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  <c r="AR288" s="67"/>
      <c r="AS288" s="67"/>
    </row>
    <row r="289">
      <c r="A289" s="104"/>
      <c r="B289" s="123"/>
      <c r="C289" s="104"/>
      <c r="D289" s="104"/>
      <c r="E289" s="104"/>
      <c r="F289" s="123"/>
      <c r="G289" s="104"/>
      <c r="H289" s="124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25"/>
      <c r="V289" s="117"/>
      <c r="W289" s="104"/>
      <c r="X289" s="104"/>
      <c r="Y289" s="104"/>
      <c r="Z289" s="104"/>
      <c r="AA289" s="104"/>
      <c r="AB289" s="104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  <c r="AR289" s="67"/>
      <c r="AS289" s="67"/>
    </row>
    <row r="290">
      <c r="A290" s="104"/>
      <c r="B290" s="123"/>
      <c r="C290" s="104"/>
      <c r="D290" s="104"/>
      <c r="E290" s="104"/>
      <c r="F290" s="123"/>
      <c r="G290" s="104"/>
      <c r="H290" s="124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25"/>
      <c r="V290" s="117"/>
      <c r="W290" s="104"/>
      <c r="X290" s="104"/>
      <c r="Y290" s="104"/>
      <c r="Z290" s="104"/>
      <c r="AA290" s="104"/>
      <c r="AB290" s="104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  <c r="AR290" s="67"/>
      <c r="AS290" s="67"/>
    </row>
    <row r="291">
      <c r="A291" s="104"/>
      <c r="B291" s="123"/>
      <c r="C291" s="104"/>
      <c r="D291" s="104"/>
      <c r="E291" s="104"/>
      <c r="F291" s="123"/>
      <c r="G291" s="104"/>
      <c r="H291" s="124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25"/>
      <c r="V291" s="117"/>
      <c r="W291" s="104"/>
      <c r="X291" s="104"/>
      <c r="Y291" s="104"/>
      <c r="Z291" s="104"/>
      <c r="AA291" s="104"/>
      <c r="AB291" s="104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  <c r="AR291" s="67"/>
      <c r="AS291" s="67"/>
    </row>
    <row r="292">
      <c r="A292" s="104"/>
      <c r="B292" s="123"/>
      <c r="C292" s="104"/>
      <c r="D292" s="104"/>
      <c r="E292" s="104"/>
      <c r="F292" s="123"/>
      <c r="G292" s="104"/>
      <c r="H292" s="124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25"/>
      <c r="V292" s="117"/>
      <c r="W292" s="104"/>
      <c r="X292" s="104"/>
      <c r="Y292" s="104"/>
      <c r="Z292" s="104"/>
      <c r="AA292" s="104"/>
      <c r="AB292" s="104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  <c r="AR292" s="67"/>
      <c r="AS292" s="67"/>
    </row>
    <row r="293">
      <c r="A293" s="104"/>
      <c r="B293" s="123"/>
      <c r="C293" s="104"/>
      <c r="D293" s="104"/>
      <c r="E293" s="104"/>
      <c r="F293" s="123"/>
      <c r="G293" s="104"/>
      <c r="H293" s="124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25"/>
      <c r="V293" s="117"/>
      <c r="W293" s="104"/>
      <c r="X293" s="104"/>
      <c r="Y293" s="104"/>
      <c r="Z293" s="104"/>
      <c r="AA293" s="104"/>
      <c r="AB293" s="104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  <c r="AR293" s="67"/>
      <c r="AS293" s="67"/>
    </row>
    <row r="294">
      <c r="A294" s="104"/>
      <c r="B294" s="123"/>
      <c r="C294" s="104"/>
      <c r="D294" s="104"/>
      <c r="E294" s="104"/>
      <c r="F294" s="123"/>
      <c r="G294" s="104"/>
      <c r="H294" s="124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25"/>
      <c r="V294" s="117"/>
      <c r="W294" s="104"/>
      <c r="X294" s="104"/>
      <c r="Y294" s="104"/>
      <c r="Z294" s="104"/>
      <c r="AA294" s="104"/>
      <c r="AB294" s="104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  <c r="AR294" s="67"/>
      <c r="AS294" s="67"/>
    </row>
    <row r="295">
      <c r="A295" s="104"/>
      <c r="B295" s="123"/>
      <c r="C295" s="104"/>
      <c r="D295" s="104"/>
      <c r="E295" s="104"/>
      <c r="F295" s="123"/>
      <c r="G295" s="104"/>
      <c r="H295" s="124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25"/>
      <c r="V295" s="117"/>
      <c r="W295" s="104"/>
      <c r="X295" s="104"/>
      <c r="Y295" s="104"/>
      <c r="Z295" s="104"/>
      <c r="AA295" s="104"/>
      <c r="AB295" s="104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  <c r="AR295" s="67"/>
      <c r="AS295" s="67"/>
    </row>
    <row r="296">
      <c r="A296" s="104"/>
      <c r="B296" s="123"/>
      <c r="C296" s="104"/>
      <c r="D296" s="104"/>
      <c r="E296" s="104"/>
      <c r="F296" s="123"/>
      <c r="G296" s="104"/>
      <c r="H296" s="124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25"/>
      <c r="V296" s="117"/>
      <c r="W296" s="104"/>
      <c r="X296" s="104"/>
      <c r="Y296" s="104"/>
      <c r="Z296" s="104"/>
      <c r="AA296" s="104"/>
      <c r="AB296" s="104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/>
      <c r="AO296" s="67"/>
      <c r="AP296" s="67"/>
      <c r="AQ296" s="67"/>
      <c r="AR296" s="67"/>
      <c r="AS296" s="67"/>
    </row>
    <row r="297">
      <c r="A297" s="104"/>
      <c r="B297" s="123"/>
      <c r="C297" s="104"/>
      <c r="D297" s="104"/>
      <c r="E297" s="104"/>
      <c r="F297" s="123"/>
      <c r="G297" s="104"/>
      <c r="H297" s="124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25"/>
      <c r="V297" s="117"/>
      <c r="W297" s="104"/>
      <c r="X297" s="104"/>
      <c r="Y297" s="104"/>
      <c r="Z297" s="104"/>
      <c r="AA297" s="104"/>
      <c r="AB297" s="104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  <c r="AQ297" s="67"/>
      <c r="AR297" s="67"/>
      <c r="AS297" s="67"/>
    </row>
    <row r="298">
      <c r="A298" s="104"/>
      <c r="B298" s="123"/>
      <c r="C298" s="104"/>
      <c r="D298" s="104"/>
      <c r="E298" s="104"/>
      <c r="F298" s="123"/>
      <c r="G298" s="104"/>
      <c r="H298" s="124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25"/>
      <c r="V298" s="117"/>
      <c r="W298" s="104"/>
      <c r="X298" s="104"/>
      <c r="Y298" s="104"/>
      <c r="Z298" s="104"/>
      <c r="AA298" s="104"/>
      <c r="AB298" s="104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  <c r="AO298" s="67"/>
      <c r="AP298" s="67"/>
      <c r="AQ298" s="67"/>
      <c r="AR298" s="67"/>
      <c r="AS298" s="67"/>
    </row>
    <row r="299">
      <c r="A299" s="104"/>
      <c r="B299" s="123"/>
      <c r="C299" s="104"/>
      <c r="D299" s="104"/>
      <c r="E299" s="104"/>
      <c r="F299" s="123"/>
      <c r="G299" s="104"/>
      <c r="H299" s="124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25"/>
      <c r="V299" s="117"/>
      <c r="W299" s="104"/>
      <c r="X299" s="104"/>
      <c r="Y299" s="104"/>
      <c r="Z299" s="104"/>
      <c r="AA299" s="104"/>
      <c r="AB299" s="104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  <c r="AR299" s="67"/>
      <c r="AS299" s="67"/>
    </row>
    <row r="300">
      <c r="A300" s="104"/>
      <c r="B300" s="123"/>
      <c r="C300" s="104"/>
      <c r="D300" s="104"/>
      <c r="E300" s="104"/>
      <c r="F300" s="123"/>
      <c r="G300" s="104"/>
      <c r="H300" s="124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25"/>
      <c r="V300" s="117"/>
      <c r="W300" s="104"/>
      <c r="X300" s="104"/>
      <c r="Y300" s="104"/>
      <c r="Z300" s="104"/>
      <c r="AA300" s="104"/>
      <c r="AB300" s="104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  <c r="AR300" s="67"/>
      <c r="AS300" s="67"/>
    </row>
    <row r="301">
      <c r="A301" s="104"/>
      <c r="B301" s="123"/>
      <c r="C301" s="104"/>
      <c r="D301" s="104"/>
      <c r="E301" s="104"/>
      <c r="F301" s="123"/>
      <c r="G301" s="104"/>
      <c r="H301" s="124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25"/>
      <c r="V301" s="117"/>
      <c r="W301" s="104"/>
      <c r="X301" s="104"/>
      <c r="Y301" s="104"/>
      <c r="Z301" s="104"/>
      <c r="AA301" s="104"/>
      <c r="AB301" s="104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  <c r="AR301" s="67"/>
      <c r="AS301" s="67"/>
    </row>
    <row r="302">
      <c r="A302" s="104"/>
      <c r="B302" s="123"/>
      <c r="C302" s="104"/>
      <c r="D302" s="104"/>
      <c r="E302" s="104"/>
      <c r="F302" s="123"/>
      <c r="G302" s="104"/>
      <c r="H302" s="124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25"/>
      <c r="V302" s="117"/>
      <c r="W302" s="104"/>
      <c r="X302" s="104"/>
      <c r="Y302" s="104"/>
      <c r="Z302" s="104"/>
      <c r="AA302" s="104"/>
      <c r="AB302" s="104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  <c r="AO302" s="67"/>
      <c r="AP302" s="67"/>
      <c r="AQ302" s="67"/>
      <c r="AR302" s="67"/>
      <c r="AS302" s="67"/>
    </row>
    <row r="303">
      <c r="A303" s="104"/>
      <c r="B303" s="123"/>
      <c r="C303" s="104"/>
      <c r="D303" s="104"/>
      <c r="E303" s="104"/>
      <c r="F303" s="123"/>
      <c r="G303" s="104"/>
      <c r="H303" s="124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25"/>
      <c r="V303" s="117"/>
      <c r="W303" s="104"/>
      <c r="X303" s="104"/>
      <c r="Y303" s="104"/>
      <c r="Z303" s="104"/>
      <c r="AA303" s="104"/>
      <c r="AB303" s="104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7"/>
      <c r="AQ303" s="67"/>
      <c r="AR303" s="67"/>
      <c r="AS303" s="67"/>
    </row>
    <row r="304">
      <c r="A304" s="104"/>
      <c r="B304" s="123"/>
      <c r="C304" s="104"/>
      <c r="D304" s="104"/>
      <c r="E304" s="104"/>
      <c r="F304" s="123"/>
      <c r="G304" s="104"/>
      <c r="H304" s="124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25"/>
      <c r="V304" s="117"/>
      <c r="W304" s="104"/>
      <c r="X304" s="104"/>
      <c r="Y304" s="104"/>
      <c r="Z304" s="104"/>
      <c r="AA304" s="104"/>
      <c r="AB304" s="104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7"/>
      <c r="AQ304" s="67"/>
      <c r="AR304" s="67"/>
      <c r="AS304" s="67"/>
    </row>
    <row r="305">
      <c r="A305" s="104"/>
      <c r="B305" s="123"/>
      <c r="C305" s="104"/>
      <c r="D305" s="104"/>
      <c r="E305" s="104"/>
      <c r="F305" s="123"/>
      <c r="G305" s="104"/>
      <c r="H305" s="124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25"/>
      <c r="V305" s="117"/>
      <c r="W305" s="104"/>
      <c r="X305" s="104"/>
      <c r="Y305" s="104"/>
      <c r="Z305" s="104"/>
      <c r="AA305" s="104"/>
      <c r="AB305" s="104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  <c r="AR305" s="67"/>
      <c r="AS305" s="67"/>
    </row>
    <row r="306">
      <c r="A306" s="104"/>
      <c r="B306" s="123"/>
      <c r="C306" s="104"/>
      <c r="D306" s="104"/>
      <c r="E306" s="104"/>
      <c r="F306" s="123"/>
      <c r="G306" s="104"/>
      <c r="H306" s="124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25"/>
      <c r="V306" s="117"/>
      <c r="W306" s="104"/>
      <c r="X306" s="104"/>
      <c r="Y306" s="104"/>
      <c r="Z306" s="104"/>
      <c r="AA306" s="104"/>
      <c r="AB306" s="104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7"/>
      <c r="AQ306" s="67"/>
      <c r="AR306" s="67"/>
      <c r="AS306" s="67"/>
    </row>
    <row r="307">
      <c r="A307" s="104"/>
      <c r="B307" s="123"/>
      <c r="C307" s="104"/>
      <c r="D307" s="104"/>
      <c r="E307" s="104"/>
      <c r="F307" s="123"/>
      <c r="G307" s="104"/>
      <c r="H307" s="124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25"/>
      <c r="V307" s="117"/>
      <c r="W307" s="104"/>
      <c r="X307" s="104"/>
      <c r="Y307" s="104"/>
      <c r="Z307" s="104"/>
      <c r="AA307" s="104"/>
      <c r="AB307" s="104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  <c r="AQ307" s="67"/>
      <c r="AR307" s="67"/>
      <c r="AS307" s="67"/>
    </row>
    <row r="308">
      <c r="A308" s="104"/>
      <c r="B308" s="123"/>
      <c r="C308" s="104"/>
      <c r="D308" s="104"/>
      <c r="E308" s="104"/>
      <c r="F308" s="123"/>
      <c r="G308" s="104"/>
      <c r="H308" s="124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25"/>
      <c r="V308" s="117"/>
      <c r="W308" s="104"/>
      <c r="X308" s="104"/>
      <c r="Y308" s="104"/>
      <c r="Z308" s="104"/>
      <c r="AA308" s="104"/>
      <c r="AB308" s="104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  <c r="AO308" s="67"/>
      <c r="AP308" s="67"/>
      <c r="AQ308" s="67"/>
      <c r="AR308" s="67"/>
      <c r="AS308" s="67"/>
    </row>
    <row r="309">
      <c r="A309" s="104"/>
      <c r="B309" s="123"/>
      <c r="C309" s="104"/>
      <c r="D309" s="104"/>
      <c r="E309" s="104"/>
      <c r="F309" s="123"/>
      <c r="G309" s="104"/>
      <c r="H309" s="124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25"/>
      <c r="V309" s="117"/>
      <c r="W309" s="104"/>
      <c r="X309" s="104"/>
      <c r="Y309" s="104"/>
      <c r="Z309" s="104"/>
      <c r="AA309" s="104"/>
      <c r="AB309" s="104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67"/>
      <c r="AR309" s="67"/>
      <c r="AS309" s="67"/>
    </row>
    <row r="310">
      <c r="A310" s="104"/>
      <c r="B310" s="123"/>
      <c r="C310" s="104"/>
      <c r="D310" s="104"/>
      <c r="E310" s="104"/>
      <c r="F310" s="123"/>
      <c r="G310" s="104"/>
      <c r="H310" s="124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25"/>
      <c r="V310" s="117"/>
      <c r="W310" s="104"/>
      <c r="X310" s="104"/>
      <c r="Y310" s="104"/>
      <c r="Z310" s="104"/>
      <c r="AA310" s="104"/>
      <c r="AB310" s="104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  <c r="AR310" s="67"/>
      <c r="AS310" s="67"/>
    </row>
    <row r="311">
      <c r="A311" s="104"/>
      <c r="B311" s="123"/>
      <c r="C311" s="104"/>
      <c r="D311" s="104"/>
      <c r="E311" s="104"/>
      <c r="F311" s="123"/>
      <c r="G311" s="104"/>
      <c r="H311" s="124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25"/>
      <c r="V311" s="117"/>
      <c r="W311" s="104"/>
      <c r="X311" s="104"/>
      <c r="Y311" s="104"/>
      <c r="Z311" s="104"/>
      <c r="AA311" s="104"/>
      <c r="AB311" s="104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  <c r="AR311" s="67"/>
      <c r="AS311" s="67"/>
    </row>
    <row r="312">
      <c r="A312" s="104"/>
      <c r="B312" s="123"/>
      <c r="C312" s="104"/>
      <c r="D312" s="104"/>
      <c r="E312" s="104"/>
      <c r="F312" s="123"/>
      <c r="G312" s="104"/>
      <c r="H312" s="124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25"/>
      <c r="V312" s="117"/>
      <c r="W312" s="104"/>
      <c r="X312" s="104"/>
      <c r="Y312" s="104"/>
      <c r="Z312" s="104"/>
      <c r="AA312" s="104"/>
      <c r="AB312" s="104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  <c r="AR312" s="67"/>
      <c r="AS312" s="67"/>
    </row>
    <row r="313">
      <c r="A313" s="104"/>
      <c r="B313" s="123"/>
      <c r="C313" s="104"/>
      <c r="D313" s="104"/>
      <c r="E313" s="104"/>
      <c r="F313" s="123"/>
      <c r="G313" s="104"/>
      <c r="H313" s="124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25"/>
      <c r="V313" s="117"/>
      <c r="W313" s="104"/>
      <c r="X313" s="104"/>
      <c r="Y313" s="104"/>
      <c r="Z313" s="104"/>
      <c r="AA313" s="104"/>
      <c r="AB313" s="104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7"/>
      <c r="AQ313" s="67"/>
      <c r="AR313" s="67"/>
      <c r="AS313" s="67"/>
    </row>
    <row r="314">
      <c r="A314" s="104"/>
      <c r="B314" s="123"/>
      <c r="C314" s="104"/>
      <c r="D314" s="104"/>
      <c r="E314" s="104"/>
      <c r="F314" s="123"/>
      <c r="G314" s="104"/>
      <c r="H314" s="124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25"/>
      <c r="V314" s="117"/>
      <c r="W314" s="104"/>
      <c r="X314" s="104"/>
      <c r="Y314" s="104"/>
      <c r="Z314" s="104"/>
      <c r="AA314" s="104"/>
      <c r="AB314" s="104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  <c r="AR314" s="67"/>
      <c r="AS314" s="67"/>
    </row>
    <row r="315">
      <c r="A315" s="104"/>
      <c r="B315" s="123"/>
      <c r="C315" s="104"/>
      <c r="D315" s="104"/>
      <c r="E315" s="104"/>
      <c r="F315" s="123"/>
      <c r="G315" s="104"/>
      <c r="H315" s="124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25"/>
      <c r="V315" s="117"/>
      <c r="W315" s="104"/>
      <c r="X315" s="104"/>
      <c r="Y315" s="104"/>
      <c r="Z315" s="104"/>
      <c r="AA315" s="104"/>
      <c r="AB315" s="104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  <c r="AR315" s="67"/>
      <c r="AS315" s="67"/>
    </row>
    <row r="316">
      <c r="A316" s="104"/>
      <c r="B316" s="123"/>
      <c r="C316" s="104"/>
      <c r="D316" s="104"/>
      <c r="E316" s="104"/>
      <c r="F316" s="123"/>
      <c r="G316" s="104"/>
      <c r="H316" s="124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25"/>
      <c r="V316" s="117"/>
      <c r="W316" s="104"/>
      <c r="X316" s="104"/>
      <c r="Y316" s="104"/>
      <c r="Z316" s="104"/>
      <c r="AA316" s="104"/>
      <c r="AB316" s="104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  <c r="AR316" s="67"/>
      <c r="AS316" s="67"/>
    </row>
    <row r="317">
      <c r="A317" s="104"/>
      <c r="B317" s="123"/>
      <c r="C317" s="104"/>
      <c r="D317" s="104"/>
      <c r="E317" s="104"/>
      <c r="F317" s="123"/>
      <c r="G317" s="104"/>
      <c r="H317" s="124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25"/>
      <c r="V317" s="117"/>
      <c r="W317" s="104"/>
      <c r="X317" s="104"/>
      <c r="Y317" s="104"/>
      <c r="Z317" s="104"/>
      <c r="AA317" s="104"/>
      <c r="AB317" s="104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  <c r="AR317" s="67"/>
      <c r="AS317" s="67"/>
    </row>
    <row r="318">
      <c r="A318" s="104"/>
      <c r="B318" s="123"/>
      <c r="C318" s="104"/>
      <c r="D318" s="104"/>
      <c r="E318" s="104"/>
      <c r="F318" s="123"/>
      <c r="G318" s="104"/>
      <c r="H318" s="124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25"/>
      <c r="V318" s="117"/>
      <c r="W318" s="104"/>
      <c r="X318" s="104"/>
      <c r="Y318" s="104"/>
      <c r="Z318" s="104"/>
      <c r="AA318" s="104"/>
      <c r="AB318" s="104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  <c r="AR318" s="67"/>
      <c r="AS318" s="67"/>
    </row>
    <row r="319">
      <c r="A319" s="104"/>
      <c r="B319" s="123"/>
      <c r="C319" s="104"/>
      <c r="D319" s="104"/>
      <c r="E319" s="104"/>
      <c r="F319" s="123"/>
      <c r="G319" s="104"/>
      <c r="H319" s="124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25"/>
      <c r="V319" s="117"/>
      <c r="W319" s="104"/>
      <c r="X319" s="104"/>
      <c r="Y319" s="104"/>
      <c r="Z319" s="104"/>
      <c r="AA319" s="104"/>
      <c r="AB319" s="104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  <c r="AR319" s="67"/>
      <c r="AS319" s="67"/>
    </row>
    <row r="320">
      <c r="A320" s="104"/>
      <c r="B320" s="123"/>
      <c r="C320" s="104"/>
      <c r="D320" s="104"/>
      <c r="E320" s="104"/>
      <c r="F320" s="123"/>
      <c r="G320" s="104"/>
      <c r="H320" s="124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25"/>
      <c r="V320" s="117"/>
      <c r="W320" s="104"/>
      <c r="X320" s="104"/>
      <c r="Y320" s="104"/>
      <c r="Z320" s="104"/>
      <c r="AA320" s="104"/>
      <c r="AB320" s="104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  <c r="AR320" s="67"/>
      <c r="AS320" s="67"/>
    </row>
    <row r="321">
      <c r="A321" s="104"/>
      <c r="B321" s="123"/>
      <c r="C321" s="104"/>
      <c r="D321" s="104"/>
      <c r="E321" s="104"/>
      <c r="F321" s="123"/>
      <c r="G321" s="104"/>
      <c r="H321" s="124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25"/>
      <c r="V321" s="117"/>
      <c r="W321" s="104"/>
      <c r="X321" s="104"/>
      <c r="Y321" s="104"/>
      <c r="Z321" s="104"/>
      <c r="AA321" s="104"/>
      <c r="AB321" s="104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  <c r="AR321" s="67"/>
      <c r="AS321" s="67"/>
    </row>
    <row r="322">
      <c r="A322" s="104"/>
      <c r="B322" s="123"/>
      <c r="C322" s="104"/>
      <c r="D322" s="104"/>
      <c r="E322" s="104"/>
      <c r="F322" s="123"/>
      <c r="G322" s="104"/>
      <c r="H322" s="124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25"/>
      <c r="V322" s="117"/>
      <c r="W322" s="104"/>
      <c r="X322" s="104"/>
      <c r="Y322" s="104"/>
      <c r="Z322" s="104"/>
      <c r="AA322" s="104"/>
      <c r="AB322" s="104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  <c r="AR322" s="67"/>
      <c r="AS322" s="67"/>
    </row>
    <row r="323">
      <c r="A323" s="104"/>
      <c r="B323" s="123"/>
      <c r="C323" s="104"/>
      <c r="D323" s="104"/>
      <c r="E323" s="104"/>
      <c r="F323" s="123"/>
      <c r="G323" s="104"/>
      <c r="H323" s="124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25"/>
      <c r="V323" s="117"/>
      <c r="W323" s="104"/>
      <c r="X323" s="104"/>
      <c r="Y323" s="104"/>
      <c r="Z323" s="104"/>
      <c r="AA323" s="104"/>
      <c r="AB323" s="104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  <c r="AR323" s="67"/>
      <c r="AS323" s="67"/>
    </row>
    <row r="324">
      <c r="A324" s="104"/>
      <c r="B324" s="123"/>
      <c r="C324" s="104"/>
      <c r="D324" s="104"/>
      <c r="E324" s="104"/>
      <c r="F324" s="123"/>
      <c r="G324" s="104"/>
      <c r="H324" s="124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25"/>
      <c r="V324" s="117"/>
      <c r="W324" s="104"/>
      <c r="X324" s="104"/>
      <c r="Y324" s="104"/>
      <c r="Z324" s="104"/>
      <c r="AA324" s="104"/>
      <c r="AB324" s="104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/>
      <c r="AO324" s="67"/>
      <c r="AP324" s="67"/>
      <c r="AQ324" s="67"/>
      <c r="AR324" s="67"/>
      <c r="AS324" s="67"/>
    </row>
    <row r="325">
      <c r="A325" s="104"/>
      <c r="B325" s="123"/>
      <c r="C325" s="104"/>
      <c r="D325" s="104"/>
      <c r="E325" s="104"/>
      <c r="F325" s="123"/>
      <c r="G325" s="104"/>
      <c r="H325" s="124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25"/>
      <c r="V325" s="117"/>
      <c r="W325" s="104"/>
      <c r="X325" s="104"/>
      <c r="Y325" s="104"/>
      <c r="Z325" s="104"/>
      <c r="AA325" s="104"/>
      <c r="AB325" s="104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  <c r="AR325" s="67"/>
      <c r="AS325" s="67"/>
    </row>
    <row r="326">
      <c r="A326" s="104"/>
      <c r="B326" s="123"/>
      <c r="C326" s="104"/>
      <c r="D326" s="104"/>
      <c r="E326" s="104"/>
      <c r="F326" s="123"/>
      <c r="G326" s="104"/>
      <c r="H326" s="124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25"/>
      <c r="V326" s="117"/>
      <c r="W326" s="104"/>
      <c r="X326" s="104"/>
      <c r="Y326" s="104"/>
      <c r="Z326" s="104"/>
      <c r="AA326" s="104"/>
      <c r="AB326" s="104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7"/>
      <c r="AQ326" s="67"/>
      <c r="AR326" s="67"/>
      <c r="AS326" s="67"/>
    </row>
    <row r="327">
      <c r="A327" s="104"/>
      <c r="B327" s="123"/>
      <c r="C327" s="104"/>
      <c r="D327" s="104"/>
      <c r="E327" s="104"/>
      <c r="F327" s="123"/>
      <c r="G327" s="104"/>
      <c r="H327" s="124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25"/>
      <c r="V327" s="117"/>
      <c r="W327" s="104"/>
      <c r="X327" s="104"/>
      <c r="Y327" s="104"/>
      <c r="Z327" s="104"/>
      <c r="AA327" s="104"/>
      <c r="AB327" s="104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  <c r="AQ327" s="67"/>
      <c r="AR327" s="67"/>
      <c r="AS327" s="67"/>
    </row>
    <row r="328">
      <c r="A328" s="104"/>
      <c r="B328" s="123"/>
      <c r="C328" s="104"/>
      <c r="D328" s="104"/>
      <c r="E328" s="104"/>
      <c r="F328" s="123"/>
      <c r="G328" s="104"/>
      <c r="H328" s="124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25"/>
      <c r="V328" s="117"/>
      <c r="W328" s="104"/>
      <c r="X328" s="104"/>
      <c r="Y328" s="104"/>
      <c r="Z328" s="104"/>
      <c r="AA328" s="104"/>
      <c r="AB328" s="104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67"/>
      <c r="AN328" s="67"/>
      <c r="AO328" s="67"/>
      <c r="AP328" s="67"/>
      <c r="AQ328" s="67"/>
      <c r="AR328" s="67"/>
      <c r="AS328" s="67"/>
    </row>
    <row r="329">
      <c r="A329" s="104"/>
      <c r="B329" s="123"/>
      <c r="C329" s="104"/>
      <c r="D329" s="104"/>
      <c r="E329" s="104"/>
      <c r="F329" s="123"/>
      <c r="G329" s="104"/>
      <c r="H329" s="124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25"/>
      <c r="V329" s="117"/>
      <c r="W329" s="104"/>
      <c r="X329" s="104"/>
      <c r="Y329" s="104"/>
      <c r="Z329" s="104"/>
      <c r="AA329" s="104"/>
      <c r="AB329" s="104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7"/>
      <c r="AQ329" s="67"/>
      <c r="AR329" s="67"/>
      <c r="AS329" s="67"/>
    </row>
    <row r="330">
      <c r="A330" s="104"/>
      <c r="B330" s="123"/>
      <c r="C330" s="104"/>
      <c r="D330" s="104"/>
      <c r="E330" s="104"/>
      <c r="F330" s="123"/>
      <c r="G330" s="104"/>
      <c r="H330" s="124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25"/>
      <c r="V330" s="117"/>
      <c r="W330" s="104"/>
      <c r="X330" s="104"/>
      <c r="Y330" s="104"/>
      <c r="Z330" s="104"/>
      <c r="AA330" s="104"/>
      <c r="AB330" s="104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/>
      <c r="AO330" s="67"/>
      <c r="AP330" s="67"/>
      <c r="AQ330" s="67"/>
      <c r="AR330" s="67"/>
      <c r="AS330" s="67"/>
    </row>
    <row r="331">
      <c r="A331" s="104"/>
      <c r="B331" s="123"/>
      <c r="C331" s="104"/>
      <c r="D331" s="104"/>
      <c r="E331" s="104"/>
      <c r="F331" s="123"/>
      <c r="G331" s="104"/>
      <c r="H331" s="124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25"/>
      <c r="V331" s="117"/>
      <c r="W331" s="104"/>
      <c r="X331" s="104"/>
      <c r="Y331" s="104"/>
      <c r="Z331" s="104"/>
      <c r="AA331" s="104"/>
      <c r="AB331" s="104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  <c r="AR331" s="67"/>
      <c r="AS331" s="67"/>
    </row>
    <row r="332">
      <c r="A332" s="104"/>
      <c r="B332" s="123"/>
      <c r="C332" s="104"/>
      <c r="D332" s="104"/>
      <c r="E332" s="104"/>
      <c r="F332" s="123"/>
      <c r="G332" s="104"/>
      <c r="H332" s="124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25"/>
      <c r="V332" s="117"/>
      <c r="W332" s="104"/>
      <c r="X332" s="104"/>
      <c r="Y332" s="104"/>
      <c r="Z332" s="104"/>
      <c r="AA332" s="104"/>
      <c r="AB332" s="104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7"/>
      <c r="AQ332" s="67"/>
      <c r="AR332" s="67"/>
      <c r="AS332" s="67"/>
    </row>
    <row r="333">
      <c r="A333" s="104"/>
      <c r="B333" s="123"/>
      <c r="C333" s="104"/>
      <c r="D333" s="104"/>
      <c r="E333" s="104"/>
      <c r="F333" s="123"/>
      <c r="G333" s="104"/>
      <c r="H333" s="124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25"/>
      <c r="V333" s="117"/>
      <c r="W333" s="104"/>
      <c r="X333" s="104"/>
      <c r="Y333" s="104"/>
      <c r="Z333" s="104"/>
      <c r="AA333" s="104"/>
      <c r="AB333" s="104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67"/>
      <c r="AQ333" s="67"/>
      <c r="AR333" s="67"/>
      <c r="AS333" s="67"/>
    </row>
    <row r="334">
      <c r="A334" s="104"/>
      <c r="B334" s="123"/>
      <c r="C334" s="104"/>
      <c r="D334" s="104"/>
      <c r="E334" s="104"/>
      <c r="F334" s="123"/>
      <c r="G334" s="104"/>
      <c r="H334" s="124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25"/>
      <c r="V334" s="117"/>
      <c r="W334" s="104"/>
      <c r="X334" s="104"/>
      <c r="Y334" s="104"/>
      <c r="Z334" s="104"/>
      <c r="AA334" s="104"/>
      <c r="AB334" s="104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  <c r="AR334" s="67"/>
      <c r="AS334" s="67"/>
    </row>
    <row r="335">
      <c r="A335" s="104"/>
      <c r="B335" s="123"/>
      <c r="C335" s="104"/>
      <c r="D335" s="104"/>
      <c r="E335" s="104"/>
      <c r="F335" s="123"/>
      <c r="G335" s="104"/>
      <c r="H335" s="124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25"/>
      <c r="V335" s="117"/>
      <c r="W335" s="104"/>
      <c r="X335" s="104"/>
      <c r="Y335" s="104"/>
      <c r="Z335" s="104"/>
      <c r="AA335" s="104"/>
      <c r="AB335" s="104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  <c r="AR335" s="67"/>
      <c r="AS335" s="67"/>
    </row>
    <row r="336">
      <c r="A336" s="104"/>
      <c r="B336" s="123"/>
      <c r="C336" s="104"/>
      <c r="D336" s="104"/>
      <c r="E336" s="104"/>
      <c r="F336" s="123"/>
      <c r="G336" s="104"/>
      <c r="H336" s="124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25"/>
      <c r="V336" s="117"/>
      <c r="W336" s="104"/>
      <c r="X336" s="104"/>
      <c r="Y336" s="104"/>
      <c r="Z336" s="104"/>
      <c r="AA336" s="104"/>
      <c r="AB336" s="104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  <c r="AR336" s="67"/>
      <c r="AS336" s="67"/>
    </row>
    <row r="337">
      <c r="A337" s="104"/>
      <c r="B337" s="123"/>
      <c r="C337" s="104"/>
      <c r="D337" s="104"/>
      <c r="E337" s="104"/>
      <c r="F337" s="123"/>
      <c r="G337" s="104"/>
      <c r="H337" s="124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25"/>
      <c r="V337" s="117"/>
      <c r="W337" s="104"/>
      <c r="X337" s="104"/>
      <c r="Y337" s="104"/>
      <c r="Z337" s="104"/>
      <c r="AA337" s="104"/>
      <c r="AB337" s="104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7"/>
      <c r="AQ337" s="67"/>
      <c r="AR337" s="67"/>
      <c r="AS337" s="67"/>
    </row>
    <row r="338">
      <c r="A338" s="104"/>
      <c r="B338" s="123"/>
      <c r="C338" s="104"/>
      <c r="D338" s="104"/>
      <c r="E338" s="104"/>
      <c r="F338" s="123"/>
      <c r="G338" s="104"/>
      <c r="H338" s="124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25"/>
      <c r="V338" s="117"/>
      <c r="W338" s="104"/>
      <c r="X338" s="104"/>
      <c r="Y338" s="104"/>
      <c r="Z338" s="104"/>
      <c r="AA338" s="104"/>
      <c r="AB338" s="104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  <c r="AR338" s="67"/>
      <c r="AS338" s="67"/>
    </row>
    <row r="339">
      <c r="A339" s="104"/>
      <c r="B339" s="123"/>
      <c r="C339" s="104"/>
      <c r="D339" s="104"/>
      <c r="E339" s="104"/>
      <c r="F339" s="123"/>
      <c r="G339" s="104"/>
      <c r="H339" s="124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25"/>
      <c r="V339" s="117"/>
      <c r="W339" s="104"/>
      <c r="X339" s="104"/>
      <c r="Y339" s="104"/>
      <c r="Z339" s="104"/>
      <c r="AA339" s="104"/>
      <c r="AB339" s="104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7"/>
      <c r="AQ339" s="67"/>
      <c r="AR339" s="67"/>
      <c r="AS339" s="67"/>
    </row>
    <row r="340">
      <c r="A340" s="104"/>
      <c r="B340" s="123"/>
      <c r="C340" s="104"/>
      <c r="D340" s="104"/>
      <c r="E340" s="104"/>
      <c r="F340" s="123"/>
      <c r="G340" s="104"/>
      <c r="H340" s="124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25"/>
      <c r="V340" s="117"/>
      <c r="W340" s="104"/>
      <c r="X340" s="104"/>
      <c r="Y340" s="104"/>
      <c r="Z340" s="104"/>
      <c r="AA340" s="104"/>
      <c r="AB340" s="104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  <c r="AR340" s="67"/>
      <c r="AS340" s="67"/>
    </row>
    <row r="341">
      <c r="A341" s="104"/>
      <c r="B341" s="123"/>
      <c r="C341" s="104"/>
      <c r="D341" s="104"/>
      <c r="E341" s="104"/>
      <c r="F341" s="123"/>
      <c r="G341" s="104"/>
      <c r="H341" s="124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25"/>
      <c r="V341" s="117"/>
      <c r="W341" s="104"/>
      <c r="X341" s="104"/>
      <c r="Y341" s="104"/>
      <c r="Z341" s="104"/>
      <c r="AA341" s="104"/>
      <c r="AB341" s="104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7"/>
      <c r="AQ341" s="67"/>
      <c r="AR341" s="67"/>
      <c r="AS341" s="67"/>
    </row>
    <row r="342">
      <c r="A342" s="104"/>
      <c r="B342" s="123"/>
      <c r="C342" s="104"/>
      <c r="D342" s="104"/>
      <c r="E342" s="104"/>
      <c r="F342" s="123"/>
      <c r="G342" s="104"/>
      <c r="H342" s="124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25"/>
      <c r="V342" s="117"/>
      <c r="W342" s="104"/>
      <c r="X342" s="104"/>
      <c r="Y342" s="104"/>
      <c r="Z342" s="104"/>
      <c r="AA342" s="104"/>
      <c r="AB342" s="104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/>
      <c r="AO342" s="67"/>
      <c r="AP342" s="67"/>
      <c r="AQ342" s="67"/>
      <c r="AR342" s="67"/>
      <c r="AS342" s="67"/>
    </row>
    <row r="343">
      <c r="A343" s="104"/>
      <c r="B343" s="123"/>
      <c r="C343" s="104"/>
      <c r="D343" s="104"/>
      <c r="E343" s="104"/>
      <c r="F343" s="123"/>
      <c r="G343" s="104"/>
      <c r="H343" s="124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25"/>
      <c r="V343" s="117"/>
      <c r="W343" s="104"/>
      <c r="X343" s="104"/>
      <c r="Y343" s="104"/>
      <c r="Z343" s="104"/>
      <c r="AA343" s="104"/>
      <c r="AB343" s="104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7"/>
      <c r="AQ343" s="67"/>
      <c r="AR343" s="67"/>
      <c r="AS343" s="67"/>
    </row>
    <row r="344">
      <c r="A344" s="104"/>
      <c r="B344" s="123"/>
      <c r="C344" s="104"/>
      <c r="D344" s="104"/>
      <c r="E344" s="104"/>
      <c r="F344" s="123"/>
      <c r="G344" s="104"/>
      <c r="H344" s="124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25"/>
      <c r="V344" s="117"/>
      <c r="W344" s="104"/>
      <c r="X344" s="104"/>
      <c r="Y344" s="104"/>
      <c r="Z344" s="104"/>
      <c r="AA344" s="104"/>
      <c r="AB344" s="104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/>
      <c r="AO344" s="67"/>
      <c r="AP344" s="67"/>
      <c r="AQ344" s="67"/>
      <c r="AR344" s="67"/>
      <c r="AS344" s="67"/>
    </row>
    <row r="345">
      <c r="A345" s="104"/>
      <c r="B345" s="123"/>
      <c r="C345" s="104"/>
      <c r="D345" s="104"/>
      <c r="E345" s="104"/>
      <c r="F345" s="123"/>
      <c r="G345" s="104"/>
      <c r="H345" s="124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25"/>
      <c r="V345" s="117"/>
      <c r="W345" s="104"/>
      <c r="X345" s="104"/>
      <c r="Y345" s="104"/>
      <c r="Z345" s="104"/>
      <c r="AA345" s="104"/>
      <c r="AB345" s="104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  <c r="AR345" s="67"/>
      <c r="AS345" s="67"/>
    </row>
    <row r="346">
      <c r="A346" s="104"/>
      <c r="B346" s="123"/>
      <c r="C346" s="104"/>
      <c r="D346" s="104"/>
      <c r="E346" s="104"/>
      <c r="F346" s="123"/>
      <c r="G346" s="104"/>
      <c r="H346" s="124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25"/>
      <c r="V346" s="117"/>
      <c r="W346" s="104"/>
      <c r="X346" s="104"/>
      <c r="Y346" s="104"/>
      <c r="Z346" s="104"/>
      <c r="AA346" s="104"/>
      <c r="AB346" s="104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7"/>
      <c r="AQ346" s="67"/>
      <c r="AR346" s="67"/>
      <c r="AS346" s="67"/>
    </row>
    <row r="347">
      <c r="A347" s="104"/>
      <c r="B347" s="123"/>
      <c r="C347" s="104"/>
      <c r="D347" s="104"/>
      <c r="E347" s="104"/>
      <c r="F347" s="123"/>
      <c r="G347" s="104"/>
      <c r="H347" s="124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25"/>
      <c r="V347" s="117"/>
      <c r="W347" s="104"/>
      <c r="X347" s="104"/>
      <c r="Y347" s="104"/>
      <c r="Z347" s="104"/>
      <c r="AA347" s="104"/>
      <c r="AB347" s="104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  <c r="AR347" s="67"/>
      <c r="AS347" s="67"/>
    </row>
    <row r="348">
      <c r="A348" s="104"/>
      <c r="B348" s="123"/>
      <c r="C348" s="104"/>
      <c r="D348" s="104"/>
      <c r="E348" s="104"/>
      <c r="F348" s="123"/>
      <c r="G348" s="104"/>
      <c r="H348" s="124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25"/>
      <c r="V348" s="117"/>
      <c r="W348" s="104"/>
      <c r="X348" s="104"/>
      <c r="Y348" s="104"/>
      <c r="Z348" s="104"/>
      <c r="AA348" s="104"/>
      <c r="AB348" s="104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  <c r="AR348" s="67"/>
      <c r="AS348" s="67"/>
    </row>
    <row r="349">
      <c r="A349" s="104"/>
      <c r="B349" s="123"/>
      <c r="C349" s="104"/>
      <c r="D349" s="104"/>
      <c r="E349" s="104"/>
      <c r="F349" s="123"/>
      <c r="G349" s="104"/>
      <c r="H349" s="124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25"/>
      <c r="V349" s="117"/>
      <c r="W349" s="104"/>
      <c r="X349" s="104"/>
      <c r="Y349" s="104"/>
      <c r="Z349" s="104"/>
      <c r="AA349" s="104"/>
      <c r="AB349" s="104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  <c r="AR349" s="67"/>
      <c r="AS349" s="67"/>
    </row>
    <row r="350">
      <c r="A350" s="104"/>
      <c r="B350" s="123"/>
      <c r="C350" s="104"/>
      <c r="D350" s="104"/>
      <c r="E350" s="104"/>
      <c r="F350" s="123"/>
      <c r="G350" s="104"/>
      <c r="H350" s="124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25"/>
      <c r="V350" s="117"/>
      <c r="W350" s="104"/>
      <c r="X350" s="104"/>
      <c r="Y350" s="104"/>
      <c r="Z350" s="104"/>
      <c r="AA350" s="104"/>
      <c r="AB350" s="104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  <c r="AR350" s="67"/>
      <c r="AS350" s="67"/>
    </row>
    <row r="351">
      <c r="A351" s="104"/>
      <c r="B351" s="123"/>
      <c r="C351" s="104"/>
      <c r="D351" s="104"/>
      <c r="E351" s="104"/>
      <c r="F351" s="123"/>
      <c r="G351" s="104"/>
      <c r="H351" s="124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25"/>
      <c r="V351" s="117"/>
      <c r="W351" s="104"/>
      <c r="X351" s="104"/>
      <c r="Y351" s="104"/>
      <c r="Z351" s="104"/>
      <c r="AA351" s="104"/>
      <c r="AB351" s="104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  <c r="AR351" s="67"/>
      <c r="AS351" s="67"/>
    </row>
    <row r="352">
      <c r="A352" s="104"/>
      <c r="B352" s="123"/>
      <c r="C352" s="104"/>
      <c r="D352" s="104"/>
      <c r="E352" s="104"/>
      <c r="F352" s="123"/>
      <c r="G352" s="104"/>
      <c r="H352" s="124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25"/>
      <c r="V352" s="117"/>
      <c r="W352" s="104"/>
      <c r="X352" s="104"/>
      <c r="Y352" s="104"/>
      <c r="Z352" s="104"/>
      <c r="AA352" s="104"/>
      <c r="AB352" s="104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  <c r="AS352" s="67"/>
    </row>
    <row r="353">
      <c r="A353" s="104"/>
      <c r="B353" s="123"/>
      <c r="C353" s="104"/>
      <c r="D353" s="104"/>
      <c r="E353" s="104"/>
      <c r="F353" s="123"/>
      <c r="G353" s="104"/>
      <c r="H353" s="124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25"/>
      <c r="V353" s="117"/>
      <c r="W353" s="104"/>
      <c r="X353" s="104"/>
      <c r="Y353" s="104"/>
      <c r="Z353" s="104"/>
      <c r="AA353" s="104"/>
      <c r="AB353" s="104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  <c r="AR353" s="67"/>
      <c r="AS353" s="67"/>
    </row>
    <row r="354">
      <c r="A354" s="104"/>
      <c r="B354" s="123"/>
      <c r="C354" s="104"/>
      <c r="D354" s="104"/>
      <c r="E354" s="104"/>
      <c r="F354" s="123"/>
      <c r="G354" s="104"/>
      <c r="H354" s="124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25"/>
      <c r="V354" s="117"/>
      <c r="W354" s="104"/>
      <c r="X354" s="104"/>
      <c r="Y354" s="104"/>
      <c r="Z354" s="104"/>
      <c r="AA354" s="104"/>
      <c r="AB354" s="104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  <c r="AR354" s="67"/>
      <c r="AS354" s="67"/>
    </row>
    <row r="355">
      <c r="A355" s="104"/>
      <c r="B355" s="123"/>
      <c r="C355" s="104"/>
      <c r="D355" s="104"/>
      <c r="E355" s="104"/>
      <c r="F355" s="123"/>
      <c r="G355" s="104"/>
      <c r="H355" s="124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25"/>
      <c r="V355" s="117"/>
      <c r="W355" s="104"/>
      <c r="X355" s="104"/>
      <c r="Y355" s="104"/>
      <c r="Z355" s="104"/>
      <c r="AA355" s="104"/>
      <c r="AB355" s="104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  <c r="AR355" s="67"/>
      <c r="AS355" s="67"/>
    </row>
    <row r="356">
      <c r="A356" s="104"/>
      <c r="B356" s="123"/>
      <c r="C356" s="104"/>
      <c r="D356" s="104"/>
      <c r="E356" s="104"/>
      <c r="F356" s="123"/>
      <c r="G356" s="104"/>
      <c r="H356" s="124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25"/>
      <c r="V356" s="117"/>
      <c r="W356" s="104"/>
      <c r="X356" s="104"/>
      <c r="Y356" s="104"/>
      <c r="Z356" s="104"/>
      <c r="AA356" s="104"/>
      <c r="AB356" s="104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  <c r="AR356" s="67"/>
      <c r="AS356" s="67"/>
    </row>
    <row r="357">
      <c r="A357" s="104"/>
      <c r="B357" s="123"/>
      <c r="C357" s="104"/>
      <c r="D357" s="104"/>
      <c r="E357" s="104"/>
      <c r="F357" s="123"/>
      <c r="G357" s="104"/>
      <c r="H357" s="124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25"/>
      <c r="V357" s="117"/>
      <c r="W357" s="104"/>
      <c r="X357" s="104"/>
      <c r="Y357" s="104"/>
      <c r="Z357" s="104"/>
      <c r="AA357" s="104"/>
      <c r="AB357" s="104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  <c r="AR357" s="67"/>
      <c r="AS357" s="67"/>
    </row>
    <row r="358">
      <c r="A358" s="104"/>
      <c r="B358" s="123"/>
      <c r="C358" s="104"/>
      <c r="D358" s="104"/>
      <c r="E358" s="104"/>
      <c r="F358" s="123"/>
      <c r="G358" s="104"/>
      <c r="H358" s="124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25"/>
      <c r="V358" s="117"/>
      <c r="W358" s="104"/>
      <c r="X358" s="104"/>
      <c r="Y358" s="104"/>
      <c r="Z358" s="104"/>
      <c r="AA358" s="104"/>
      <c r="AB358" s="104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  <c r="AR358" s="67"/>
      <c r="AS358" s="67"/>
    </row>
    <row r="359">
      <c r="A359" s="104"/>
      <c r="B359" s="123"/>
      <c r="C359" s="104"/>
      <c r="D359" s="104"/>
      <c r="E359" s="104"/>
      <c r="F359" s="123"/>
      <c r="G359" s="104"/>
      <c r="H359" s="124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25"/>
      <c r="V359" s="117"/>
      <c r="W359" s="104"/>
      <c r="X359" s="104"/>
      <c r="Y359" s="104"/>
      <c r="Z359" s="104"/>
      <c r="AA359" s="104"/>
      <c r="AB359" s="104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  <c r="AR359" s="67"/>
      <c r="AS359" s="67"/>
    </row>
    <row r="360">
      <c r="A360" s="104"/>
      <c r="B360" s="123"/>
      <c r="C360" s="104"/>
      <c r="D360" s="104"/>
      <c r="E360" s="104"/>
      <c r="F360" s="123"/>
      <c r="G360" s="104"/>
      <c r="H360" s="124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25"/>
      <c r="V360" s="117"/>
      <c r="W360" s="104"/>
      <c r="X360" s="104"/>
      <c r="Y360" s="104"/>
      <c r="Z360" s="104"/>
      <c r="AA360" s="104"/>
      <c r="AB360" s="104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  <c r="AR360" s="67"/>
      <c r="AS360" s="67"/>
    </row>
    <row r="361">
      <c r="A361" s="104"/>
      <c r="B361" s="123"/>
      <c r="C361" s="104"/>
      <c r="D361" s="104"/>
      <c r="E361" s="104"/>
      <c r="F361" s="123"/>
      <c r="G361" s="104"/>
      <c r="H361" s="124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25"/>
      <c r="V361" s="117"/>
      <c r="W361" s="104"/>
      <c r="X361" s="104"/>
      <c r="Y361" s="104"/>
      <c r="Z361" s="104"/>
      <c r="AA361" s="104"/>
      <c r="AB361" s="104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  <c r="AR361" s="67"/>
      <c r="AS361" s="67"/>
    </row>
    <row r="362">
      <c r="A362" s="104"/>
      <c r="B362" s="123"/>
      <c r="C362" s="104"/>
      <c r="D362" s="104"/>
      <c r="E362" s="104"/>
      <c r="F362" s="123"/>
      <c r="G362" s="104"/>
      <c r="H362" s="124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25"/>
      <c r="V362" s="117"/>
      <c r="W362" s="104"/>
      <c r="X362" s="104"/>
      <c r="Y362" s="104"/>
      <c r="Z362" s="104"/>
      <c r="AA362" s="104"/>
      <c r="AB362" s="104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67"/>
      <c r="AN362" s="67"/>
      <c r="AO362" s="67"/>
      <c r="AP362" s="67"/>
      <c r="AQ362" s="67"/>
      <c r="AR362" s="67"/>
      <c r="AS362" s="67"/>
    </row>
    <row r="363">
      <c r="A363" s="104"/>
      <c r="B363" s="123"/>
      <c r="C363" s="104"/>
      <c r="D363" s="104"/>
      <c r="E363" s="104"/>
      <c r="F363" s="123"/>
      <c r="G363" s="104"/>
      <c r="H363" s="124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25"/>
      <c r="V363" s="117"/>
      <c r="W363" s="104"/>
      <c r="X363" s="104"/>
      <c r="Y363" s="104"/>
      <c r="Z363" s="104"/>
      <c r="AA363" s="104"/>
      <c r="AB363" s="104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67"/>
      <c r="AQ363" s="67"/>
      <c r="AR363" s="67"/>
      <c r="AS363" s="67"/>
    </row>
    <row r="364">
      <c r="A364" s="104"/>
      <c r="B364" s="123"/>
      <c r="C364" s="104"/>
      <c r="D364" s="104"/>
      <c r="E364" s="104"/>
      <c r="F364" s="123"/>
      <c r="G364" s="104"/>
      <c r="H364" s="124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25"/>
      <c r="V364" s="117"/>
      <c r="W364" s="104"/>
      <c r="X364" s="104"/>
      <c r="Y364" s="104"/>
      <c r="Z364" s="104"/>
      <c r="AA364" s="104"/>
      <c r="AB364" s="104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/>
      <c r="AO364" s="67"/>
      <c r="AP364" s="67"/>
      <c r="AQ364" s="67"/>
      <c r="AR364" s="67"/>
      <c r="AS364" s="67"/>
    </row>
    <row r="365">
      <c r="A365" s="104"/>
      <c r="B365" s="123"/>
      <c r="C365" s="104"/>
      <c r="D365" s="104"/>
      <c r="E365" s="104"/>
      <c r="F365" s="123"/>
      <c r="G365" s="104"/>
      <c r="H365" s="124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25"/>
      <c r="V365" s="117"/>
      <c r="W365" s="104"/>
      <c r="X365" s="104"/>
      <c r="Y365" s="104"/>
      <c r="Z365" s="104"/>
      <c r="AA365" s="104"/>
      <c r="AB365" s="104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7"/>
      <c r="AQ365" s="67"/>
      <c r="AR365" s="67"/>
      <c r="AS365" s="67"/>
    </row>
    <row r="366">
      <c r="A366" s="104"/>
      <c r="B366" s="123"/>
      <c r="C366" s="104"/>
      <c r="D366" s="104"/>
      <c r="E366" s="104"/>
      <c r="F366" s="123"/>
      <c r="G366" s="104"/>
      <c r="H366" s="124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25"/>
      <c r="V366" s="117"/>
      <c r="W366" s="104"/>
      <c r="X366" s="104"/>
      <c r="Y366" s="104"/>
      <c r="Z366" s="104"/>
      <c r="AA366" s="104"/>
      <c r="AB366" s="104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/>
      <c r="AO366" s="67"/>
      <c r="AP366" s="67"/>
      <c r="AQ366" s="67"/>
      <c r="AR366" s="67"/>
      <c r="AS366" s="67"/>
    </row>
    <row r="367">
      <c r="A367" s="104"/>
      <c r="B367" s="123"/>
      <c r="C367" s="104"/>
      <c r="D367" s="104"/>
      <c r="E367" s="104"/>
      <c r="F367" s="123"/>
      <c r="G367" s="104"/>
      <c r="H367" s="124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25"/>
      <c r="V367" s="117"/>
      <c r="W367" s="104"/>
      <c r="X367" s="104"/>
      <c r="Y367" s="104"/>
      <c r="Z367" s="104"/>
      <c r="AA367" s="104"/>
      <c r="AB367" s="104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67"/>
      <c r="AQ367" s="67"/>
      <c r="AR367" s="67"/>
      <c r="AS367" s="67"/>
    </row>
    <row r="368">
      <c r="A368" s="104"/>
      <c r="B368" s="123"/>
      <c r="C368" s="104"/>
      <c r="D368" s="104"/>
      <c r="E368" s="104"/>
      <c r="F368" s="123"/>
      <c r="G368" s="104"/>
      <c r="H368" s="124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25"/>
      <c r="V368" s="117"/>
      <c r="W368" s="104"/>
      <c r="X368" s="104"/>
      <c r="Y368" s="104"/>
      <c r="Z368" s="104"/>
      <c r="AA368" s="104"/>
      <c r="AB368" s="104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  <c r="AO368" s="67"/>
      <c r="AP368" s="67"/>
      <c r="AQ368" s="67"/>
      <c r="AR368" s="67"/>
      <c r="AS368" s="67"/>
    </row>
    <row r="369">
      <c r="A369" s="104"/>
      <c r="B369" s="123"/>
      <c r="C369" s="104"/>
      <c r="D369" s="104"/>
      <c r="E369" s="104"/>
      <c r="F369" s="123"/>
      <c r="G369" s="104"/>
      <c r="H369" s="124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25"/>
      <c r="V369" s="117"/>
      <c r="W369" s="104"/>
      <c r="X369" s="104"/>
      <c r="Y369" s="104"/>
      <c r="Z369" s="104"/>
      <c r="AA369" s="104"/>
      <c r="AB369" s="104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7"/>
      <c r="AQ369" s="67"/>
      <c r="AR369" s="67"/>
      <c r="AS369" s="67"/>
    </row>
    <row r="370">
      <c r="A370" s="104"/>
      <c r="B370" s="123"/>
      <c r="C370" s="104"/>
      <c r="D370" s="104"/>
      <c r="E370" s="104"/>
      <c r="F370" s="123"/>
      <c r="G370" s="104"/>
      <c r="H370" s="124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25"/>
      <c r="V370" s="117"/>
      <c r="W370" s="104"/>
      <c r="X370" s="104"/>
      <c r="Y370" s="104"/>
      <c r="Z370" s="104"/>
      <c r="AA370" s="104"/>
      <c r="AB370" s="104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  <c r="AO370" s="67"/>
      <c r="AP370" s="67"/>
      <c r="AQ370" s="67"/>
      <c r="AR370" s="67"/>
      <c r="AS370" s="67"/>
    </row>
    <row r="371">
      <c r="A371" s="104"/>
      <c r="B371" s="123"/>
      <c r="C371" s="104"/>
      <c r="D371" s="104"/>
      <c r="E371" s="104"/>
      <c r="F371" s="123"/>
      <c r="G371" s="104"/>
      <c r="H371" s="124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25"/>
      <c r="V371" s="117"/>
      <c r="W371" s="104"/>
      <c r="X371" s="104"/>
      <c r="Y371" s="104"/>
      <c r="Z371" s="104"/>
      <c r="AA371" s="104"/>
      <c r="AB371" s="104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  <c r="AQ371" s="67"/>
      <c r="AR371" s="67"/>
      <c r="AS371" s="67"/>
    </row>
    <row r="372">
      <c r="A372" s="104"/>
      <c r="B372" s="123"/>
      <c r="C372" s="104"/>
      <c r="D372" s="104"/>
      <c r="E372" s="104"/>
      <c r="F372" s="123"/>
      <c r="G372" s="104"/>
      <c r="H372" s="124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25"/>
      <c r="V372" s="117"/>
      <c r="W372" s="104"/>
      <c r="X372" s="104"/>
      <c r="Y372" s="104"/>
      <c r="Z372" s="104"/>
      <c r="AA372" s="104"/>
      <c r="AB372" s="104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/>
      <c r="AO372" s="67"/>
      <c r="AP372" s="67"/>
      <c r="AQ372" s="67"/>
      <c r="AR372" s="67"/>
      <c r="AS372" s="67"/>
    </row>
    <row r="373">
      <c r="A373" s="104"/>
      <c r="B373" s="123"/>
      <c r="C373" s="104"/>
      <c r="D373" s="104"/>
      <c r="E373" s="104"/>
      <c r="F373" s="123"/>
      <c r="G373" s="104"/>
      <c r="H373" s="124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25"/>
      <c r="V373" s="117"/>
      <c r="W373" s="104"/>
      <c r="X373" s="104"/>
      <c r="Y373" s="104"/>
      <c r="Z373" s="104"/>
      <c r="AA373" s="104"/>
      <c r="AB373" s="104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67"/>
      <c r="AQ373" s="67"/>
      <c r="AR373" s="67"/>
      <c r="AS373" s="67"/>
    </row>
    <row r="374">
      <c r="A374" s="104"/>
      <c r="B374" s="123"/>
      <c r="C374" s="104"/>
      <c r="D374" s="104"/>
      <c r="E374" s="104"/>
      <c r="F374" s="123"/>
      <c r="G374" s="104"/>
      <c r="H374" s="124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25"/>
      <c r="V374" s="117"/>
      <c r="W374" s="104"/>
      <c r="X374" s="104"/>
      <c r="Y374" s="104"/>
      <c r="Z374" s="104"/>
      <c r="AA374" s="104"/>
      <c r="AB374" s="104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67"/>
      <c r="AN374" s="67"/>
      <c r="AO374" s="67"/>
      <c r="AP374" s="67"/>
      <c r="AQ374" s="67"/>
      <c r="AR374" s="67"/>
      <c r="AS374" s="67"/>
    </row>
    <row r="375">
      <c r="A375" s="104"/>
      <c r="B375" s="123"/>
      <c r="C375" s="104"/>
      <c r="D375" s="104"/>
      <c r="E375" s="104"/>
      <c r="F375" s="123"/>
      <c r="G375" s="104"/>
      <c r="H375" s="124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25"/>
      <c r="V375" s="117"/>
      <c r="W375" s="104"/>
      <c r="X375" s="104"/>
      <c r="Y375" s="104"/>
      <c r="Z375" s="104"/>
      <c r="AA375" s="104"/>
      <c r="AB375" s="104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67"/>
      <c r="AQ375" s="67"/>
      <c r="AR375" s="67"/>
      <c r="AS375" s="67"/>
    </row>
    <row r="376">
      <c r="A376" s="104"/>
      <c r="B376" s="123"/>
      <c r="C376" s="104"/>
      <c r="D376" s="104"/>
      <c r="E376" s="104"/>
      <c r="F376" s="123"/>
      <c r="G376" s="104"/>
      <c r="H376" s="124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25"/>
      <c r="V376" s="117"/>
      <c r="W376" s="104"/>
      <c r="X376" s="104"/>
      <c r="Y376" s="104"/>
      <c r="Z376" s="104"/>
      <c r="AA376" s="104"/>
      <c r="AB376" s="104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/>
      <c r="AO376" s="67"/>
      <c r="AP376" s="67"/>
      <c r="AQ376" s="67"/>
      <c r="AR376" s="67"/>
      <c r="AS376" s="67"/>
    </row>
    <row r="377">
      <c r="A377" s="104"/>
      <c r="B377" s="123"/>
      <c r="C377" s="104"/>
      <c r="D377" s="104"/>
      <c r="E377" s="104"/>
      <c r="F377" s="123"/>
      <c r="G377" s="104"/>
      <c r="H377" s="124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25"/>
      <c r="V377" s="117"/>
      <c r="W377" s="104"/>
      <c r="X377" s="104"/>
      <c r="Y377" s="104"/>
      <c r="Z377" s="104"/>
      <c r="AA377" s="104"/>
      <c r="AB377" s="104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67"/>
      <c r="AQ377" s="67"/>
      <c r="AR377" s="67"/>
      <c r="AS377" s="67"/>
    </row>
    <row r="378">
      <c r="A378" s="104"/>
      <c r="B378" s="123"/>
      <c r="C378" s="104"/>
      <c r="D378" s="104"/>
      <c r="E378" s="104"/>
      <c r="F378" s="123"/>
      <c r="G378" s="104"/>
      <c r="H378" s="124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25"/>
      <c r="V378" s="117"/>
      <c r="W378" s="104"/>
      <c r="X378" s="104"/>
      <c r="Y378" s="104"/>
      <c r="Z378" s="104"/>
      <c r="AA378" s="104"/>
      <c r="AB378" s="104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67"/>
      <c r="AN378" s="67"/>
      <c r="AO378" s="67"/>
      <c r="AP378" s="67"/>
      <c r="AQ378" s="67"/>
      <c r="AR378" s="67"/>
      <c r="AS378" s="67"/>
    </row>
    <row r="379">
      <c r="A379" s="104"/>
      <c r="B379" s="123"/>
      <c r="C379" s="104"/>
      <c r="D379" s="104"/>
      <c r="E379" s="104"/>
      <c r="F379" s="123"/>
      <c r="G379" s="104"/>
      <c r="H379" s="124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25"/>
      <c r="V379" s="117"/>
      <c r="W379" s="104"/>
      <c r="X379" s="104"/>
      <c r="Y379" s="104"/>
      <c r="Z379" s="104"/>
      <c r="AA379" s="104"/>
      <c r="AB379" s="104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67"/>
      <c r="AQ379" s="67"/>
      <c r="AR379" s="67"/>
      <c r="AS379" s="67"/>
    </row>
    <row r="380">
      <c r="A380" s="104"/>
      <c r="B380" s="123"/>
      <c r="C380" s="104"/>
      <c r="D380" s="104"/>
      <c r="E380" s="104"/>
      <c r="F380" s="123"/>
      <c r="G380" s="104"/>
      <c r="H380" s="124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25"/>
      <c r="V380" s="117"/>
      <c r="W380" s="104"/>
      <c r="X380" s="104"/>
      <c r="Y380" s="104"/>
      <c r="Z380" s="104"/>
      <c r="AA380" s="104"/>
      <c r="AB380" s="104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67"/>
      <c r="AN380" s="67"/>
      <c r="AO380" s="67"/>
      <c r="AP380" s="67"/>
      <c r="AQ380" s="67"/>
      <c r="AR380" s="67"/>
      <c r="AS380" s="67"/>
    </row>
    <row r="381">
      <c r="A381" s="67"/>
      <c r="B381" s="127"/>
      <c r="C381" s="67"/>
      <c r="D381" s="67"/>
      <c r="E381" s="67"/>
      <c r="F381" s="127"/>
      <c r="G381" s="67"/>
      <c r="H381" s="75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28"/>
      <c r="V381" s="118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  <c r="AP381" s="67"/>
      <c r="AQ381" s="67"/>
      <c r="AR381" s="67"/>
      <c r="AS381" s="67"/>
    </row>
    <row r="382">
      <c r="A382" s="67"/>
      <c r="B382" s="127"/>
      <c r="C382" s="67"/>
      <c r="D382" s="67"/>
      <c r="E382" s="67"/>
      <c r="F382" s="127"/>
      <c r="G382" s="67"/>
      <c r="H382" s="75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28"/>
      <c r="V382" s="118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67"/>
      <c r="AN382" s="67"/>
      <c r="AO382" s="67"/>
      <c r="AP382" s="67"/>
      <c r="AQ382" s="67"/>
      <c r="AR382" s="67"/>
      <c r="AS382" s="67"/>
    </row>
    <row r="383">
      <c r="A383" s="67"/>
      <c r="B383" s="127"/>
      <c r="C383" s="67"/>
      <c r="D383" s="67"/>
      <c r="E383" s="67"/>
      <c r="F383" s="127"/>
      <c r="G383" s="67"/>
      <c r="H383" s="75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28"/>
      <c r="V383" s="118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67"/>
      <c r="AQ383" s="67"/>
      <c r="AR383" s="67"/>
      <c r="AS383" s="67"/>
    </row>
    <row r="384">
      <c r="A384" s="67"/>
      <c r="B384" s="127"/>
      <c r="C384" s="67"/>
      <c r="D384" s="67"/>
      <c r="E384" s="67"/>
      <c r="F384" s="127"/>
      <c r="G384" s="67"/>
      <c r="H384" s="75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28"/>
      <c r="V384" s="118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  <c r="AO384" s="67"/>
      <c r="AP384" s="67"/>
      <c r="AQ384" s="67"/>
      <c r="AR384" s="67"/>
      <c r="AS384" s="67"/>
    </row>
    <row r="385">
      <c r="A385" s="67"/>
      <c r="B385" s="127"/>
      <c r="C385" s="67"/>
      <c r="D385" s="67"/>
      <c r="E385" s="67"/>
      <c r="F385" s="127"/>
      <c r="G385" s="67"/>
      <c r="H385" s="75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28"/>
      <c r="V385" s="118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7"/>
      <c r="AQ385" s="67"/>
      <c r="AR385" s="67"/>
      <c r="AS385" s="67"/>
    </row>
    <row r="386">
      <c r="A386" s="67"/>
      <c r="B386" s="127"/>
      <c r="C386" s="67"/>
      <c r="D386" s="67"/>
      <c r="E386" s="67"/>
      <c r="F386" s="127"/>
      <c r="G386" s="67"/>
      <c r="H386" s="75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28"/>
      <c r="V386" s="118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  <c r="AR386" s="67"/>
      <c r="AS386" s="67"/>
    </row>
    <row r="387">
      <c r="A387" s="67"/>
      <c r="B387" s="127"/>
      <c r="C387" s="67"/>
      <c r="D387" s="67"/>
      <c r="E387" s="67"/>
      <c r="F387" s="127"/>
      <c r="G387" s="67"/>
      <c r="H387" s="75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28"/>
      <c r="V387" s="118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  <c r="AR387" s="67"/>
      <c r="AS387" s="67"/>
    </row>
    <row r="388">
      <c r="A388" s="67"/>
      <c r="B388" s="127"/>
      <c r="C388" s="67"/>
      <c r="D388" s="67"/>
      <c r="E388" s="67"/>
      <c r="F388" s="127"/>
      <c r="G388" s="67"/>
      <c r="H388" s="75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28"/>
      <c r="V388" s="118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7"/>
      <c r="AQ388" s="67"/>
      <c r="AR388" s="67"/>
      <c r="AS388" s="67"/>
    </row>
    <row r="389">
      <c r="A389" s="67"/>
      <c r="B389" s="127"/>
      <c r="C389" s="67"/>
      <c r="D389" s="67"/>
      <c r="E389" s="67"/>
      <c r="F389" s="127"/>
      <c r="G389" s="67"/>
      <c r="H389" s="75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28"/>
      <c r="V389" s="118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  <c r="AR389" s="67"/>
      <c r="AS389" s="67"/>
    </row>
    <row r="390">
      <c r="A390" s="67"/>
      <c r="B390" s="127"/>
      <c r="C390" s="67"/>
      <c r="D390" s="67"/>
      <c r="E390" s="67"/>
      <c r="F390" s="127"/>
      <c r="G390" s="67"/>
      <c r="H390" s="75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28"/>
      <c r="V390" s="118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  <c r="AR390" s="67"/>
      <c r="AS390" s="67"/>
    </row>
    <row r="391">
      <c r="A391" s="67"/>
      <c r="B391" s="127"/>
      <c r="C391" s="67"/>
      <c r="D391" s="67"/>
      <c r="E391" s="67"/>
      <c r="F391" s="127"/>
      <c r="G391" s="67"/>
      <c r="H391" s="75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28"/>
      <c r="V391" s="118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  <c r="AR391" s="67"/>
      <c r="AS391" s="67"/>
    </row>
    <row r="392">
      <c r="A392" s="67"/>
      <c r="B392" s="127"/>
      <c r="C392" s="67"/>
      <c r="D392" s="67"/>
      <c r="E392" s="67"/>
      <c r="F392" s="127"/>
      <c r="G392" s="67"/>
      <c r="H392" s="75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28"/>
      <c r="V392" s="118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  <c r="AR392" s="67"/>
      <c r="AS392" s="67"/>
    </row>
    <row r="393">
      <c r="A393" s="67"/>
      <c r="B393" s="127"/>
      <c r="C393" s="67"/>
      <c r="D393" s="67"/>
      <c r="E393" s="67"/>
      <c r="F393" s="127"/>
      <c r="G393" s="67"/>
      <c r="H393" s="75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28"/>
      <c r="V393" s="118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  <c r="AR393" s="67"/>
      <c r="AS393" s="67"/>
    </row>
    <row r="394">
      <c r="A394" s="67"/>
      <c r="B394" s="127"/>
      <c r="C394" s="67"/>
      <c r="D394" s="67"/>
      <c r="E394" s="67"/>
      <c r="F394" s="127"/>
      <c r="G394" s="67"/>
      <c r="H394" s="75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28"/>
      <c r="V394" s="118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7"/>
      <c r="AQ394" s="67"/>
      <c r="AR394" s="67"/>
      <c r="AS394" s="67"/>
    </row>
    <row r="395">
      <c r="A395" s="67"/>
      <c r="B395" s="127"/>
      <c r="C395" s="67"/>
      <c r="D395" s="67"/>
      <c r="E395" s="67"/>
      <c r="F395" s="127"/>
      <c r="G395" s="67"/>
      <c r="H395" s="75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28"/>
      <c r="V395" s="118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67"/>
      <c r="AR395" s="67"/>
      <c r="AS395" s="67"/>
    </row>
    <row r="396">
      <c r="A396" s="67"/>
      <c r="B396" s="127"/>
      <c r="C396" s="67"/>
      <c r="D396" s="67"/>
      <c r="E396" s="67"/>
      <c r="F396" s="127"/>
      <c r="G396" s="67"/>
      <c r="H396" s="75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28"/>
      <c r="V396" s="118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7"/>
      <c r="AQ396" s="67"/>
      <c r="AR396" s="67"/>
      <c r="AS396" s="67"/>
    </row>
    <row r="397">
      <c r="A397" s="67"/>
      <c r="B397" s="127"/>
      <c r="C397" s="67"/>
      <c r="D397" s="67"/>
      <c r="E397" s="67"/>
      <c r="F397" s="127"/>
      <c r="G397" s="67"/>
      <c r="H397" s="75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28"/>
      <c r="V397" s="118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  <c r="AR397" s="67"/>
      <c r="AS397" s="67"/>
    </row>
    <row r="398">
      <c r="A398" s="67"/>
      <c r="B398" s="127"/>
      <c r="C398" s="67"/>
      <c r="D398" s="67"/>
      <c r="E398" s="67"/>
      <c r="F398" s="127"/>
      <c r="G398" s="67"/>
      <c r="H398" s="75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28"/>
      <c r="V398" s="118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  <c r="AR398" s="67"/>
      <c r="AS398" s="67"/>
    </row>
    <row r="399">
      <c r="A399" s="67"/>
      <c r="B399" s="127"/>
      <c r="C399" s="67"/>
      <c r="D399" s="67"/>
      <c r="E399" s="67"/>
      <c r="F399" s="127"/>
      <c r="G399" s="67"/>
      <c r="H399" s="75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28"/>
      <c r="V399" s="118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  <c r="AQ399" s="67"/>
      <c r="AR399" s="67"/>
      <c r="AS399" s="67"/>
    </row>
    <row r="400">
      <c r="A400" s="67"/>
      <c r="B400" s="127"/>
      <c r="C400" s="67"/>
      <c r="D400" s="67"/>
      <c r="E400" s="67"/>
      <c r="F400" s="127"/>
      <c r="G400" s="67"/>
      <c r="H400" s="75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28"/>
      <c r="V400" s="118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67"/>
      <c r="AN400" s="67"/>
      <c r="AO400" s="67"/>
      <c r="AP400" s="67"/>
      <c r="AQ400" s="67"/>
      <c r="AR400" s="67"/>
      <c r="AS400" s="67"/>
    </row>
    <row r="401">
      <c r="A401" s="67"/>
      <c r="B401" s="127"/>
      <c r="C401" s="67"/>
      <c r="D401" s="67"/>
      <c r="E401" s="67"/>
      <c r="F401" s="127"/>
      <c r="G401" s="67"/>
      <c r="H401" s="75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28"/>
      <c r="V401" s="118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7"/>
      <c r="AQ401" s="67"/>
      <c r="AR401" s="67"/>
      <c r="AS401" s="67"/>
    </row>
    <row r="402">
      <c r="A402" s="67"/>
      <c r="B402" s="127"/>
      <c r="C402" s="67"/>
      <c r="D402" s="67"/>
      <c r="E402" s="67"/>
      <c r="F402" s="127"/>
      <c r="G402" s="67"/>
      <c r="H402" s="75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28"/>
      <c r="V402" s="118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67"/>
      <c r="AN402" s="67"/>
      <c r="AO402" s="67"/>
      <c r="AP402" s="67"/>
      <c r="AQ402" s="67"/>
      <c r="AR402" s="67"/>
      <c r="AS402" s="67"/>
    </row>
    <row r="403">
      <c r="A403" s="67"/>
      <c r="B403" s="127"/>
      <c r="C403" s="67"/>
      <c r="D403" s="67"/>
      <c r="E403" s="67"/>
      <c r="F403" s="127"/>
      <c r="G403" s="67"/>
      <c r="H403" s="75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28"/>
      <c r="V403" s="118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67"/>
      <c r="AQ403" s="67"/>
      <c r="AR403" s="67"/>
      <c r="AS403" s="67"/>
    </row>
    <row r="404">
      <c r="A404" s="67"/>
      <c r="B404" s="127"/>
      <c r="C404" s="67"/>
      <c r="D404" s="67"/>
      <c r="E404" s="67"/>
      <c r="F404" s="127"/>
      <c r="G404" s="67"/>
      <c r="H404" s="75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28"/>
      <c r="V404" s="118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  <c r="AO404" s="67"/>
      <c r="AP404" s="67"/>
      <c r="AQ404" s="67"/>
      <c r="AR404" s="67"/>
      <c r="AS404" s="67"/>
    </row>
    <row r="405">
      <c r="A405" s="67"/>
      <c r="B405" s="127"/>
      <c r="C405" s="67"/>
      <c r="D405" s="67"/>
      <c r="E405" s="67"/>
      <c r="F405" s="127"/>
      <c r="G405" s="67"/>
      <c r="H405" s="75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28"/>
      <c r="V405" s="118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67"/>
      <c r="AQ405" s="67"/>
      <c r="AR405" s="67"/>
      <c r="AS405" s="67"/>
    </row>
    <row r="406">
      <c r="A406" s="67"/>
      <c r="B406" s="127"/>
      <c r="C406" s="67"/>
      <c r="D406" s="67"/>
      <c r="E406" s="67"/>
      <c r="F406" s="127"/>
      <c r="G406" s="67"/>
      <c r="H406" s="75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28"/>
      <c r="V406" s="118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/>
      <c r="AO406" s="67"/>
      <c r="AP406" s="67"/>
      <c r="AQ406" s="67"/>
      <c r="AR406" s="67"/>
      <c r="AS406" s="67"/>
    </row>
    <row r="407">
      <c r="A407" s="67"/>
      <c r="B407" s="127"/>
      <c r="C407" s="67"/>
      <c r="D407" s="67"/>
      <c r="E407" s="67"/>
      <c r="F407" s="127"/>
      <c r="G407" s="67"/>
      <c r="H407" s="75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28"/>
      <c r="V407" s="118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  <c r="AR407" s="67"/>
      <c r="AS407" s="67"/>
    </row>
    <row r="408">
      <c r="A408" s="67"/>
      <c r="B408" s="127"/>
      <c r="C408" s="67"/>
      <c r="D408" s="67"/>
      <c r="E408" s="67"/>
      <c r="F408" s="127"/>
      <c r="G408" s="67"/>
      <c r="H408" s="75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28"/>
      <c r="V408" s="118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7"/>
      <c r="AQ408" s="67"/>
      <c r="AR408" s="67"/>
      <c r="AS408" s="67"/>
    </row>
    <row r="409">
      <c r="A409" s="67"/>
      <c r="B409" s="127"/>
      <c r="C409" s="67"/>
      <c r="D409" s="67"/>
      <c r="E409" s="67"/>
      <c r="F409" s="127"/>
      <c r="G409" s="67"/>
      <c r="H409" s="75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28"/>
      <c r="V409" s="118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7"/>
      <c r="AQ409" s="67"/>
      <c r="AR409" s="67"/>
      <c r="AS409" s="67"/>
    </row>
    <row r="410">
      <c r="A410" s="67"/>
      <c r="B410" s="127"/>
      <c r="C410" s="67"/>
      <c r="D410" s="67"/>
      <c r="E410" s="67"/>
      <c r="F410" s="127"/>
      <c r="G410" s="67"/>
      <c r="H410" s="75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28"/>
      <c r="V410" s="118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/>
      <c r="AO410" s="67"/>
      <c r="AP410" s="67"/>
      <c r="AQ410" s="67"/>
      <c r="AR410" s="67"/>
      <c r="AS410" s="67"/>
    </row>
    <row r="411">
      <c r="A411" s="67"/>
      <c r="B411" s="127"/>
      <c r="C411" s="67"/>
      <c r="D411" s="67"/>
      <c r="E411" s="67"/>
      <c r="F411" s="127"/>
      <c r="G411" s="67"/>
      <c r="H411" s="75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28"/>
      <c r="V411" s="118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7"/>
      <c r="AQ411" s="67"/>
      <c r="AR411" s="67"/>
      <c r="AS411" s="67"/>
    </row>
    <row r="412">
      <c r="A412" s="67"/>
      <c r="B412" s="127"/>
      <c r="C412" s="67"/>
      <c r="D412" s="67"/>
      <c r="E412" s="67"/>
      <c r="F412" s="127"/>
      <c r="G412" s="67"/>
      <c r="H412" s="75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28"/>
      <c r="V412" s="118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  <c r="AO412" s="67"/>
      <c r="AP412" s="67"/>
      <c r="AQ412" s="67"/>
      <c r="AR412" s="67"/>
      <c r="AS412" s="67"/>
    </row>
    <row r="413">
      <c r="A413" s="67"/>
      <c r="B413" s="127"/>
      <c r="C413" s="67"/>
      <c r="D413" s="67"/>
      <c r="E413" s="67"/>
      <c r="F413" s="127"/>
      <c r="G413" s="67"/>
      <c r="H413" s="75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28"/>
      <c r="V413" s="118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7"/>
      <c r="AQ413" s="67"/>
      <c r="AR413" s="67"/>
      <c r="AS413" s="67"/>
    </row>
    <row r="414">
      <c r="A414" s="67"/>
      <c r="B414" s="127"/>
      <c r="C414" s="67"/>
      <c r="D414" s="67"/>
      <c r="E414" s="67"/>
      <c r="F414" s="127"/>
      <c r="G414" s="67"/>
      <c r="H414" s="75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28"/>
      <c r="V414" s="118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67"/>
      <c r="AN414" s="67"/>
      <c r="AO414" s="67"/>
      <c r="AP414" s="67"/>
      <c r="AQ414" s="67"/>
      <c r="AR414" s="67"/>
      <c r="AS414" s="67"/>
    </row>
    <row r="415">
      <c r="A415" s="67"/>
      <c r="B415" s="127"/>
      <c r="C415" s="67"/>
      <c r="D415" s="67"/>
      <c r="E415" s="67"/>
      <c r="F415" s="127"/>
      <c r="G415" s="67"/>
      <c r="H415" s="75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28"/>
      <c r="V415" s="118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7"/>
      <c r="AQ415" s="67"/>
      <c r="AR415" s="67"/>
      <c r="AS415" s="67"/>
    </row>
    <row r="416">
      <c r="A416" s="67"/>
      <c r="B416" s="127"/>
      <c r="C416" s="67"/>
      <c r="D416" s="67"/>
      <c r="E416" s="67"/>
      <c r="F416" s="127"/>
      <c r="G416" s="67"/>
      <c r="H416" s="75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28"/>
      <c r="V416" s="118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/>
      <c r="AO416" s="67"/>
      <c r="AP416" s="67"/>
      <c r="AQ416" s="67"/>
      <c r="AR416" s="67"/>
      <c r="AS416" s="67"/>
    </row>
    <row r="417">
      <c r="A417" s="67"/>
      <c r="B417" s="127"/>
      <c r="C417" s="67"/>
      <c r="D417" s="67"/>
      <c r="E417" s="67"/>
      <c r="F417" s="127"/>
      <c r="G417" s="67"/>
      <c r="H417" s="75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28"/>
      <c r="V417" s="118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  <c r="AQ417" s="67"/>
      <c r="AR417" s="67"/>
      <c r="AS417" s="67"/>
    </row>
    <row r="418">
      <c r="A418" s="67"/>
      <c r="B418" s="127"/>
      <c r="C418" s="67"/>
      <c r="D418" s="67"/>
      <c r="E418" s="67"/>
      <c r="F418" s="127"/>
      <c r="G418" s="67"/>
      <c r="H418" s="75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28"/>
      <c r="V418" s="118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/>
      <c r="AO418" s="67"/>
      <c r="AP418" s="67"/>
      <c r="AQ418" s="67"/>
      <c r="AR418" s="67"/>
      <c r="AS418" s="67"/>
    </row>
    <row r="419">
      <c r="A419" s="67"/>
      <c r="B419" s="127"/>
      <c r="C419" s="67"/>
      <c r="D419" s="67"/>
      <c r="E419" s="67"/>
      <c r="F419" s="127"/>
      <c r="G419" s="67"/>
      <c r="H419" s="75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28"/>
      <c r="V419" s="118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7"/>
      <c r="AQ419" s="67"/>
      <c r="AR419" s="67"/>
      <c r="AS419" s="67"/>
    </row>
    <row r="420">
      <c r="A420" s="67"/>
      <c r="B420" s="127"/>
      <c r="C420" s="67"/>
      <c r="D420" s="67"/>
      <c r="E420" s="67"/>
      <c r="F420" s="127"/>
      <c r="G420" s="67"/>
      <c r="H420" s="75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28"/>
      <c r="V420" s="118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/>
      <c r="AO420" s="67"/>
      <c r="AP420" s="67"/>
      <c r="AQ420" s="67"/>
      <c r="AR420" s="67"/>
      <c r="AS420" s="67"/>
    </row>
    <row r="421">
      <c r="A421" s="67"/>
      <c r="B421" s="127"/>
      <c r="C421" s="67"/>
      <c r="D421" s="67"/>
      <c r="E421" s="67"/>
      <c r="F421" s="127"/>
      <c r="G421" s="67"/>
      <c r="H421" s="75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28"/>
      <c r="V421" s="118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7"/>
      <c r="AQ421" s="67"/>
      <c r="AR421" s="67"/>
      <c r="AS421" s="67"/>
    </row>
    <row r="422">
      <c r="A422" s="67"/>
      <c r="B422" s="127"/>
      <c r="C422" s="67"/>
      <c r="D422" s="67"/>
      <c r="E422" s="67"/>
      <c r="F422" s="127"/>
      <c r="G422" s="67"/>
      <c r="H422" s="75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28"/>
      <c r="V422" s="118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  <c r="AR422" s="67"/>
      <c r="AS422" s="67"/>
    </row>
    <row r="423">
      <c r="A423" s="67"/>
      <c r="B423" s="127"/>
      <c r="C423" s="67"/>
      <c r="D423" s="67"/>
      <c r="E423" s="67"/>
      <c r="F423" s="127"/>
      <c r="G423" s="67"/>
      <c r="H423" s="75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28"/>
      <c r="V423" s="118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7"/>
      <c r="AQ423" s="67"/>
      <c r="AR423" s="67"/>
      <c r="AS423" s="67"/>
    </row>
    <row r="424">
      <c r="A424" s="67"/>
      <c r="B424" s="127"/>
      <c r="C424" s="67"/>
      <c r="D424" s="67"/>
      <c r="E424" s="67"/>
      <c r="F424" s="127"/>
      <c r="G424" s="67"/>
      <c r="H424" s="75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28"/>
      <c r="V424" s="118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  <c r="AR424" s="67"/>
      <c r="AS424" s="67"/>
    </row>
    <row r="425">
      <c r="A425" s="67"/>
      <c r="B425" s="127"/>
      <c r="C425" s="67"/>
      <c r="D425" s="67"/>
      <c r="E425" s="67"/>
      <c r="F425" s="127"/>
      <c r="G425" s="67"/>
      <c r="H425" s="75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28"/>
      <c r="V425" s="118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  <c r="AR425" s="67"/>
      <c r="AS425" s="67"/>
    </row>
    <row r="426">
      <c r="A426" s="67"/>
      <c r="B426" s="127"/>
      <c r="C426" s="67"/>
      <c r="D426" s="67"/>
      <c r="E426" s="67"/>
      <c r="F426" s="127"/>
      <c r="G426" s="67"/>
      <c r="H426" s="75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28"/>
      <c r="V426" s="118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  <c r="AO426" s="67"/>
      <c r="AP426" s="67"/>
      <c r="AQ426" s="67"/>
      <c r="AR426" s="67"/>
      <c r="AS426" s="67"/>
    </row>
    <row r="427">
      <c r="A427" s="67"/>
      <c r="B427" s="127"/>
      <c r="C427" s="67"/>
      <c r="D427" s="67"/>
      <c r="E427" s="67"/>
      <c r="F427" s="127"/>
      <c r="G427" s="67"/>
      <c r="H427" s="75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28"/>
      <c r="V427" s="118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7"/>
      <c r="AQ427" s="67"/>
      <c r="AR427" s="67"/>
      <c r="AS427" s="67"/>
    </row>
    <row r="428">
      <c r="A428" s="67"/>
      <c r="B428" s="127"/>
      <c r="C428" s="67"/>
      <c r="D428" s="67"/>
      <c r="E428" s="67"/>
      <c r="F428" s="127"/>
      <c r="G428" s="67"/>
      <c r="H428" s="75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28"/>
      <c r="V428" s="118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  <c r="AO428" s="67"/>
      <c r="AP428" s="67"/>
      <c r="AQ428" s="67"/>
      <c r="AR428" s="67"/>
      <c r="AS428" s="67"/>
    </row>
    <row r="429">
      <c r="A429" s="67"/>
      <c r="B429" s="127"/>
      <c r="C429" s="67"/>
      <c r="D429" s="67"/>
      <c r="E429" s="67"/>
      <c r="F429" s="127"/>
      <c r="G429" s="67"/>
      <c r="H429" s="75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28"/>
      <c r="V429" s="118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67"/>
      <c r="AR429" s="67"/>
      <c r="AS429" s="67"/>
    </row>
    <row r="430">
      <c r="A430" s="67"/>
      <c r="B430" s="127"/>
      <c r="C430" s="67"/>
      <c r="D430" s="67"/>
      <c r="E430" s="67"/>
      <c r="F430" s="127"/>
      <c r="G430" s="67"/>
      <c r="H430" s="75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28"/>
      <c r="V430" s="118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7"/>
      <c r="AQ430" s="67"/>
      <c r="AR430" s="67"/>
      <c r="AS430" s="67"/>
    </row>
    <row r="431">
      <c r="A431" s="67"/>
      <c r="B431" s="127"/>
      <c r="C431" s="67"/>
      <c r="D431" s="67"/>
      <c r="E431" s="67"/>
      <c r="F431" s="127"/>
      <c r="G431" s="67"/>
      <c r="H431" s="75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28"/>
      <c r="V431" s="118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  <c r="AQ431" s="67"/>
      <c r="AR431" s="67"/>
      <c r="AS431" s="67"/>
    </row>
    <row r="432">
      <c r="A432" s="67"/>
      <c r="B432" s="127"/>
      <c r="C432" s="67"/>
      <c r="D432" s="67"/>
      <c r="E432" s="67"/>
      <c r="F432" s="127"/>
      <c r="G432" s="67"/>
      <c r="H432" s="75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28"/>
      <c r="V432" s="118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  <c r="AR432" s="67"/>
      <c r="AS432" s="67"/>
    </row>
    <row r="433">
      <c r="A433" s="67"/>
      <c r="B433" s="127"/>
      <c r="C433" s="67"/>
      <c r="D433" s="67"/>
      <c r="E433" s="67"/>
      <c r="F433" s="127"/>
      <c r="G433" s="67"/>
      <c r="H433" s="75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28"/>
      <c r="V433" s="118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67"/>
      <c r="AR433" s="67"/>
      <c r="AS433" s="67"/>
    </row>
    <row r="434">
      <c r="A434" s="67"/>
      <c r="B434" s="127"/>
      <c r="C434" s="67"/>
      <c r="D434" s="67"/>
      <c r="E434" s="67"/>
      <c r="F434" s="127"/>
      <c r="G434" s="67"/>
      <c r="H434" s="75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28"/>
      <c r="V434" s="118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  <c r="AO434" s="67"/>
      <c r="AP434" s="67"/>
      <c r="AQ434" s="67"/>
      <c r="AR434" s="67"/>
      <c r="AS434" s="67"/>
    </row>
    <row r="435">
      <c r="A435" s="67"/>
      <c r="B435" s="127"/>
      <c r="C435" s="67"/>
      <c r="D435" s="67"/>
      <c r="E435" s="67"/>
      <c r="F435" s="127"/>
      <c r="G435" s="67"/>
      <c r="H435" s="75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28"/>
      <c r="V435" s="118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  <c r="AQ435" s="67"/>
      <c r="AR435" s="67"/>
      <c r="AS435" s="67"/>
    </row>
    <row r="436">
      <c r="A436" s="67"/>
      <c r="B436" s="127"/>
      <c r="C436" s="67"/>
      <c r="D436" s="67"/>
      <c r="E436" s="67"/>
      <c r="F436" s="127"/>
      <c r="G436" s="67"/>
      <c r="H436" s="75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28"/>
      <c r="V436" s="118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  <c r="AO436" s="67"/>
      <c r="AP436" s="67"/>
      <c r="AQ436" s="67"/>
      <c r="AR436" s="67"/>
      <c r="AS436" s="67"/>
    </row>
    <row r="437">
      <c r="A437" s="67"/>
      <c r="B437" s="127"/>
      <c r="C437" s="67"/>
      <c r="D437" s="67"/>
      <c r="E437" s="67"/>
      <c r="F437" s="127"/>
      <c r="G437" s="67"/>
      <c r="H437" s="75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28"/>
      <c r="V437" s="118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67"/>
      <c r="AR437" s="67"/>
      <c r="AS437" s="67"/>
    </row>
    <row r="438">
      <c r="A438" s="67"/>
      <c r="B438" s="127"/>
      <c r="C438" s="67"/>
      <c r="D438" s="67"/>
      <c r="E438" s="67"/>
      <c r="F438" s="127"/>
      <c r="G438" s="67"/>
      <c r="H438" s="75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28"/>
      <c r="V438" s="118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  <c r="AM438" s="67"/>
      <c r="AN438" s="67"/>
      <c r="AO438" s="67"/>
      <c r="AP438" s="67"/>
      <c r="AQ438" s="67"/>
      <c r="AR438" s="67"/>
      <c r="AS438" s="67"/>
    </row>
    <row r="439">
      <c r="A439" s="67"/>
      <c r="B439" s="127"/>
      <c r="C439" s="67"/>
      <c r="D439" s="67"/>
      <c r="E439" s="67"/>
      <c r="F439" s="127"/>
      <c r="G439" s="67"/>
      <c r="H439" s="75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28"/>
      <c r="V439" s="118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67"/>
      <c r="AQ439" s="67"/>
      <c r="AR439" s="67"/>
      <c r="AS439" s="67"/>
    </row>
    <row r="440">
      <c r="A440" s="67"/>
      <c r="B440" s="127"/>
      <c r="C440" s="67"/>
      <c r="D440" s="67"/>
      <c r="E440" s="67"/>
      <c r="F440" s="127"/>
      <c r="G440" s="67"/>
      <c r="H440" s="75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28"/>
      <c r="V440" s="118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/>
      <c r="AO440" s="67"/>
      <c r="AP440" s="67"/>
      <c r="AQ440" s="67"/>
      <c r="AR440" s="67"/>
      <c r="AS440" s="67"/>
    </row>
    <row r="441">
      <c r="A441" s="67"/>
      <c r="B441" s="127"/>
      <c r="C441" s="67"/>
      <c r="D441" s="67"/>
      <c r="E441" s="67"/>
      <c r="F441" s="127"/>
      <c r="G441" s="67"/>
      <c r="H441" s="75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28"/>
      <c r="V441" s="118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  <c r="AP441" s="67"/>
      <c r="AQ441" s="67"/>
      <c r="AR441" s="67"/>
      <c r="AS441" s="67"/>
    </row>
    <row r="442">
      <c r="A442" s="67"/>
      <c r="B442" s="127"/>
      <c r="C442" s="67"/>
      <c r="D442" s="67"/>
      <c r="E442" s="67"/>
      <c r="F442" s="127"/>
      <c r="G442" s="67"/>
      <c r="H442" s="75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28"/>
      <c r="V442" s="118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67"/>
      <c r="AN442" s="67"/>
      <c r="AO442" s="67"/>
      <c r="AP442" s="67"/>
      <c r="AQ442" s="67"/>
      <c r="AR442" s="67"/>
      <c r="AS442" s="67"/>
    </row>
    <row r="443">
      <c r="A443" s="67"/>
      <c r="B443" s="127"/>
      <c r="C443" s="67"/>
      <c r="D443" s="67"/>
      <c r="E443" s="67"/>
      <c r="F443" s="127"/>
      <c r="G443" s="67"/>
      <c r="H443" s="75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28"/>
      <c r="V443" s="118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67"/>
      <c r="AQ443" s="67"/>
      <c r="AR443" s="67"/>
      <c r="AS443" s="67"/>
    </row>
    <row r="444">
      <c r="A444" s="67"/>
      <c r="B444" s="127"/>
      <c r="C444" s="67"/>
      <c r="D444" s="67"/>
      <c r="E444" s="67"/>
      <c r="F444" s="127"/>
      <c r="G444" s="67"/>
      <c r="H444" s="75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28"/>
      <c r="V444" s="118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  <c r="AM444" s="67"/>
      <c r="AN444" s="67"/>
      <c r="AO444" s="67"/>
      <c r="AP444" s="67"/>
      <c r="AQ444" s="67"/>
      <c r="AR444" s="67"/>
      <c r="AS444" s="67"/>
    </row>
    <row r="445">
      <c r="A445" s="67"/>
      <c r="B445" s="127"/>
      <c r="C445" s="67"/>
      <c r="D445" s="67"/>
      <c r="E445" s="67"/>
      <c r="F445" s="127"/>
      <c r="G445" s="67"/>
      <c r="H445" s="75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28"/>
      <c r="V445" s="118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67"/>
      <c r="AQ445" s="67"/>
      <c r="AR445" s="67"/>
      <c r="AS445" s="67"/>
    </row>
    <row r="446">
      <c r="A446" s="67"/>
      <c r="B446" s="127"/>
      <c r="C446" s="67"/>
      <c r="D446" s="67"/>
      <c r="E446" s="67"/>
      <c r="F446" s="127"/>
      <c r="G446" s="67"/>
      <c r="H446" s="75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28"/>
      <c r="V446" s="118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  <c r="AM446" s="67"/>
      <c r="AN446" s="67"/>
      <c r="AO446" s="67"/>
      <c r="AP446" s="67"/>
      <c r="AQ446" s="67"/>
      <c r="AR446" s="67"/>
      <c r="AS446" s="67"/>
    </row>
    <row r="447">
      <c r="A447" s="67"/>
      <c r="B447" s="127"/>
      <c r="C447" s="67"/>
      <c r="D447" s="67"/>
      <c r="E447" s="67"/>
      <c r="F447" s="127"/>
      <c r="G447" s="67"/>
      <c r="H447" s="75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28"/>
      <c r="V447" s="118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  <c r="AP447" s="67"/>
      <c r="AQ447" s="67"/>
      <c r="AR447" s="67"/>
      <c r="AS447" s="67"/>
    </row>
    <row r="448">
      <c r="A448" s="67"/>
      <c r="B448" s="127"/>
      <c r="C448" s="67"/>
      <c r="D448" s="67"/>
      <c r="E448" s="67"/>
      <c r="F448" s="127"/>
      <c r="G448" s="67"/>
      <c r="H448" s="75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28"/>
      <c r="V448" s="118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/>
      <c r="AO448" s="67"/>
      <c r="AP448" s="67"/>
      <c r="AQ448" s="67"/>
      <c r="AR448" s="67"/>
      <c r="AS448" s="67"/>
    </row>
    <row r="449">
      <c r="A449" s="67"/>
      <c r="B449" s="127"/>
      <c r="C449" s="67"/>
      <c r="D449" s="67"/>
      <c r="E449" s="67"/>
      <c r="F449" s="127"/>
      <c r="G449" s="67"/>
      <c r="H449" s="75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28"/>
      <c r="V449" s="118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67"/>
      <c r="AQ449" s="67"/>
      <c r="AR449" s="67"/>
      <c r="AS449" s="67"/>
    </row>
    <row r="450">
      <c r="A450" s="67"/>
      <c r="B450" s="127"/>
      <c r="C450" s="67"/>
      <c r="D450" s="67"/>
      <c r="E450" s="67"/>
      <c r="F450" s="127"/>
      <c r="G450" s="67"/>
      <c r="H450" s="75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28"/>
      <c r="V450" s="118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  <c r="AO450" s="67"/>
      <c r="AP450" s="67"/>
      <c r="AQ450" s="67"/>
      <c r="AR450" s="67"/>
      <c r="AS450" s="67"/>
    </row>
    <row r="451">
      <c r="A451" s="67"/>
      <c r="B451" s="127"/>
      <c r="C451" s="67"/>
      <c r="D451" s="67"/>
      <c r="E451" s="67"/>
      <c r="F451" s="127"/>
      <c r="G451" s="67"/>
      <c r="H451" s="75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28"/>
      <c r="V451" s="118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  <c r="AQ451" s="67"/>
      <c r="AR451" s="67"/>
      <c r="AS451" s="67"/>
    </row>
    <row r="452">
      <c r="A452" s="67"/>
      <c r="B452" s="127"/>
      <c r="C452" s="67"/>
      <c r="D452" s="67"/>
      <c r="E452" s="67"/>
      <c r="F452" s="127"/>
      <c r="G452" s="67"/>
      <c r="H452" s="75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28"/>
      <c r="V452" s="118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67"/>
      <c r="AN452" s="67"/>
      <c r="AO452" s="67"/>
      <c r="AP452" s="67"/>
      <c r="AQ452" s="67"/>
      <c r="AR452" s="67"/>
      <c r="AS452" s="67"/>
    </row>
    <row r="453">
      <c r="A453" s="67"/>
      <c r="B453" s="127"/>
      <c r="C453" s="67"/>
      <c r="D453" s="67"/>
      <c r="E453" s="67"/>
      <c r="F453" s="127"/>
      <c r="G453" s="67"/>
      <c r="H453" s="75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28"/>
      <c r="V453" s="118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  <c r="AQ453" s="67"/>
      <c r="AR453" s="67"/>
      <c r="AS453" s="67"/>
    </row>
    <row r="454">
      <c r="A454" s="67"/>
      <c r="B454" s="127"/>
      <c r="C454" s="67"/>
      <c r="D454" s="67"/>
      <c r="E454" s="67"/>
      <c r="F454" s="127"/>
      <c r="G454" s="67"/>
      <c r="H454" s="75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28"/>
      <c r="V454" s="118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  <c r="AO454" s="67"/>
      <c r="AP454" s="67"/>
      <c r="AQ454" s="67"/>
      <c r="AR454" s="67"/>
      <c r="AS454" s="67"/>
    </row>
    <row r="455">
      <c r="A455" s="67"/>
      <c r="B455" s="127"/>
      <c r="C455" s="67"/>
      <c r="D455" s="67"/>
      <c r="E455" s="67"/>
      <c r="F455" s="127"/>
      <c r="G455" s="67"/>
      <c r="H455" s="75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28"/>
      <c r="V455" s="118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67"/>
      <c r="AR455" s="67"/>
      <c r="AS455" s="67"/>
    </row>
    <row r="456">
      <c r="A456" s="67"/>
      <c r="B456" s="127"/>
      <c r="C456" s="67"/>
      <c r="D456" s="67"/>
      <c r="E456" s="67"/>
      <c r="F456" s="127"/>
      <c r="G456" s="67"/>
      <c r="H456" s="75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28"/>
      <c r="V456" s="118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  <c r="AO456" s="67"/>
      <c r="AP456" s="67"/>
      <c r="AQ456" s="67"/>
      <c r="AR456" s="67"/>
      <c r="AS456" s="67"/>
    </row>
    <row r="457">
      <c r="A457" s="67"/>
      <c r="B457" s="127"/>
      <c r="C457" s="67"/>
      <c r="D457" s="67"/>
      <c r="E457" s="67"/>
      <c r="F457" s="127"/>
      <c r="G457" s="67"/>
      <c r="H457" s="75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28"/>
      <c r="V457" s="118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67"/>
      <c r="AQ457" s="67"/>
      <c r="AR457" s="67"/>
      <c r="AS457" s="67"/>
    </row>
    <row r="458">
      <c r="A458" s="67"/>
      <c r="B458" s="127"/>
      <c r="C458" s="67"/>
      <c r="D458" s="67"/>
      <c r="E458" s="67"/>
      <c r="F458" s="127"/>
      <c r="G458" s="67"/>
      <c r="H458" s="75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28"/>
      <c r="V458" s="118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  <c r="AM458" s="67"/>
      <c r="AN458" s="67"/>
      <c r="AO458" s="67"/>
      <c r="AP458" s="67"/>
      <c r="AQ458" s="67"/>
      <c r="AR458" s="67"/>
      <c r="AS458" s="67"/>
    </row>
    <row r="459">
      <c r="A459" s="67"/>
      <c r="B459" s="127"/>
      <c r="C459" s="67"/>
      <c r="D459" s="67"/>
      <c r="E459" s="67"/>
      <c r="F459" s="127"/>
      <c r="G459" s="67"/>
      <c r="H459" s="75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28"/>
      <c r="V459" s="118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67"/>
      <c r="AQ459" s="67"/>
      <c r="AR459" s="67"/>
      <c r="AS459" s="67"/>
    </row>
    <row r="460">
      <c r="A460" s="67"/>
      <c r="B460" s="127"/>
      <c r="C460" s="67"/>
      <c r="D460" s="67"/>
      <c r="E460" s="67"/>
      <c r="F460" s="127"/>
      <c r="G460" s="67"/>
      <c r="H460" s="75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28"/>
      <c r="V460" s="118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/>
      <c r="AO460" s="67"/>
      <c r="AP460" s="67"/>
      <c r="AQ460" s="67"/>
      <c r="AR460" s="67"/>
      <c r="AS460" s="67"/>
    </row>
    <row r="461">
      <c r="A461" s="67"/>
      <c r="B461" s="127"/>
      <c r="C461" s="67"/>
      <c r="D461" s="67"/>
      <c r="E461" s="67"/>
      <c r="F461" s="127"/>
      <c r="G461" s="67"/>
      <c r="H461" s="75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28"/>
      <c r="V461" s="118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67"/>
      <c r="AQ461" s="67"/>
      <c r="AR461" s="67"/>
      <c r="AS461" s="67"/>
    </row>
    <row r="462">
      <c r="A462" s="67"/>
      <c r="B462" s="127"/>
      <c r="C462" s="67"/>
      <c r="D462" s="67"/>
      <c r="E462" s="67"/>
      <c r="F462" s="127"/>
      <c r="G462" s="67"/>
      <c r="H462" s="75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28"/>
      <c r="V462" s="118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  <c r="AO462" s="67"/>
      <c r="AP462" s="67"/>
      <c r="AQ462" s="67"/>
      <c r="AR462" s="67"/>
      <c r="AS462" s="67"/>
    </row>
    <row r="463">
      <c r="A463" s="67"/>
      <c r="B463" s="127"/>
      <c r="C463" s="67"/>
      <c r="D463" s="67"/>
      <c r="E463" s="67"/>
      <c r="F463" s="127"/>
      <c r="G463" s="67"/>
      <c r="H463" s="75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28"/>
      <c r="V463" s="118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7"/>
      <c r="AQ463" s="67"/>
      <c r="AR463" s="67"/>
      <c r="AS463" s="67"/>
    </row>
    <row r="464">
      <c r="A464" s="67"/>
      <c r="B464" s="127"/>
      <c r="C464" s="67"/>
      <c r="D464" s="67"/>
      <c r="E464" s="67"/>
      <c r="F464" s="127"/>
      <c r="G464" s="67"/>
      <c r="H464" s="75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28"/>
      <c r="V464" s="118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67"/>
      <c r="AO464" s="67"/>
      <c r="AP464" s="67"/>
      <c r="AQ464" s="67"/>
      <c r="AR464" s="67"/>
      <c r="AS464" s="67"/>
    </row>
    <row r="465">
      <c r="A465" s="67"/>
      <c r="B465" s="127"/>
      <c r="C465" s="67"/>
      <c r="D465" s="67"/>
      <c r="E465" s="67"/>
      <c r="F465" s="127"/>
      <c r="G465" s="67"/>
      <c r="H465" s="75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28"/>
      <c r="V465" s="118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  <c r="AP465" s="67"/>
      <c r="AQ465" s="67"/>
      <c r="AR465" s="67"/>
      <c r="AS465" s="67"/>
    </row>
    <row r="466">
      <c r="A466" s="67"/>
      <c r="B466" s="127"/>
      <c r="C466" s="67"/>
      <c r="D466" s="67"/>
      <c r="E466" s="67"/>
      <c r="F466" s="127"/>
      <c r="G466" s="67"/>
      <c r="H466" s="75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28"/>
      <c r="V466" s="118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/>
      <c r="AO466" s="67"/>
      <c r="AP466" s="67"/>
      <c r="AQ466" s="67"/>
      <c r="AR466" s="67"/>
      <c r="AS466" s="67"/>
    </row>
    <row r="467">
      <c r="A467" s="67"/>
      <c r="B467" s="127"/>
      <c r="C467" s="67"/>
      <c r="D467" s="67"/>
      <c r="E467" s="67"/>
      <c r="F467" s="127"/>
      <c r="G467" s="67"/>
      <c r="H467" s="75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28"/>
      <c r="V467" s="118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  <c r="AQ467" s="67"/>
      <c r="AR467" s="67"/>
      <c r="AS467" s="67"/>
    </row>
    <row r="468">
      <c r="A468" s="67"/>
      <c r="B468" s="127"/>
      <c r="C468" s="67"/>
      <c r="D468" s="67"/>
      <c r="E468" s="67"/>
      <c r="F468" s="127"/>
      <c r="G468" s="67"/>
      <c r="H468" s="75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28"/>
      <c r="V468" s="118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  <c r="AO468" s="67"/>
      <c r="AP468" s="67"/>
      <c r="AQ468" s="67"/>
      <c r="AR468" s="67"/>
      <c r="AS468" s="67"/>
    </row>
    <row r="469">
      <c r="A469" s="67"/>
      <c r="B469" s="127"/>
      <c r="C469" s="67"/>
      <c r="D469" s="67"/>
      <c r="E469" s="67"/>
      <c r="F469" s="127"/>
      <c r="G469" s="67"/>
      <c r="H469" s="75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28"/>
      <c r="V469" s="118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  <c r="AQ469" s="67"/>
      <c r="AR469" s="67"/>
      <c r="AS469" s="67"/>
    </row>
    <row r="470">
      <c r="A470" s="67"/>
      <c r="B470" s="127"/>
      <c r="C470" s="67"/>
      <c r="D470" s="67"/>
      <c r="E470" s="67"/>
      <c r="F470" s="127"/>
      <c r="G470" s="67"/>
      <c r="H470" s="75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28"/>
      <c r="V470" s="118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  <c r="AO470" s="67"/>
      <c r="AP470" s="67"/>
      <c r="AQ470" s="67"/>
      <c r="AR470" s="67"/>
      <c r="AS470" s="67"/>
    </row>
    <row r="471">
      <c r="A471" s="67"/>
      <c r="B471" s="127"/>
      <c r="C471" s="67"/>
      <c r="D471" s="67"/>
      <c r="E471" s="67"/>
      <c r="F471" s="127"/>
      <c r="G471" s="67"/>
      <c r="H471" s="75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28"/>
      <c r="V471" s="118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7"/>
      <c r="AQ471" s="67"/>
      <c r="AR471" s="67"/>
      <c r="AS471" s="67"/>
    </row>
    <row r="472">
      <c r="A472" s="67"/>
      <c r="B472" s="127"/>
      <c r="C472" s="67"/>
      <c r="D472" s="67"/>
      <c r="E472" s="67"/>
      <c r="F472" s="127"/>
      <c r="G472" s="67"/>
      <c r="H472" s="75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28"/>
      <c r="V472" s="118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/>
      <c r="AO472" s="67"/>
      <c r="AP472" s="67"/>
      <c r="AQ472" s="67"/>
      <c r="AR472" s="67"/>
      <c r="AS472" s="67"/>
    </row>
    <row r="473">
      <c r="A473" s="67"/>
      <c r="B473" s="127"/>
      <c r="C473" s="67"/>
      <c r="D473" s="67"/>
      <c r="E473" s="67"/>
      <c r="F473" s="127"/>
      <c r="G473" s="67"/>
      <c r="H473" s="75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28"/>
      <c r="V473" s="118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7"/>
      <c r="AQ473" s="67"/>
      <c r="AR473" s="67"/>
      <c r="AS473" s="67"/>
    </row>
    <row r="474">
      <c r="A474" s="67"/>
      <c r="B474" s="127"/>
      <c r="C474" s="67"/>
      <c r="D474" s="67"/>
      <c r="E474" s="67"/>
      <c r="F474" s="127"/>
      <c r="G474" s="67"/>
      <c r="H474" s="75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28"/>
      <c r="V474" s="118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  <c r="AO474" s="67"/>
      <c r="AP474" s="67"/>
      <c r="AQ474" s="67"/>
      <c r="AR474" s="67"/>
      <c r="AS474" s="67"/>
    </row>
    <row r="475">
      <c r="A475" s="67"/>
      <c r="B475" s="127"/>
      <c r="C475" s="67"/>
      <c r="D475" s="67"/>
      <c r="E475" s="67"/>
      <c r="F475" s="127"/>
      <c r="G475" s="67"/>
      <c r="H475" s="75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28"/>
      <c r="V475" s="118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7"/>
      <c r="AQ475" s="67"/>
      <c r="AR475" s="67"/>
      <c r="AS475" s="67"/>
    </row>
    <row r="476">
      <c r="A476" s="67"/>
      <c r="B476" s="127"/>
      <c r="C476" s="67"/>
      <c r="D476" s="67"/>
      <c r="E476" s="67"/>
      <c r="F476" s="127"/>
      <c r="G476" s="67"/>
      <c r="H476" s="75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28"/>
      <c r="V476" s="118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  <c r="AM476" s="67"/>
      <c r="AN476" s="67"/>
      <c r="AO476" s="67"/>
      <c r="AP476" s="67"/>
      <c r="AQ476" s="67"/>
      <c r="AR476" s="67"/>
      <c r="AS476" s="67"/>
    </row>
    <row r="477">
      <c r="A477" s="67"/>
      <c r="B477" s="127"/>
      <c r="C477" s="67"/>
      <c r="D477" s="67"/>
      <c r="E477" s="67"/>
      <c r="F477" s="127"/>
      <c r="G477" s="67"/>
      <c r="H477" s="75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28"/>
      <c r="V477" s="118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67"/>
      <c r="AQ477" s="67"/>
      <c r="AR477" s="67"/>
      <c r="AS477" s="67"/>
    </row>
    <row r="478">
      <c r="A478" s="67"/>
      <c r="B478" s="127"/>
      <c r="C478" s="67"/>
      <c r="D478" s="67"/>
      <c r="E478" s="67"/>
      <c r="F478" s="127"/>
      <c r="G478" s="67"/>
      <c r="H478" s="75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28"/>
      <c r="V478" s="118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67"/>
      <c r="AN478" s="67"/>
      <c r="AO478" s="67"/>
      <c r="AP478" s="67"/>
      <c r="AQ478" s="67"/>
      <c r="AR478" s="67"/>
      <c r="AS478" s="67"/>
    </row>
    <row r="479">
      <c r="A479" s="67"/>
      <c r="B479" s="127"/>
      <c r="C479" s="67"/>
      <c r="D479" s="67"/>
      <c r="E479" s="67"/>
      <c r="F479" s="127"/>
      <c r="G479" s="67"/>
      <c r="H479" s="75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28"/>
      <c r="V479" s="118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67"/>
      <c r="AQ479" s="67"/>
      <c r="AR479" s="67"/>
      <c r="AS479" s="67"/>
    </row>
    <row r="480">
      <c r="A480" s="67"/>
      <c r="B480" s="127"/>
      <c r="C480" s="67"/>
      <c r="D480" s="67"/>
      <c r="E480" s="67"/>
      <c r="F480" s="127"/>
      <c r="G480" s="67"/>
      <c r="H480" s="75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28"/>
      <c r="V480" s="118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67"/>
      <c r="AN480" s="67"/>
      <c r="AO480" s="67"/>
      <c r="AP480" s="67"/>
      <c r="AQ480" s="67"/>
      <c r="AR480" s="67"/>
      <c r="AS480" s="67"/>
    </row>
    <row r="481">
      <c r="A481" s="67"/>
      <c r="B481" s="127"/>
      <c r="C481" s="67"/>
      <c r="D481" s="67"/>
      <c r="E481" s="67"/>
      <c r="F481" s="127"/>
      <c r="G481" s="67"/>
      <c r="H481" s="75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28"/>
      <c r="V481" s="118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  <c r="AP481" s="67"/>
      <c r="AQ481" s="67"/>
      <c r="AR481" s="67"/>
      <c r="AS481" s="67"/>
    </row>
    <row r="482">
      <c r="A482" s="67"/>
      <c r="B482" s="127"/>
      <c r="C482" s="67"/>
      <c r="D482" s="67"/>
      <c r="E482" s="67"/>
      <c r="F482" s="127"/>
      <c r="G482" s="67"/>
      <c r="H482" s="75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28"/>
      <c r="V482" s="118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67"/>
      <c r="AN482" s="67"/>
      <c r="AO482" s="67"/>
      <c r="AP482" s="67"/>
      <c r="AQ482" s="67"/>
      <c r="AR482" s="67"/>
      <c r="AS482" s="67"/>
    </row>
    <row r="483">
      <c r="A483" s="67"/>
      <c r="B483" s="127"/>
      <c r="C483" s="67"/>
      <c r="D483" s="67"/>
      <c r="E483" s="67"/>
      <c r="F483" s="127"/>
      <c r="G483" s="67"/>
      <c r="H483" s="75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28"/>
      <c r="V483" s="118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  <c r="AP483" s="67"/>
      <c r="AQ483" s="67"/>
      <c r="AR483" s="67"/>
      <c r="AS483" s="67"/>
    </row>
    <row r="484">
      <c r="A484" s="67"/>
      <c r="B484" s="127"/>
      <c r="C484" s="67"/>
      <c r="D484" s="67"/>
      <c r="E484" s="67"/>
      <c r="F484" s="127"/>
      <c r="G484" s="67"/>
      <c r="H484" s="75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28"/>
      <c r="V484" s="118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67"/>
      <c r="AN484" s="67"/>
      <c r="AO484" s="67"/>
      <c r="AP484" s="67"/>
      <c r="AQ484" s="67"/>
      <c r="AR484" s="67"/>
      <c r="AS484" s="67"/>
    </row>
    <row r="485">
      <c r="A485" s="67"/>
      <c r="B485" s="127"/>
      <c r="C485" s="67"/>
      <c r="D485" s="67"/>
      <c r="E485" s="67"/>
      <c r="F485" s="127"/>
      <c r="G485" s="67"/>
      <c r="H485" s="75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28"/>
      <c r="V485" s="118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67"/>
      <c r="AQ485" s="67"/>
      <c r="AR485" s="67"/>
      <c r="AS485" s="67"/>
    </row>
    <row r="486">
      <c r="A486" s="67"/>
      <c r="B486" s="127"/>
      <c r="C486" s="67"/>
      <c r="D486" s="67"/>
      <c r="E486" s="67"/>
      <c r="F486" s="127"/>
      <c r="G486" s="67"/>
      <c r="H486" s="75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28"/>
      <c r="V486" s="118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  <c r="AM486" s="67"/>
      <c r="AN486" s="67"/>
      <c r="AO486" s="67"/>
      <c r="AP486" s="67"/>
      <c r="AQ486" s="67"/>
      <c r="AR486" s="67"/>
      <c r="AS486" s="67"/>
    </row>
    <row r="487">
      <c r="A487" s="67"/>
      <c r="B487" s="127"/>
      <c r="C487" s="67"/>
      <c r="D487" s="67"/>
      <c r="E487" s="67"/>
      <c r="F487" s="127"/>
      <c r="G487" s="67"/>
      <c r="H487" s="75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28"/>
      <c r="V487" s="118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67"/>
      <c r="AQ487" s="67"/>
      <c r="AR487" s="67"/>
      <c r="AS487" s="67"/>
    </row>
    <row r="488">
      <c r="A488" s="67"/>
      <c r="B488" s="127"/>
      <c r="C488" s="67"/>
      <c r="D488" s="67"/>
      <c r="E488" s="67"/>
      <c r="F488" s="127"/>
      <c r="G488" s="67"/>
      <c r="H488" s="75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28"/>
      <c r="V488" s="118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  <c r="AO488" s="67"/>
      <c r="AP488" s="67"/>
      <c r="AQ488" s="67"/>
      <c r="AR488" s="67"/>
      <c r="AS488" s="67"/>
    </row>
    <row r="489">
      <c r="A489" s="67"/>
      <c r="B489" s="127"/>
      <c r="C489" s="67"/>
      <c r="D489" s="67"/>
      <c r="E489" s="67"/>
      <c r="F489" s="127"/>
      <c r="G489" s="67"/>
      <c r="H489" s="75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28"/>
      <c r="V489" s="118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67"/>
      <c r="AQ489" s="67"/>
      <c r="AR489" s="67"/>
      <c r="AS489" s="67"/>
    </row>
    <row r="490">
      <c r="A490" s="67"/>
      <c r="B490" s="127"/>
      <c r="C490" s="67"/>
      <c r="D490" s="67"/>
      <c r="E490" s="67"/>
      <c r="F490" s="127"/>
      <c r="G490" s="67"/>
      <c r="H490" s="75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28"/>
      <c r="V490" s="118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67"/>
      <c r="AN490" s="67"/>
      <c r="AO490" s="67"/>
      <c r="AP490" s="67"/>
      <c r="AQ490" s="67"/>
      <c r="AR490" s="67"/>
      <c r="AS490" s="67"/>
    </row>
    <row r="491">
      <c r="A491" s="67"/>
      <c r="B491" s="127"/>
      <c r="C491" s="67"/>
      <c r="D491" s="67"/>
      <c r="E491" s="67"/>
      <c r="F491" s="127"/>
      <c r="G491" s="67"/>
      <c r="H491" s="75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28"/>
      <c r="V491" s="118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67"/>
      <c r="AQ491" s="67"/>
      <c r="AR491" s="67"/>
      <c r="AS491" s="67"/>
    </row>
    <row r="492">
      <c r="A492" s="67"/>
      <c r="B492" s="127"/>
      <c r="C492" s="67"/>
      <c r="D492" s="67"/>
      <c r="E492" s="67"/>
      <c r="F492" s="127"/>
      <c r="G492" s="67"/>
      <c r="H492" s="75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28"/>
      <c r="V492" s="118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  <c r="AO492" s="67"/>
      <c r="AP492" s="67"/>
      <c r="AQ492" s="67"/>
      <c r="AR492" s="67"/>
      <c r="AS492" s="67"/>
    </row>
    <row r="493">
      <c r="A493" s="67"/>
      <c r="B493" s="127"/>
      <c r="C493" s="67"/>
      <c r="D493" s="67"/>
      <c r="E493" s="67"/>
      <c r="F493" s="127"/>
      <c r="G493" s="67"/>
      <c r="H493" s="75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28"/>
      <c r="V493" s="118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7"/>
      <c r="AP493" s="67"/>
      <c r="AQ493" s="67"/>
      <c r="AR493" s="67"/>
      <c r="AS493" s="67"/>
    </row>
    <row r="494">
      <c r="A494" s="67"/>
      <c r="B494" s="127"/>
      <c r="C494" s="67"/>
      <c r="D494" s="67"/>
      <c r="E494" s="67"/>
      <c r="F494" s="127"/>
      <c r="G494" s="67"/>
      <c r="H494" s="75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28"/>
      <c r="V494" s="118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  <c r="AM494" s="67"/>
      <c r="AN494" s="67"/>
      <c r="AO494" s="67"/>
      <c r="AP494" s="67"/>
      <c r="AQ494" s="67"/>
      <c r="AR494" s="67"/>
      <c r="AS494" s="67"/>
    </row>
    <row r="495">
      <c r="A495" s="67"/>
      <c r="B495" s="127"/>
      <c r="C495" s="67"/>
      <c r="D495" s="67"/>
      <c r="E495" s="67"/>
      <c r="F495" s="127"/>
      <c r="G495" s="67"/>
      <c r="H495" s="75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28"/>
      <c r="V495" s="118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  <c r="AP495" s="67"/>
      <c r="AQ495" s="67"/>
      <c r="AR495" s="67"/>
      <c r="AS495" s="67"/>
    </row>
    <row r="496">
      <c r="A496" s="67"/>
      <c r="B496" s="127"/>
      <c r="C496" s="67"/>
      <c r="D496" s="67"/>
      <c r="E496" s="67"/>
      <c r="F496" s="127"/>
      <c r="G496" s="67"/>
      <c r="H496" s="75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28"/>
      <c r="V496" s="118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67"/>
      <c r="AN496" s="67"/>
      <c r="AO496" s="67"/>
      <c r="AP496" s="67"/>
      <c r="AQ496" s="67"/>
      <c r="AR496" s="67"/>
      <c r="AS496" s="67"/>
    </row>
    <row r="497">
      <c r="A497" s="67"/>
      <c r="B497" s="127"/>
      <c r="C497" s="67"/>
      <c r="D497" s="67"/>
      <c r="E497" s="67"/>
      <c r="F497" s="127"/>
      <c r="G497" s="67"/>
      <c r="H497" s="75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28"/>
      <c r="V497" s="118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  <c r="AQ497" s="67"/>
      <c r="AR497" s="67"/>
      <c r="AS497" s="67"/>
    </row>
    <row r="498">
      <c r="A498" s="67"/>
      <c r="B498" s="127"/>
      <c r="C498" s="67"/>
      <c r="D498" s="67"/>
      <c r="E498" s="67"/>
      <c r="F498" s="127"/>
      <c r="G498" s="67"/>
      <c r="H498" s="75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28"/>
      <c r="V498" s="118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/>
      <c r="AO498" s="67"/>
      <c r="AP498" s="67"/>
      <c r="AQ498" s="67"/>
      <c r="AR498" s="67"/>
      <c r="AS498" s="67"/>
    </row>
    <row r="499">
      <c r="A499" s="67"/>
      <c r="B499" s="127"/>
      <c r="C499" s="67"/>
      <c r="D499" s="67"/>
      <c r="E499" s="67"/>
      <c r="F499" s="127"/>
      <c r="G499" s="67"/>
      <c r="H499" s="75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28"/>
      <c r="V499" s="118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  <c r="AO499" s="67"/>
      <c r="AP499" s="67"/>
      <c r="AQ499" s="67"/>
      <c r="AR499" s="67"/>
      <c r="AS499" s="67"/>
    </row>
    <row r="500">
      <c r="A500" s="67"/>
      <c r="B500" s="127"/>
      <c r="C500" s="67"/>
      <c r="D500" s="67"/>
      <c r="E500" s="67"/>
      <c r="F500" s="127"/>
      <c r="G500" s="67"/>
      <c r="H500" s="75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28"/>
      <c r="V500" s="118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  <c r="AO500" s="67"/>
      <c r="AP500" s="67"/>
      <c r="AQ500" s="67"/>
      <c r="AR500" s="67"/>
      <c r="AS500" s="67"/>
    </row>
    <row r="501">
      <c r="A501" s="67"/>
      <c r="B501" s="127"/>
      <c r="C501" s="67"/>
      <c r="D501" s="67"/>
      <c r="E501" s="67"/>
      <c r="F501" s="127"/>
      <c r="G501" s="67"/>
      <c r="H501" s="75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28"/>
      <c r="V501" s="118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67"/>
      <c r="AR501" s="67"/>
      <c r="AS501" s="67"/>
    </row>
    <row r="502">
      <c r="A502" s="67"/>
      <c r="B502" s="127"/>
      <c r="C502" s="67"/>
      <c r="D502" s="67"/>
      <c r="E502" s="67"/>
      <c r="F502" s="127"/>
      <c r="G502" s="67"/>
      <c r="H502" s="75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28"/>
      <c r="V502" s="118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  <c r="AM502" s="67"/>
      <c r="AN502" s="67"/>
      <c r="AO502" s="67"/>
      <c r="AP502" s="67"/>
      <c r="AQ502" s="67"/>
      <c r="AR502" s="67"/>
      <c r="AS502" s="67"/>
    </row>
    <row r="503">
      <c r="A503" s="67"/>
      <c r="B503" s="127"/>
      <c r="C503" s="67"/>
      <c r="D503" s="67"/>
      <c r="E503" s="67"/>
      <c r="F503" s="127"/>
      <c r="G503" s="67"/>
      <c r="H503" s="75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28"/>
      <c r="V503" s="118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7"/>
      <c r="AQ503" s="67"/>
      <c r="AR503" s="67"/>
      <c r="AS503" s="67"/>
    </row>
    <row r="504">
      <c r="A504" s="67"/>
      <c r="B504" s="127"/>
      <c r="C504" s="67"/>
      <c r="D504" s="67"/>
      <c r="E504" s="67"/>
      <c r="F504" s="127"/>
      <c r="G504" s="67"/>
      <c r="H504" s="75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28"/>
      <c r="V504" s="118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  <c r="AO504" s="67"/>
      <c r="AP504" s="67"/>
      <c r="AQ504" s="67"/>
      <c r="AR504" s="67"/>
      <c r="AS504" s="67"/>
    </row>
    <row r="505">
      <c r="A505" s="67"/>
      <c r="B505" s="127"/>
      <c r="C505" s="67"/>
      <c r="D505" s="67"/>
      <c r="E505" s="67"/>
      <c r="F505" s="127"/>
      <c r="G505" s="67"/>
      <c r="H505" s="75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28"/>
      <c r="V505" s="118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67"/>
      <c r="AQ505" s="67"/>
      <c r="AR505" s="67"/>
      <c r="AS505" s="67"/>
    </row>
    <row r="506">
      <c r="A506" s="67"/>
      <c r="B506" s="127"/>
      <c r="C506" s="67"/>
      <c r="D506" s="67"/>
      <c r="E506" s="67"/>
      <c r="F506" s="127"/>
      <c r="G506" s="67"/>
      <c r="H506" s="75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28"/>
      <c r="V506" s="118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/>
      <c r="AO506" s="67"/>
      <c r="AP506" s="67"/>
      <c r="AQ506" s="67"/>
      <c r="AR506" s="67"/>
      <c r="AS506" s="67"/>
    </row>
    <row r="507">
      <c r="A507" s="67"/>
      <c r="B507" s="127"/>
      <c r="C507" s="67"/>
      <c r="D507" s="67"/>
      <c r="E507" s="67"/>
      <c r="F507" s="127"/>
      <c r="G507" s="67"/>
      <c r="H507" s="75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28"/>
      <c r="V507" s="118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  <c r="AQ507" s="67"/>
      <c r="AR507" s="67"/>
      <c r="AS507" s="67"/>
    </row>
    <row r="508">
      <c r="A508" s="67"/>
      <c r="B508" s="127"/>
      <c r="C508" s="67"/>
      <c r="D508" s="67"/>
      <c r="E508" s="67"/>
      <c r="F508" s="127"/>
      <c r="G508" s="67"/>
      <c r="H508" s="75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28"/>
      <c r="V508" s="118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  <c r="AO508" s="67"/>
      <c r="AP508" s="67"/>
      <c r="AQ508" s="67"/>
      <c r="AR508" s="67"/>
      <c r="AS508" s="67"/>
    </row>
    <row r="509">
      <c r="A509" s="67"/>
      <c r="B509" s="127"/>
      <c r="C509" s="67"/>
      <c r="D509" s="67"/>
      <c r="E509" s="67"/>
      <c r="F509" s="127"/>
      <c r="G509" s="67"/>
      <c r="H509" s="75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28"/>
      <c r="V509" s="118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7"/>
      <c r="AQ509" s="67"/>
      <c r="AR509" s="67"/>
      <c r="AS509" s="67"/>
    </row>
    <row r="510">
      <c r="A510" s="67"/>
      <c r="B510" s="127"/>
      <c r="C510" s="67"/>
      <c r="D510" s="67"/>
      <c r="E510" s="67"/>
      <c r="F510" s="127"/>
      <c r="G510" s="67"/>
      <c r="H510" s="75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28"/>
      <c r="V510" s="118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  <c r="AO510" s="67"/>
      <c r="AP510" s="67"/>
      <c r="AQ510" s="67"/>
      <c r="AR510" s="67"/>
      <c r="AS510" s="67"/>
    </row>
    <row r="511">
      <c r="A511" s="67"/>
      <c r="B511" s="127"/>
      <c r="C511" s="67"/>
      <c r="D511" s="67"/>
      <c r="E511" s="67"/>
      <c r="F511" s="127"/>
      <c r="G511" s="67"/>
      <c r="H511" s="75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28"/>
      <c r="V511" s="118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7"/>
      <c r="AQ511" s="67"/>
      <c r="AR511" s="67"/>
      <c r="AS511" s="67"/>
    </row>
    <row r="512">
      <c r="A512" s="67"/>
      <c r="B512" s="127"/>
      <c r="C512" s="67"/>
      <c r="D512" s="67"/>
      <c r="E512" s="67"/>
      <c r="F512" s="127"/>
      <c r="G512" s="67"/>
      <c r="H512" s="75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28"/>
      <c r="V512" s="118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  <c r="AO512" s="67"/>
      <c r="AP512" s="67"/>
      <c r="AQ512" s="67"/>
      <c r="AR512" s="67"/>
      <c r="AS512" s="67"/>
    </row>
    <row r="513">
      <c r="A513" s="67"/>
      <c r="B513" s="127"/>
      <c r="C513" s="67"/>
      <c r="D513" s="67"/>
      <c r="E513" s="67"/>
      <c r="F513" s="127"/>
      <c r="G513" s="67"/>
      <c r="H513" s="75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28"/>
      <c r="V513" s="118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  <c r="AQ513" s="67"/>
      <c r="AR513" s="67"/>
      <c r="AS513" s="67"/>
    </row>
    <row r="514">
      <c r="A514" s="67"/>
      <c r="B514" s="127"/>
      <c r="C514" s="67"/>
      <c r="D514" s="67"/>
      <c r="E514" s="67"/>
      <c r="F514" s="127"/>
      <c r="G514" s="67"/>
      <c r="H514" s="75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28"/>
      <c r="V514" s="118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/>
      <c r="AO514" s="67"/>
      <c r="AP514" s="67"/>
      <c r="AQ514" s="67"/>
      <c r="AR514" s="67"/>
      <c r="AS514" s="67"/>
    </row>
    <row r="515">
      <c r="A515" s="67"/>
      <c r="B515" s="127"/>
      <c r="C515" s="67"/>
      <c r="D515" s="67"/>
      <c r="E515" s="67"/>
      <c r="F515" s="127"/>
      <c r="G515" s="67"/>
      <c r="H515" s="75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28"/>
      <c r="V515" s="118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  <c r="AO515" s="67"/>
      <c r="AP515" s="67"/>
      <c r="AQ515" s="67"/>
      <c r="AR515" s="67"/>
      <c r="AS515" s="67"/>
    </row>
    <row r="516">
      <c r="A516" s="67"/>
      <c r="B516" s="127"/>
      <c r="C516" s="67"/>
      <c r="D516" s="67"/>
      <c r="E516" s="67"/>
      <c r="F516" s="127"/>
      <c r="G516" s="67"/>
      <c r="H516" s="75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28"/>
      <c r="V516" s="118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67"/>
      <c r="AN516" s="67"/>
      <c r="AO516" s="67"/>
      <c r="AP516" s="67"/>
      <c r="AQ516" s="67"/>
      <c r="AR516" s="67"/>
      <c r="AS516" s="67"/>
    </row>
    <row r="517">
      <c r="A517" s="67"/>
      <c r="B517" s="127"/>
      <c r="C517" s="67"/>
      <c r="D517" s="67"/>
      <c r="E517" s="67"/>
      <c r="F517" s="127"/>
      <c r="G517" s="67"/>
      <c r="H517" s="75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28"/>
      <c r="V517" s="118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7"/>
      <c r="AQ517" s="67"/>
      <c r="AR517" s="67"/>
      <c r="AS517" s="67"/>
    </row>
    <row r="518">
      <c r="A518" s="67"/>
      <c r="B518" s="127"/>
      <c r="C518" s="67"/>
      <c r="D518" s="67"/>
      <c r="E518" s="67"/>
      <c r="F518" s="127"/>
      <c r="G518" s="67"/>
      <c r="H518" s="75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28"/>
      <c r="V518" s="118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67"/>
      <c r="AN518" s="67"/>
      <c r="AO518" s="67"/>
      <c r="AP518" s="67"/>
      <c r="AQ518" s="67"/>
      <c r="AR518" s="67"/>
      <c r="AS518" s="67"/>
    </row>
    <row r="519">
      <c r="A519" s="67"/>
      <c r="B519" s="127"/>
      <c r="C519" s="67"/>
      <c r="D519" s="67"/>
      <c r="E519" s="67"/>
      <c r="F519" s="127"/>
      <c r="G519" s="67"/>
      <c r="H519" s="75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28"/>
      <c r="V519" s="118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67"/>
      <c r="AN519" s="67"/>
      <c r="AO519" s="67"/>
      <c r="AP519" s="67"/>
      <c r="AQ519" s="67"/>
      <c r="AR519" s="67"/>
      <c r="AS519" s="67"/>
    </row>
    <row r="520">
      <c r="A520" s="67"/>
      <c r="B520" s="127"/>
      <c r="C520" s="67"/>
      <c r="D520" s="67"/>
      <c r="E520" s="67"/>
      <c r="F520" s="127"/>
      <c r="G520" s="67"/>
      <c r="H520" s="75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28"/>
      <c r="V520" s="118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/>
      <c r="AO520" s="67"/>
      <c r="AP520" s="67"/>
      <c r="AQ520" s="67"/>
      <c r="AR520" s="67"/>
      <c r="AS520" s="67"/>
    </row>
    <row r="521">
      <c r="A521" s="67"/>
      <c r="B521" s="127"/>
      <c r="C521" s="67"/>
      <c r="D521" s="67"/>
      <c r="E521" s="67"/>
      <c r="F521" s="127"/>
      <c r="G521" s="67"/>
      <c r="H521" s="75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28"/>
      <c r="V521" s="118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  <c r="AO521" s="67"/>
      <c r="AP521" s="67"/>
      <c r="AQ521" s="67"/>
      <c r="AR521" s="67"/>
      <c r="AS521" s="67"/>
    </row>
    <row r="522">
      <c r="A522" s="67"/>
      <c r="B522" s="127"/>
      <c r="C522" s="67"/>
      <c r="D522" s="67"/>
      <c r="E522" s="67"/>
      <c r="F522" s="127"/>
      <c r="G522" s="67"/>
      <c r="H522" s="75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28"/>
      <c r="V522" s="118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  <c r="AM522" s="67"/>
      <c r="AN522" s="67"/>
      <c r="AO522" s="67"/>
      <c r="AP522" s="67"/>
      <c r="AQ522" s="67"/>
      <c r="AR522" s="67"/>
      <c r="AS522" s="67"/>
    </row>
    <row r="523">
      <c r="A523" s="67"/>
      <c r="B523" s="127"/>
      <c r="C523" s="67"/>
      <c r="D523" s="67"/>
      <c r="E523" s="67"/>
      <c r="F523" s="127"/>
      <c r="G523" s="67"/>
      <c r="H523" s="75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28"/>
      <c r="V523" s="118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  <c r="AM523" s="67"/>
      <c r="AN523" s="67"/>
      <c r="AO523" s="67"/>
      <c r="AP523" s="67"/>
      <c r="AQ523" s="67"/>
      <c r="AR523" s="67"/>
      <c r="AS523" s="67"/>
    </row>
    <row r="524">
      <c r="A524" s="67"/>
      <c r="B524" s="127"/>
      <c r="C524" s="67"/>
      <c r="D524" s="67"/>
      <c r="E524" s="67"/>
      <c r="F524" s="127"/>
      <c r="G524" s="67"/>
      <c r="H524" s="75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28"/>
      <c r="V524" s="118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  <c r="AM524" s="67"/>
      <c r="AN524" s="67"/>
      <c r="AO524" s="67"/>
      <c r="AP524" s="67"/>
      <c r="AQ524" s="67"/>
      <c r="AR524" s="67"/>
      <c r="AS524" s="67"/>
    </row>
    <row r="525">
      <c r="A525" s="67"/>
      <c r="B525" s="127"/>
      <c r="C525" s="67"/>
      <c r="D525" s="67"/>
      <c r="E525" s="67"/>
      <c r="F525" s="127"/>
      <c r="G525" s="67"/>
      <c r="H525" s="75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28"/>
      <c r="V525" s="118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  <c r="AM525" s="67"/>
      <c r="AN525" s="67"/>
      <c r="AO525" s="67"/>
      <c r="AP525" s="67"/>
      <c r="AQ525" s="67"/>
      <c r="AR525" s="67"/>
      <c r="AS525" s="67"/>
    </row>
    <row r="526">
      <c r="A526" s="67"/>
      <c r="B526" s="127"/>
      <c r="C526" s="67"/>
      <c r="D526" s="67"/>
      <c r="E526" s="67"/>
      <c r="F526" s="127"/>
      <c r="G526" s="67"/>
      <c r="H526" s="75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28"/>
      <c r="V526" s="118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  <c r="AM526" s="67"/>
      <c r="AN526" s="67"/>
      <c r="AO526" s="67"/>
      <c r="AP526" s="67"/>
      <c r="AQ526" s="67"/>
      <c r="AR526" s="67"/>
      <c r="AS526" s="67"/>
    </row>
    <row r="527">
      <c r="A527" s="67"/>
      <c r="B527" s="127"/>
      <c r="C527" s="67"/>
      <c r="D527" s="67"/>
      <c r="E527" s="67"/>
      <c r="F527" s="127"/>
      <c r="G527" s="67"/>
      <c r="H527" s="75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28"/>
      <c r="V527" s="118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  <c r="AM527" s="67"/>
      <c r="AN527" s="67"/>
      <c r="AO527" s="67"/>
      <c r="AP527" s="67"/>
      <c r="AQ527" s="67"/>
      <c r="AR527" s="67"/>
      <c r="AS527" s="67"/>
    </row>
    <row r="528">
      <c r="A528" s="67"/>
      <c r="B528" s="127"/>
      <c r="C528" s="67"/>
      <c r="D528" s="67"/>
      <c r="E528" s="67"/>
      <c r="F528" s="127"/>
      <c r="G528" s="67"/>
      <c r="H528" s="75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28"/>
      <c r="V528" s="118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67"/>
      <c r="AN528" s="67"/>
      <c r="AO528" s="67"/>
      <c r="AP528" s="67"/>
      <c r="AQ528" s="67"/>
      <c r="AR528" s="67"/>
      <c r="AS528" s="67"/>
    </row>
    <row r="529">
      <c r="A529" s="67"/>
      <c r="B529" s="127"/>
      <c r="C529" s="67"/>
      <c r="D529" s="67"/>
      <c r="E529" s="67"/>
      <c r="F529" s="127"/>
      <c r="G529" s="67"/>
      <c r="H529" s="75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28"/>
      <c r="V529" s="118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67"/>
      <c r="AN529" s="67"/>
      <c r="AO529" s="67"/>
      <c r="AP529" s="67"/>
      <c r="AQ529" s="67"/>
      <c r="AR529" s="67"/>
      <c r="AS529" s="67"/>
    </row>
    <row r="530">
      <c r="A530" s="67"/>
      <c r="B530" s="127"/>
      <c r="C530" s="67"/>
      <c r="D530" s="67"/>
      <c r="E530" s="67"/>
      <c r="F530" s="127"/>
      <c r="G530" s="67"/>
      <c r="H530" s="75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28"/>
      <c r="V530" s="118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/>
      <c r="AO530" s="67"/>
      <c r="AP530" s="67"/>
      <c r="AQ530" s="67"/>
      <c r="AR530" s="67"/>
      <c r="AS530" s="67"/>
    </row>
    <row r="531">
      <c r="A531" s="67"/>
      <c r="B531" s="127"/>
      <c r="C531" s="67"/>
      <c r="D531" s="67"/>
      <c r="E531" s="67"/>
      <c r="F531" s="127"/>
      <c r="G531" s="67"/>
      <c r="H531" s="75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28"/>
      <c r="V531" s="118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67"/>
      <c r="AN531" s="67"/>
      <c r="AO531" s="67"/>
      <c r="AP531" s="67"/>
      <c r="AQ531" s="67"/>
      <c r="AR531" s="67"/>
      <c r="AS531" s="67"/>
    </row>
    <row r="532">
      <c r="A532" s="67"/>
      <c r="B532" s="127"/>
      <c r="C532" s="67"/>
      <c r="D532" s="67"/>
      <c r="E532" s="67"/>
      <c r="F532" s="127"/>
      <c r="G532" s="67"/>
      <c r="H532" s="75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28"/>
      <c r="V532" s="118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/>
      <c r="AO532" s="67"/>
      <c r="AP532" s="67"/>
      <c r="AQ532" s="67"/>
      <c r="AR532" s="67"/>
      <c r="AS532" s="67"/>
    </row>
    <row r="533">
      <c r="A533" s="67"/>
      <c r="B533" s="127"/>
      <c r="C533" s="67"/>
      <c r="D533" s="67"/>
      <c r="E533" s="67"/>
      <c r="F533" s="127"/>
      <c r="G533" s="67"/>
      <c r="H533" s="75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28"/>
      <c r="V533" s="118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  <c r="AO533" s="67"/>
      <c r="AP533" s="67"/>
      <c r="AQ533" s="67"/>
      <c r="AR533" s="67"/>
      <c r="AS533" s="67"/>
    </row>
    <row r="534">
      <c r="A534" s="67"/>
      <c r="B534" s="127"/>
      <c r="C534" s="67"/>
      <c r="D534" s="67"/>
      <c r="E534" s="67"/>
      <c r="F534" s="127"/>
      <c r="G534" s="67"/>
      <c r="H534" s="75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28"/>
      <c r="V534" s="118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/>
      <c r="AO534" s="67"/>
      <c r="AP534" s="67"/>
      <c r="AQ534" s="67"/>
      <c r="AR534" s="67"/>
      <c r="AS534" s="67"/>
    </row>
    <row r="535">
      <c r="A535" s="67"/>
      <c r="B535" s="127"/>
      <c r="C535" s="67"/>
      <c r="D535" s="67"/>
      <c r="E535" s="67"/>
      <c r="F535" s="127"/>
      <c r="G535" s="67"/>
      <c r="H535" s="75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28"/>
      <c r="V535" s="118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  <c r="AM535" s="67"/>
      <c r="AN535" s="67"/>
      <c r="AO535" s="67"/>
      <c r="AP535" s="67"/>
      <c r="AQ535" s="67"/>
      <c r="AR535" s="67"/>
      <c r="AS535" s="67"/>
    </row>
    <row r="536">
      <c r="A536" s="67"/>
      <c r="B536" s="127"/>
      <c r="C536" s="67"/>
      <c r="D536" s="67"/>
      <c r="E536" s="67"/>
      <c r="F536" s="127"/>
      <c r="G536" s="67"/>
      <c r="H536" s="75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28"/>
      <c r="V536" s="118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67"/>
      <c r="AN536" s="67"/>
      <c r="AO536" s="67"/>
      <c r="AP536" s="67"/>
      <c r="AQ536" s="67"/>
      <c r="AR536" s="67"/>
      <c r="AS536" s="67"/>
    </row>
    <row r="537">
      <c r="A537" s="67"/>
      <c r="B537" s="127"/>
      <c r="C537" s="67"/>
      <c r="D537" s="67"/>
      <c r="E537" s="67"/>
      <c r="F537" s="127"/>
      <c r="G537" s="67"/>
      <c r="H537" s="75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28"/>
      <c r="V537" s="118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  <c r="AM537" s="67"/>
      <c r="AN537" s="67"/>
      <c r="AO537" s="67"/>
      <c r="AP537" s="67"/>
      <c r="AQ537" s="67"/>
      <c r="AR537" s="67"/>
      <c r="AS537" s="67"/>
    </row>
    <row r="538">
      <c r="A538" s="67"/>
      <c r="B538" s="127"/>
      <c r="C538" s="67"/>
      <c r="D538" s="67"/>
      <c r="E538" s="67"/>
      <c r="F538" s="127"/>
      <c r="G538" s="67"/>
      <c r="H538" s="75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28"/>
      <c r="V538" s="118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  <c r="AM538" s="67"/>
      <c r="AN538" s="67"/>
      <c r="AO538" s="67"/>
      <c r="AP538" s="67"/>
      <c r="AQ538" s="67"/>
      <c r="AR538" s="67"/>
      <c r="AS538" s="67"/>
    </row>
    <row r="539">
      <c r="A539" s="67"/>
      <c r="B539" s="127"/>
      <c r="C539" s="67"/>
      <c r="D539" s="67"/>
      <c r="E539" s="67"/>
      <c r="F539" s="127"/>
      <c r="G539" s="67"/>
      <c r="H539" s="75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28"/>
      <c r="V539" s="118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67"/>
      <c r="AN539" s="67"/>
      <c r="AO539" s="67"/>
      <c r="AP539" s="67"/>
      <c r="AQ539" s="67"/>
      <c r="AR539" s="67"/>
      <c r="AS539" s="67"/>
    </row>
    <row r="540">
      <c r="A540" s="67"/>
      <c r="B540" s="127"/>
      <c r="C540" s="67"/>
      <c r="D540" s="67"/>
      <c r="E540" s="67"/>
      <c r="F540" s="127"/>
      <c r="G540" s="67"/>
      <c r="H540" s="75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28"/>
      <c r="V540" s="118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  <c r="AM540" s="67"/>
      <c r="AN540" s="67"/>
      <c r="AO540" s="67"/>
      <c r="AP540" s="67"/>
      <c r="AQ540" s="67"/>
      <c r="AR540" s="67"/>
      <c r="AS540" s="67"/>
    </row>
    <row r="541">
      <c r="A541" s="67"/>
      <c r="B541" s="127"/>
      <c r="C541" s="67"/>
      <c r="D541" s="67"/>
      <c r="E541" s="67"/>
      <c r="F541" s="127"/>
      <c r="G541" s="67"/>
      <c r="H541" s="75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28"/>
      <c r="V541" s="118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  <c r="AM541" s="67"/>
      <c r="AN541" s="67"/>
      <c r="AO541" s="67"/>
      <c r="AP541" s="67"/>
      <c r="AQ541" s="67"/>
      <c r="AR541" s="67"/>
      <c r="AS541" s="67"/>
    </row>
    <row r="542">
      <c r="A542" s="67"/>
      <c r="B542" s="127"/>
      <c r="C542" s="67"/>
      <c r="D542" s="67"/>
      <c r="E542" s="67"/>
      <c r="F542" s="127"/>
      <c r="G542" s="67"/>
      <c r="H542" s="75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28"/>
      <c r="V542" s="118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/>
      <c r="AO542" s="67"/>
      <c r="AP542" s="67"/>
      <c r="AQ542" s="67"/>
      <c r="AR542" s="67"/>
      <c r="AS542" s="67"/>
    </row>
    <row r="543">
      <c r="A543" s="67"/>
      <c r="B543" s="127"/>
      <c r="C543" s="67"/>
      <c r="D543" s="67"/>
      <c r="E543" s="67"/>
      <c r="F543" s="127"/>
      <c r="G543" s="67"/>
      <c r="H543" s="75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28"/>
      <c r="V543" s="118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/>
      <c r="AO543" s="67"/>
      <c r="AP543" s="67"/>
      <c r="AQ543" s="67"/>
      <c r="AR543" s="67"/>
      <c r="AS543" s="67"/>
    </row>
    <row r="544">
      <c r="A544" s="67"/>
      <c r="B544" s="127"/>
      <c r="C544" s="67"/>
      <c r="D544" s="67"/>
      <c r="E544" s="67"/>
      <c r="F544" s="127"/>
      <c r="G544" s="67"/>
      <c r="H544" s="75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28"/>
      <c r="V544" s="118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67"/>
      <c r="AN544" s="67"/>
      <c r="AO544" s="67"/>
      <c r="AP544" s="67"/>
      <c r="AQ544" s="67"/>
      <c r="AR544" s="67"/>
      <c r="AS544" s="67"/>
    </row>
    <row r="545">
      <c r="A545" s="67"/>
      <c r="B545" s="127"/>
      <c r="C545" s="67"/>
      <c r="D545" s="67"/>
      <c r="E545" s="67"/>
      <c r="F545" s="127"/>
      <c r="G545" s="67"/>
      <c r="H545" s="75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28"/>
      <c r="V545" s="118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67"/>
      <c r="AN545" s="67"/>
      <c r="AO545" s="67"/>
      <c r="AP545" s="67"/>
      <c r="AQ545" s="67"/>
      <c r="AR545" s="67"/>
      <c r="AS545" s="67"/>
    </row>
    <row r="546">
      <c r="A546" s="67"/>
      <c r="B546" s="127"/>
      <c r="C546" s="67"/>
      <c r="D546" s="67"/>
      <c r="E546" s="67"/>
      <c r="F546" s="127"/>
      <c r="G546" s="67"/>
      <c r="H546" s="75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28"/>
      <c r="V546" s="118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67"/>
      <c r="AN546" s="67"/>
      <c r="AO546" s="67"/>
      <c r="AP546" s="67"/>
      <c r="AQ546" s="67"/>
      <c r="AR546" s="67"/>
      <c r="AS546" s="67"/>
    </row>
    <row r="547">
      <c r="A547" s="67"/>
      <c r="B547" s="127"/>
      <c r="C547" s="67"/>
      <c r="D547" s="67"/>
      <c r="E547" s="67"/>
      <c r="F547" s="127"/>
      <c r="G547" s="67"/>
      <c r="H547" s="75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28"/>
      <c r="V547" s="118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  <c r="AM547" s="67"/>
      <c r="AN547" s="67"/>
      <c r="AO547" s="67"/>
      <c r="AP547" s="67"/>
      <c r="AQ547" s="67"/>
      <c r="AR547" s="67"/>
      <c r="AS547" s="67"/>
    </row>
    <row r="548">
      <c r="A548" s="67"/>
      <c r="B548" s="127"/>
      <c r="C548" s="67"/>
      <c r="D548" s="67"/>
      <c r="E548" s="67"/>
      <c r="F548" s="127"/>
      <c r="G548" s="67"/>
      <c r="H548" s="75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28"/>
      <c r="V548" s="118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/>
      <c r="AO548" s="67"/>
      <c r="AP548" s="67"/>
      <c r="AQ548" s="67"/>
      <c r="AR548" s="67"/>
      <c r="AS548" s="67"/>
    </row>
    <row r="549">
      <c r="A549" s="67"/>
      <c r="B549" s="127"/>
      <c r="C549" s="67"/>
      <c r="D549" s="67"/>
      <c r="E549" s="67"/>
      <c r="F549" s="127"/>
      <c r="G549" s="67"/>
      <c r="H549" s="75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28"/>
      <c r="V549" s="118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67"/>
      <c r="AN549" s="67"/>
      <c r="AO549" s="67"/>
      <c r="AP549" s="67"/>
      <c r="AQ549" s="67"/>
      <c r="AR549" s="67"/>
      <c r="AS549" s="67"/>
    </row>
    <row r="550">
      <c r="A550" s="67"/>
      <c r="B550" s="127"/>
      <c r="C550" s="67"/>
      <c r="D550" s="67"/>
      <c r="E550" s="67"/>
      <c r="F550" s="127"/>
      <c r="G550" s="67"/>
      <c r="H550" s="75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28"/>
      <c r="V550" s="118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/>
      <c r="AO550" s="67"/>
      <c r="AP550" s="67"/>
      <c r="AQ550" s="67"/>
      <c r="AR550" s="67"/>
      <c r="AS550" s="67"/>
    </row>
    <row r="551">
      <c r="A551" s="67"/>
      <c r="B551" s="127"/>
      <c r="C551" s="67"/>
      <c r="D551" s="67"/>
      <c r="E551" s="67"/>
      <c r="F551" s="127"/>
      <c r="G551" s="67"/>
      <c r="H551" s="75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28"/>
      <c r="V551" s="118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  <c r="AO551" s="67"/>
      <c r="AP551" s="67"/>
      <c r="AQ551" s="67"/>
      <c r="AR551" s="67"/>
      <c r="AS551" s="67"/>
    </row>
    <row r="552">
      <c r="A552" s="67"/>
      <c r="B552" s="127"/>
      <c r="C552" s="67"/>
      <c r="D552" s="67"/>
      <c r="E552" s="67"/>
      <c r="F552" s="127"/>
      <c r="G552" s="67"/>
      <c r="H552" s="75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28"/>
      <c r="V552" s="118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  <c r="AM552" s="67"/>
      <c r="AN552" s="67"/>
      <c r="AO552" s="67"/>
      <c r="AP552" s="67"/>
      <c r="AQ552" s="67"/>
      <c r="AR552" s="67"/>
      <c r="AS552" s="67"/>
    </row>
    <row r="553">
      <c r="A553" s="67"/>
      <c r="B553" s="127"/>
      <c r="C553" s="67"/>
      <c r="D553" s="67"/>
      <c r="E553" s="67"/>
      <c r="F553" s="127"/>
      <c r="G553" s="67"/>
      <c r="H553" s="75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28"/>
      <c r="V553" s="118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  <c r="AM553" s="67"/>
      <c r="AN553" s="67"/>
      <c r="AO553" s="67"/>
      <c r="AP553" s="67"/>
      <c r="AQ553" s="67"/>
      <c r="AR553" s="67"/>
      <c r="AS553" s="67"/>
    </row>
    <row r="554">
      <c r="A554" s="67"/>
      <c r="B554" s="127"/>
      <c r="C554" s="67"/>
      <c r="D554" s="67"/>
      <c r="E554" s="67"/>
      <c r="F554" s="127"/>
      <c r="G554" s="67"/>
      <c r="H554" s="75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28"/>
      <c r="V554" s="118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  <c r="AM554" s="67"/>
      <c r="AN554" s="67"/>
      <c r="AO554" s="67"/>
      <c r="AP554" s="67"/>
      <c r="AQ554" s="67"/>
      <c r="AR554" s="67"/>
      <c r="AS554" s="67"/>
    </row>
    <row r="555">
      <c r="A555" s="67"/>
      <c r="B555" s="127"/>
      <c r="C555" s="67"/>
      <c r="D555" s="67"/>
      <c r="E555" s="67"/>
      <c r="F555" s="127"/>
      <c r="G555" s="67"/>
      <c r="H555" s="75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28"/>
      <c r="V555" s="118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  <c r="AM555" s="67"/>
      <c r="AN555" s="67"/>
      <c r="AO555" s="67"/>
      <c r="AP555" s="67"/>
      <c r="AQ555" s="67"/>
      <c r="AR555" s="67"/>
      <c r="AS555" s="67"/>
    </row>
    <row r="556">
      <c r="A556" s="67"/>
      <c r="B556" s="127"/>
      <c r="C556" s="67"/>
      <c r="D556" s="67"/>
      <c r="E556" s="67"/>
      <c r="F556" s="127"/>
      <c r="G556" s="67"/>
      <c r="H556" s="75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28"/>
      <c r="V556" s="118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  <c r="AM556" s="67"/>
      <c r="AN556" s="67"/>
      <c r="AO556" s="67"/>
      <c r="AP556" s="67"/>
      <c r="AQ556" s="67"/>
      <c r="AR556" s="67"/>
      <c r="AS556" s="67"/>
    </row>
    <row r="557">
      <c r="A557" s="67"/>
      <c r="B557" s="127"/>
      <c r="C557" s="67"/>
      <c r="D557" s="67"/>
      <c r="E557" s="67"/>
      <c r="F557" s="127"/>
      <c r="G557" s="67"/>
      <c r="H557" s="75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28"/>
      <c r="V557" s="118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  <c r="AM557" s="67"/>
      <c r="AN557" s="67"/>
      <c r="AO557" s="67"/>
      <c r="AP557" s="67"/>
      <c r="AQ557" s="67"/>
      <c r="AR557" s="67"/>
      <c r="AS557" s="67"/>
    </row>
    <row r="558">
      <c r="A558" s="67"/>
      <c r="B558" s="127"/>
      <c r="C558" s="67"/>
      <c r="D558" s="67"/>
      <c r="E558" s="67"/>
      <c r="F558" s="127"/>
      <c r="G558" s="67"/>
      <c r="H558" s="75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28"/>
      <c r="V558" s="118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  <c r="AM558" s="67"/>
      <c r="AN558" s="67"/>
      <c r="AO558" s="67"/>
      <c r="AP558" s="67"/>
      <c r="AQ558" s="67"/>
      <c r="AR558" s="67"/>
      <c r="AS558" s="67"/>
    </row>
    <row r="559">
      <c r="A559" s="67"/>
      <c r="B559" s="127"/>
      <c r="C559" s="67"/>
      <c r="D559" s="67"/>
      <c r="E559" s="67"/>
      <c r="F559" s="127"/>
      <c r="G559" s="67"/>
      <c r="H559" s="75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28"/>
      <c r="V559" s="118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67"/>
      <c r="AN559" s="67"/>
      <c r="AO559" s="67"/>
      <c r="AP559" s="67"/>
      <c r="AQ559" s="67"/>
      <c r="AR559" s="67"/>
      <c r="AS559" s="67"/>
    </row>
    <row r="560">
      <c r="A560" s="67"/>
      <c r="B560" s="127"/>
      <c r="C560" s="67"/>
      <c r="D560" s="67"/>
      <c r="E560" s="67"/>
      <c r="F560" s="127"/>
      <c r="G560" s="67"/>
      <c r="H560" s="75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28"/>
      <c r="V560" s="118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  <c r="AM560" s="67"/>
      <c r="AN560" s="67"/>
      <c r="AO560" s="67"/>
      <c r="AP560" s="67"/>
      <c r="AQ560" s="67"/>
      <c r="AR560" s="67"/>
      <c r="AS560" s="67"/>
    </row>
    <row r="561">
      <c r="A561" s="67"/>
      <c r="B561" s="127"/>
      <c r="C561" s="67"/>
      <c r="D561" s="67"/>
      <c r="E561" s="67"/>
      <c r="F561" s="127"/>
      <c r="G561" s="67"/>
      <c r="H561" s="75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28"/>
      <c r="V561" s="118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  <c r="AM561" s="67"/>
      <c r="AN561" s="67"/>
      <c r="AO561" s="67"/>
      <c r="AP561" s="67"/>
      <c r="AQ561" s="67"/>
      <c r="AR561" s="67"/>
      <c r="AS561" s="67"/>
    </row>
    <row r="562">
      <c r="A562" s="67"/>
      <c r="B562" s="127"/>
      <c r="C562" s="67"/>
      <c r="D562" s="67"/>
      <c r="E562" s="67"/>
      <c r="F562" s="127"/>
      <c r="G562" s="67"/>
      <c r="H562" s="75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28"/>
      <c r="V562" s="118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67"/>
      <c r="AN562" s="67"/>
      <c r="AO562" s="67"/>
      <c r="AP562" s="67"/>
      <c r="AQ562" s="67"/>
      <c r="AR562" s="67"/>
      <c r="AS562" s="67"/>
    </row>
    <row r="563">
      <c r="A563" s="67"/>
      <c r="B563" s="127"/>
      <c r="C563" s="67"/>
      <c r="D563" s="67"/>
      <c r="E563" s="67"/>
      <c r="F563" s="127"/>
      <c r="G563" s="67"/>
      <c r="H563" s="75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28"/>
      <c r="V563" s="118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  <c r="AM563" s="67"/>
      <c r="AN563" s="67"/>
      <c r="AO563" s="67"/>
      <c r="AP563" s="67"/>
      <c r="AQ563" s="67"/>
      <c r="AR563" s="67"/>
      <c r="AS563" s="67"/>
    </row>
    <row r="564">
      <c r="A564" s="67"/>
      <c r="B564" s="127"/>
      <c r="C564" s="67"/>
      <c r="D564" s="67"/>
      <c r="E564" s="67"/>
      <c r="F564" s="127"/>
      <c r="G564" s="67"/>
      <c r="H564" s="75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28"/>
      <c r="V564" s="118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  <c r="AM564" s="67"/>
      <c r="AN564" s="67"/>
      <c r="AO564" s="67"/>
      <c r="AP564" s="67"/>
      <c r="AQ564" s="67"/>
      <c r="AR564" s="67"/>
      <c r="AS564" s="67"/>
    </row>
    <row r="565">
      <c r="A565" s="67"/>
      <c r="B565" s="127"/>
      <c r="C565" s="67"/>
      <c r="D565" s="67"/>
      <c r="E565" s="67"/>
      <c r="F565" s="127"/>
      <c r="G565" s="67"/>
      <c r="H565" s="75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28"/>
      <c r="V565" s="118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  <c r="AM565" s="67"/>
      <c r="AN565" s="67"/>
      <c r="AO565" s="67"/>
      <c r="AP565" s="67"/>
      <c r="AQ565" s="67"/>
      <c r="AR565" s="67"/>
      <c r="AS565" s="67"/>
    </row>
    <row r="566">
      <c r="A566" s="67"/>
      <c r="B566" s="127"/>
      <c r="C566" s="67"/>
      <c r="D566" s="67"/>
      <c r="E566" s="67"/>
      <c r="F566" s="127"/>
      <c r="G566" s="67"/>
      <c r="H566" s="75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28"/>
      <c r="V566" s="118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  <c r="AM566" s="67"/>
      <c r="AN566" s="67"/>
      <c r="AO566" s="67"/>
      <c r="AP566" s="67"/>
      <c r="AQ566" s="67"/>
      <c r="AR566" s="67"/>
      <c r="AS566" s="67"/>
    </row>
    <row r="567">
      <c r="A567" s="67"/>
      <c r="B567" s="127"/>
      <c r="C567" s="67"/>
      <c r="D567" s="67"/>
      <c r="E567" s="67"/>
      <c r="F567" s="127"/>
      <c r="G567" s="67"/>
      <c r="H567" s="75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28"/>
      <c r="V567" s="118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  <c r="AM567" s="67"/>
      <c r="AN567" s="67"/>
      <c r="AO567" s="67"/>
      <c r="AP567" s="67"/>
      <c r="AQ567" s="67"/>
      <c r="AR567" s="67"/>
      <c r="AS567" s="67"/>
    </row>
    <row r="568">
      <c r="A568" s="67"/>
      <c r="B568" s="127"/>
      <c r="C568" s="67"/>
      <c r="D568" s="67"/>
      <c r="E568" s="67"/>
      <c r="F568" s="127"/>
      <c r="G568" s="67"/>
      <c r="H568" s="75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28"/>
      <c r="V568" s="118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  <c r="AM568" s="67"/>
      <c r="AN568" s="67"/>
      <c r="AO568" s="67"/>
      <c r="AP568" s="67"/>
      <c r="AQ568" s="67"/>
      <c r="AR568" s="67"/>
      <c r="AS568" s="67"/>
    </row>
    <row r="569">
      <c r="A569" s="67"/>
      <c r="B569" s="127"/>
      <c r="C569" s="67"/>
      <c r="D569" s="67"/>
      <c r="E569" s="67"/>
      <c r="F569" s="127"/>
      <c r="G569" s="67"/>
      <c r="H569" s="75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28"/>
      <c r="V569" s="118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  <c r="AM569" s="67"/>
      <c r="AN569" s="67"/>
      <c r="AO569" s="67"/>
      <c r="AP569" s="67"/>
      <c r="AQ569" s="67"/>
      <c r="AR569" s="67"/>
      <c r="AS569" s="67"/>
    </row>
    <row r="570">
      <c r="A570" s="67"/>
      <c r="B570" s="127"/>
      <c r="C570" s="67"/>
      <c r="D570" s="67"/>
      <c r="E570" s="67"/>
      <c r="F570" s="127"/>
      <c r="G570" s="67"/>
      <c r="H570" s="75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28"/>
      <c r="V570" s="118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67"/>
      <c r="AN570" s="67"/>
      <c r="AO570" s="67"/>
      <c r="AP570" s="67"/>
      <c r="AQ570" s="67"/>
      <c r="AR570" s="67"/>
      <c r="AS570" s="67"/>
    </row>
    <row r="571">
      <c r="A571" s="67"/>
      <c r="B571" s="127"/>
      <c r="C571" s="67"/>
      <c r="D571" s="67"/>
      <c r="E571" s="67"/>
      <c r="F571" s="127"/>
      <c r="G571" s="67"/>
      <c r="H571" s="75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28"/>
      <c r="V571" s="118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  <c r="AM571" s="67"/>
      <c r="AN571" s="67"/>
      <c r="AO571" s="67"/>
      <c r="AP571" s="67"/>
      <c r="AQ571" s="67"/>
      <c r="AR571" s="67"/>
      <c r="AS571" s="67"/>
    </row>
    <row r="572">
      <c r="A572" s="67"/>
      <c r="B572" s="127"/>
      <c r="C572" s="67"/>
      <c r="D572" s="67"/>
      <c r="E572" s="67"/>
      <c r="F572" s="127"/>
      <c r="G572" s="67"/>
      <c r="H572" s="75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28"/>
      <c r="V572" s="118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  <c r="AM572" s="67"/>
      <c r="AN572" s="67"/>
      <c r="AO572" s="67"/>
      <c r="AP572" s="67"/>
      <c r="AQ572" s="67"/>
      <c r="AR572" s="67"/>
      <c r="AS572" s="67"/>
    </row>
    <row r="573">
      <c r="A573" s="67"/>
      <c r="B573" s="127"/>
      <c r="C573" s="67"/>
      <c r="D573" s="67"/>
      <c r="E573" s="67"/>
      <c r="F573" s="127"/>
      <c r="G573" s="67"/>
      <c r="H573" s="75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28"/>
      <c r="V573" s="118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  <c r="AM573" s="67"/>
      <c r="AN573" s="67"/>
      <c r="AO573" s="67"/>
      <c r="AP573" s="67"/>
      <c r="AQ573" s="67"/>
      <c r="AR573" s="67"/>
      <c r="AS573" s="67"/>
    </row>
    <row r="574">
      <c r="A574" s="67"/>
      <c r="B574" s="127"/>
      <c r="C574" s="67"/>
      <c r="D574" s="67"/>
      <c r="E574" s="67"/>
      <c r="F574" s="127"/>
      <c r="G574" s="67"/>
      <c r="H574" s="75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28"/>
      <c r="V574" s="118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  <c r="AM574" s="67"/>
      <c r="AN574" s="67"/>
      <c r="AO574" s="67"/>
      <c r="AP574" s="67"/>
      <c r="AQ574" s="67"/>
      <c r="AR574" s="67"/>
      <c r="AS574" s="67"/>
    </row>
    <row r="575">
      <c r="A575" s="67"/>
      <c r="B575" s="127"/>
      <c r="C575" s="67"/>
      <c r="D575" s="67"/>
      <c r="E575" s="67"/>
      <c r="F575" s="127"/>
      <c r="G575" s="67"/>
      <c r="H575" s="75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28"/>
      <c r="V575" s="118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  <c r="AM575" s="67"/>
      <c r="AN575" s="67"/>
      <c r="AO575" s="67"/>
      <c r="AP575" s="67"/>
      <c r="AQ575" s="67"/>
      <c r="AR575" s="67"/>
      <c r="AS575" s="67"/>
    </row>
    <row r="576">
      <c r="A576" s="67"/>
      <c r="B576" s="127"/>
      <c r="C576" s="67"/>
      <c r="D576" s="67"/>
      <c r="E576" s="67"/>
      <c r="F576" s="127"/>
      <c r="G576" s="67"/>
      <c r="H576" s="75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28"/>
      <c r="V576" s="118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  <c r="AM576" s="67"/>
      <c r="AN576" s="67"/>
      <c r="AO576" s="67"/>
      <c r="AP576" s="67"/>
      <c r="AQ576" s="67"/>
      <c r="AR576" s="67"/>
      <c r="AS576" s="67"/>
    </row>
    <row r="577">
      <c r="A577" s="67"/>
      <c r="B577" s="127"/>
      <c r="C577" s="67"/>
      <c r="D577" s="67"/>
      <c r="E577" s="67"/>
      <c r="F577" s="127"/>
      <c r="G577" s="67"/>
      <c r="H577" s="75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28"/>
      <c r="V577" s="118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  <c r="AM577" s="67"/>
      <c r="AN577" s="67"/>
      <c r="AO577" s="67"/>
      <c r="AP577" s="67"/>
      <c r="AQ577" s="67"/>
      <c r="AR577" s="67"/>
      <c r="AS577" s="67"/>
    </row>
    <row r="578">
      <c r="A578" s="67"/>
      <c r="B578" s="127"/>
      <c r="C578" s="67"/>
      <c r="D578" s="67"/>
      <c r="E578" s="67"/>
      <c r="F578" s="127"/>
      <c r="G578" s="67"/>
      <c r="H578" s="75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28"/>
      <c r="V578" s="118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  <c r="AM578" s="67"/>
      <c r="AN578" s="67"/>
      <c r="AO578" s="67"/>
      <c r="AP578" s="67"/>
      <c r="AQ578" s="67"/>
      <c r="AR578" s="67"/>
      <c r="AS578" s="67"/>
    </row>
    <row r="579">
      <c r="A579" s="67"/>
      <c r="B579" s="127"/>
      <c r="C579" s="67"/>
      <c r="D579" s="67"/>
      <c r="E579" s="67"/>
      <c r="F579" s="127"/>
      <c r="G579" s="67"/>
      <c r="H579" s="75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28"/>
      <c r="V579" s="118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  <c r="AM579" s="67"/>
      <c r="AN579" s="67"/>
      <c r="AO579" s="67"/>
      <c r="AP579" s="67"/>
      <c r="AQ579" s="67"/>
      <c r="AR579" s="67"/>
      <c r="AS579" s="67"/>
    </row>
    <row r="580">
      <c r="A580" s="67"/>
      <c r="B580" s="127"/>
      <c r="C580" s="67"/>
      <c r="D580" s="67"/>
      <c r="E580" s="67"/>
      <c r="F580" s="127"/>
      <c r="G580" s="67"/>
      <c r="H580" s="75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28"/>
      <c r="V580" s="118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/>
      <c r="AO580" s="67"/>
      <c r="AP580" s="67"/>
      <c r="AQ580" s="67"/>
      <c r="AR580" s="67"/>
      <c r="AS580" s="67"/>
    </row>
    <row r="581">
      <c r="A581" s="67"/>
      <c r="B581" s="127"/>
      <c r="C581" s="67"/>
      <c r="D581" s="67"/>
      <c r="E581" s="67"/>
      <c r="F581" s="127"/>
      <c r="G581" s="67"/>
      <c r="H581" s="75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28"/>
      <c r="V581" s="118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  <c r="AM581" s="67"/>
      <c r="AN581" s="67"/>
      <c r="AO581" s="67"/>
      <c r="AP581" s="67"/>
      <c r="AQ581" s="67"/>
      <c r="AR581" s="67"/>
      <c r="AS581" s="67"/>
    </row>
    <row r="582">
      <c r="A582" s="67"/>
      <c r="B582" s="127"/>
      <c r="C582" s="67"/>
      <c r="D582" s="67"/>
      <c r="E582" s="67"/>
      <c r="F582" s="127"/>
      <c r="G582" s="67"/>
      <c r="H582" s="75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28"/>
      <c r="V582" s="118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  <c r="AM582" s="67"/>
      <c r="AN582" s="67"/>
      <c r="AO582" s="67"/>
      <c r="AP582" s="67"/>
      <c r="AQ582" s="67"/>
      <c r="AR582" s="67"/>
      <c r="AS582" s="67"/>
    </row>
    <row r="583">
      <c r="A583" s="67"/>
      <c r="B583" s="127"/>
      <c r="C583" s="67"/>
      <c r="D583" s="67"/>
      <c r="E583" s="67"/>
      <c r="F583" s="127"/>
      <c r="G583" s="67"/>
      <c r="H583" s="75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28"/>
      <c r="V583" s="118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  <c r="AM583" s="67"/>
      <c r="AN583" s="67"/>
      <c r="AO583" s="67"/>
      <c r="AP583" s="67"/>
      <c r="AQ583" s="67"/>
      <c r="AR583" s="67"/>
      <c r="AS583" s="67"/>
    </row>
    <row r="584">
      <c r="A584" s="67"/>
      <c r="B584" s="127"/>
      <c r="C584" s="67"/>
      <c r="D584" s="67"/>
      <c r="E584" s="67"/>
      <c r="F584" s="127"/>
      <c r="G584" s="67"/>
      <c r="H584" s="75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28"/>
      <c r="V584" s="118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  <c r="AM584" s="67"/>
      <c r="AN584" s="67"/>
      <c r="AO584" s="67"/>
      <c r="AP584" s="67"/>
      <c r="AQ584" s="67"/>
      <c r="AR584" s="67"/>
      <c r="AS584" s="67"/>
    </row>
    <row r="585">
      <c r="A585" s="67"/>
      <c r="B585" s="127"/>
      <c r="C585" s="67"/>
      <c r="D585" s="67"/>
      <c r="E585" s="67"/>
      <c r="F585" s="127"/>
      <c r="G585" s="67"/>
      <c r="H585" s="75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28"/>
      <c r="V585" s="118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  <c r="AM585" s="67"/>
      <c r="AN585" s="67"/>
      <c r="AO585" s="67"/>
      <c r="AP585" s="67"/>
      <c r="AQ585" s="67"/>
      <c r="AR585" s="67"/>
      <c r="AS585" s="67"/>
    </row>
    <row r="586">
      <c r="A586" s="67"/>
      <c r="B586" s="127"/>
      <c r="C586" s="67"/>
      <c r="D586" s="67"/>
      <c r="E586" s="67"/>
      <c r="F586" s="127"/>
      <c r="G586" s="67"/>
      <c r="H586" s="75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28"/>
      <c r="V586" s="118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/>
      <c r="AO586" s="67"/>
      <c r="AP586" s="67"/>
      <c r="AQ586" s="67"/>
      <c r="AR586" s="67"/>
      <c r="AS586" s="67"/>
    </row>
    <row r="587">
      <c r="A587" s="67"/>
      <c r="B587" s="127"/>
      <c r="C587" s="67"/>
      <c r="D587" s="67"/>
      <c r="E587" s="67"/>
      <c r="F587" s="127"/>
      <c r="G587" s="67"/>
      <c r="H587" s="75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28"/>
      <c r="V587" s="118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  <c r="AO587" s="67"/>
      <c r="AP587" s="67"/>
      <c r="AQ587" s="67"/>
      <c r="AR587" s="67"/>
      <c r="AS587" s="67"/>
    </row>
    <row r="588">
      <c r="A588" s="67"/>
      <c r="B588" s="127"/>
      <c r="C588" s="67"/>
      <c r="D588" s="67"/>
      <c r="E588" s="67"/>
      <c r="F588" s="127"/>
      <c r="G588" s="67"/>
      <c r="H588" s="75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28"/>
      <c r="V588" s="118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  <c r="AO588" s="67"/>
      <c r="AP588" s="67"/>
      <c r="AQ588" s="67"/>
      <c r="AR588" s="67"/>
      <c r="AS588" s="67"/>
    </row>
    <row r="589">
      <c r="A589" s="67"/>
      <c r="B589" s="127"/>
      <c r="C589" s="67"/>
      <c r="D589" s="67"/>
      <c r="E589" s="67"/>
      <c r="F589" s="127"/>
      <c r="G589" s="67"/>
      <c r="H589" s="75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28"/>
      <c r="V589" s="118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/>
      <c r="AO589" s="67"/>
      <c r="AP589" s="67"/>
      <c r="AQ589" s="67"/>
      <c r="AR589" s="67"/>
      <c r="AS589" s="67"/>
    </row>
    <row r="590">
      <c r="A590" s="67"/>
      <c r="B590" s="127"/>
      <c r="C590" s="67"/>
      <c r="D590" s="67"/>
      <c r="E590" s="67"/>
      <c r="F590" s="127"/>
      <c r="G590" s="67"/>
      <c r="H590" s="75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28"/>
      <c r="V590" s="118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  <c r="AM590" s="67"/>
      <c r="AN590" s="67"/>
      <c r="AO590" s="67"/>
      <c r="AP590" s="67"/>
      <c r="AQ590" s="67"/>
      <c r="AR590" s="67"/>
      <c r="AS590" s="67"/>
    </row>
    <row r="591">
      <c r="A591" s="67"/>
      <c r="B591" s="127"/>
      <c r="C591" s="67"/>
      <c r="D591" s="67"/>
      <c r="E591" s="67"/>
      <c r="F591" s="127"/>
      <c r="G591" s="67"/>
      <c r="H591" s="75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28"/>
      <c r="V591" s="118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  <c r="AM591" s="67"/>
      <c r="AN591" s="67"/>
      <c r="AO591" s="67"/>
      <c r="AP591" s="67"/>
      <c r="AQ591" s="67"/>
      <c r="AR591" s="67"/>
      <c r="AS591" s="67"/>
    </row>
    <row r="592">
      <c r="A592" s="67"/>
      <c r="B592" s="127"/>
      <c r="C592" s="67"/>
      <c r="D592" s="67"/>
      <c r="E592" s="67"/>
      <c r="F592" s="127"/>
      <c r="G592" s="67"/>
      <c r="H592" s="75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28"/>
      <c r="V592" s="118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  <c r="AM592" s="67"/>
      <c r="AN592" s="67"/>
      <c r="AO592" s="67"/>
      <c r="AP592" s="67"/>
      <c r="AQ592" s="67"/>
      <c r="AR592" s="67"/>
      <c r="AS592" s="67"/>
    </row>
    <row r="593">
      <c r="A593" s="67"/>
      <c r="B593" s="127"/>
      <c r="C593" s="67"/>
      <c r="D593" s="67"/>
      <c r="E593" s="67"/>
      <c r="F593" s="127"/>
      <c r="G593" s="67"/>
      <c r="H593" s="75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28"/>
      <c r="V593" s="118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  <c r="AM593" s="67"/>
      <c r="AN593" s="67"/>
      <c r="AO593" s="67"/>
      <c r="AP593" s="67"/>
      <c r="AQ593" s="67"/>
      <c r="AR593" s="67"/>
      <c r="AS593" s="67"/>
    </row>
    <row r="594">
      <c r="A594" s="67"/>
      <c r="B594" s="127"/>
      <c r="C594" s="67"/>
      <c r="D594" s="67"/>
      <c r="E594" s="67"/>
      <c r="F594" s="127"/>
      <c r="G594" s="67"/>
      <c r="H594" s="75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28"/>
      <c r="V594" s="118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  <c r="AM594" s="67"/>
      <c r="AN594" s="67"/>
      <c r="AO594" s="67"/>
      <c r="AP594" s="67"/>
      <c r="AQ594" s="67"/>
      <c r="AR594" s="67"/>
      <c r="AS594" s="67"/>
    </row>
    <row r="595">
      <c r="A595" s="67"/>
      <c r="B595" s="127"/>
      <c r="C595" s="67"/>
      <c r="D595" s="67"/>
      <c r="E595" s="67"/>
      <c r="F595" s="127"/>
      <c r="G595" s="67"/>
      <c r="H595" s="75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28"/>
      <c r="V595" s="118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  <c r="AM595" s="67"/>
      <c r="AN595" s="67"/>
      <c r="AO595" s="67"/>
      <c r="AP595" s="67"/>
      <c r="AQ595" s="67"/>
      <c r="AR595" s="67"/>
      <c r="AS595" s="67"/>
    </row>
    <row r="596">
      <c r="A596" s="67"/>
      <c r="B596" s="127"/>
      <c r="C596" s="67"/>
      <c r="D596" s="67"/>
      <c r="E596" s="67"/>
      <c r="F596" s="127"/>
      <c r="G596" s="67"/>
      <c r="H596" s="75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28"/>
      <c r="V596" s="118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  <c r="AM596" s="67"/>
      <c r="AN596" s="67"/>
      <c r="AO596" s="67"/>
      <c r="AP596" s="67"/>
      <c r="AQ596" s="67"/>
      <c r="AR596" s="67"/>
      <c r="AS596" s="67"/>
    </row>
    <row r="597">
      <c r="A597" s="67"/>
      <c r="B597" s="127"/>
      <c r="C597" s="67"/>
      <c r="D597" s="67"/>
      <c r="E597" s="67"/>
      <c r="F597" s="127"/>
      <c r="G597" s="67"/>
      <c r="H597" s="75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28"/>
      <c r="V597" s="118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  <c r="AM597" s="67"/>
      <c r="AN597" s="67"/>
      <c r="AO597" s="67"/>
      <c r="AP597" s="67"/>
      <c r="AQ597" s="67"/>
      <c r="AR597" s="67"/>
      <c r="AS597" s="67"/>
    </row>
    <row r="598">
      <c r="A598" s="67"/>
      <c r="B598" s="127"/>
      <c r="C598" s="67"/>
      <c r="D598" s="67"/>
      <c r="E598" s="67"/>
      <c r="F598" s="127"/>
      <c r="G598" s="67"/>
      <c r="H598" s="75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28"/>
      <c r="V598" s="118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  <c r="AM598" s="67"/>
      <c r="AN598" s="67"/>
      <c r="AO598" s="67"/>
      <c r="AP598" s="67"/>
      <c r="AQ598" s="67"/>
      <c r="AR598" s="67"/>
      <c r="AS598" s="67"/>
    </row>
    <row r="599">
      <c r="A599" s="67"/>
      <c r="B599" s="127"/>
      <c r="C599" s="67"/>
      <c r="D599" s="67"/>
      <c r="E599" s="67"/>
      <c r="F599" s="127"/>
      <c r="G599" s="67"/>
      <c r="H599" s="75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28"/>
      <c r="V599" s="118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  <c r="AM599" s="67"/>
      <c r="AN599" s="67"/>
      <c r="AO599" s="67"/>
      <c r="AP599" s="67"/>
      <c r="AQ599" s="67"/>
      <c r="AR599" s="67"/>
      <c r="AS599" s="67"/>
    </row>
    <row r="600">
      <c r="A600" s="67"/>
      <c r="B600" s="127"/>
      <c r="C600" s="67"/>
      <c r="D600" s="67"/>
      <c r="E600" s="67"/>
      <c r="F600" s="127"/>
      <c r="G600" s="67"/>
      <c r="H600" s="75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28"/>
      <c r="V600" s="118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  <c r="AM600" s="67"/>
      <c r="AN600" s="67"/>
      <c r="AO600" s="67"/>
      <c r="AP600" s="67"/>
      <c r="AQ600" s="67"/>
      <c r="AR600" s="67"/>
      <c r="AS600" s="67"/>
    </row>
    <row r="601">
      <c r="A601" s="67"/>
      <c r="B601" s="127"/>
      <c r="C601" s="67"/>
      <c r="D601" s="67"/>
      <c r="E601" s="67"/>
      <c r="F601" s="127"/>
      <c r="G601" s="67"/>
      <c r="H601" s="75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28"/>
      <c r="V601" s="118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67"/>
      <c r="AJ601" s="67"/>
      <c r="AK601" s="67"/>
      <c r="AL601" s="67"/>
      <c r="AM601" s="67"/>
      <c r="AN601" s="67"/>
      <c r="AO601" s="67"/>
      <c r="AP601" s="67"/>
      <c r="AQ601" s="67"/>
      <c r="AR601" s="67"/>
      <c r="AS601" s="67"/>
    </row>
    <row r="602">
      <c r="A602" s="67"/>
      <c r="B602" s="127"/>
      <c r="C602" s="67"/>
      <c r="D602" s="67"/>
      <c r="E602" s="67"/>
      <c r="F602" s="127"/>
      <c r="G602" s="67"/>
      <c r="H602" s="75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28"/>
      <c r="V602" s="118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67"/>
      <c r="AJ602" s="67"/>
      <c r="AK602" s="67"/>
      <c r="AL602" s="67"/>
      <c r="AM602" s="67"/>
      <c r="AN602" s="67"/>
      <c r="AO602" s="67"/>
      <c r="AP602" s="67"/>
      <c r="AQ602" s="67"/>
      <c r="AR602" s="67"/>
      <c r="AS602" s="67"/>
    </row>
    <row r="603">
      <c r="A603" s="67"/>
      <c r="B603" s="127"/>
      <c r="C603" s="67"/>
      <c r="D603" s="67"/>
      <c r="E603" s="67"/>
      <c r="F603" s="127"/>
      <c r="G603" s="67"/>
      <c r="H603" s="75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28"/>
      <c r="V603" s="118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  <c r="AM603" s="67"/>
      <c r="AN603" s="67"/>
      <c r="AO603" s="67"/>
      <c r="AP603" s="67"/>
      <c r="AQ603" s="67"/>
      <c r="AR603" s="67"/>
      <c r="AS603" s="67"/>
    </row>
    <row r="604">
      <c r="A604" s="67"/>
      <c r="B604" s="127"/>
      <c r="C604" s="67"/>
      <c r="D604" s="67"/>
      <c r="E604" s="67"/>
      <c r="F604" s="127"/>
      <c r="G604" s="67"/>
      <c r="H604" s="75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28"/>
      <c r="V604" s="118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  <c r="AM604" s="67"/>
      <c r="AN604" s="67"/>
      <c r="AO604" s="67"/>
      <c r="AP604" s="67"/>
      <c r="AQ604" s="67"/>
      <c r="AR604" s="67"/>
      <c r="AS604" s="67"/>
    </row>
    <row r="605">
      <c r="A605" s="67"/>
      <c r="B605" s="127"/>
      <c r="C605" s="67"/>
      <c r="D605" s="67"/>
      <c r="E605" s="67"/>
      <c r="F605" s="127"/>
      <c r="G605" s="67"/>
      <c r="H605" s="75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28"/>
      <c r="V605" s="118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  <c r="AM605" s="67"/>
      <c r="AN605" s="67"/>
      <c r="AO605" s="67"/>
      <c r="AP605" s="67"/>
      <c r="AQ605" s="67"/>
      <c r="AR605" s="67"/>
      <c r="AS605" s="67"/>
    </row>
    <row r="606">
      <c r="A606" s="67"/>
      <c r="B606" s="127"/>
      <c r="C606" s="67"/>
      <c r="D606" s="67"/>
      <c r="E606" s="67"/>
      <c r="F606" s="127"/>
      <c r="G606" s="67"/>
      <c r="H606" s="75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28"/>
      <c r="V606" s="118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  <c r="AM606" s="67"/>
      <c r="AN606" s="67"/>
      <c r="AO606" s="67"/>
      <c r="AP606" s="67"/>
      <c r="AQ606" s="67"/>
      <c r="AR606" s="67"/>
      <c r="AS606" s="67"/>
    </row>
    <row r="607">
      <c r="A607" s="67"/>
      <c r="B607" s="127"/>
      <c r="C607" s="67"/>
      <c r="D607" s="67"/>
      <c r="E607" s="67"/>
      <c r="F607" s="127"/>
      <c r="G607" s="67"/>
      <c r="H607" s="75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28"/>
      <c r="V607" s="118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  <c r="AM607" s="67"/>
      <c r="AN607" s="67"/>
      <c r="AO607" s="67"/>
      <c r="AP607" s="67"/>
      <c r="AQ607" s="67"/>
      <c r="AR607" s="67"/>
      <c r="AS607" s="67"/>
    </row>
    <row r="608">
      <c r="A608" s="67"/>
      <c r="B608" s="127"/>
      <c r="C608" s="67"/>
      <c r="D608" s="67"/>
      <c r="E608" s="67"/>
      <c r="F608" s="127"/>
      <c r="G608" s="67"/>
      <c r="H608" s="75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28"/>
      <c r="V608" s="118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  <c r="AM608" s="67"/>
      <c r="AN608" s="67"/>
      <c r="AO608" s="67"/>
      <c r="AP608" s="67"/>
      <c r="AQ608" s="67"/>
      <c r="AR608" s="67"/>
      <c r="AS608" s="67"/>
    </row>
    <row r="609">
      <c r="A609" s="67"/>
      <c r="B609" s="127"/>
      <c r="C609" s="67"/>
      <c r="D609" s="67"/>
      <c r="E609" s="67"/>
      <c r="F609" s="127"/>
      <c r="G609" s="67"/>
      <c r="H609" s="75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28"/>
      <c r="V609" s="118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  <c r="AM609" s="67"/>
      <c r="AN609" s="67"/>
      <c r="AO609" s="67"/>
      <c r="AP609" s="67"/>
      <c r="AQ609" s="67"/>
      <c r="AR609" s="67"/>
      <c r="AS609" s="67"/>
    </row>
    <row r="610">
      <c r="A610" s="67"/>
      <c r="B610" s="127"/>
      <c r="C610" s="67"/>
      <c r="D610" s="67"/>
      <c r="E610" s="67"/>
      <c r="F610" s="127"/>
      <c r="G610" s="67"/>
      <c r="H610" s="75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28"/>
      <c r="V610" s="118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  <c r="AM610" s="67"/>
      <c r="AN610" s="67"/>
      <c r="AO610" s="67"/>
      <c r="AP610" s="67"/>
      <c r="AQ610" s="67"/>
      <c r="AR610" s="67"/>
      <c r="AS610" s="67"/>
    </row>
    <row r="611">
      <c r="A611" s="67"/>
      <c r="B611" s="127"/>
      <c r="C611" s="67"/>
      <c r="D611" s="67"/>
      <c r="E611" s="67"/>
      <c r="F611" s="127"/>
      <c r="G611" s="67"/>
      <c r="H611" s="75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28"/>
      <c r="V611" s="118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  <c r="AM611" s="67"/>
      <c r="AN611" s="67"/>
      <c r="AO611" s="67"/>
      <c r="AP611" s="67"/>
      <c r="AQ611" s="67"/>
      <c r="AR611" s="67"/>
      <c r="AS611" s="67"/>
    </row>
    <row r="612">
      <c r="A612" s="67"/>
      <c r="B612" s="127"/>
      <c r="C612" s="67"/>
      <c r="D612" s="67"/>
      <c r="E612" s="67"/>
      <c r="F612" s="127"/>
      <c r="G612" s="67"/>
      <c r="H612" s="75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28"/>
      <c r="V612" s="118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  <c r="AM612" s="67"/>
      <c r="AN612" s="67"/>
      <c r="AO612" s="67"/>
      <c r="AP612" s="67"/>
      <c r="AQ612" s="67"/>
      <c r="AR612" s="67"/>
      <c r="AS612" s="67"/>
    </row>
    <row r="613">
      <c r="A613" s="67"/>
      <c r="B613" s="127"/>
      <c r="C613" s="67"/>
      <c r="D613" s="67"/>
      <c r="E613" s="67"/>
      <c r="F613" s="127"/>
      <c r="G613" s="67"/>
      <c r="H613" s="75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28"/>
      <c r="V613" s="118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  <c r="AM613" s="67"/>
      <c r="AN613" s="67"/>
      <c r="AO613" s="67"/>
      <c r="AP613" s="67"/>
      <c r="AQ613" s="67"/>
      <c r="AR613" s="67"/>
      <c r="AS613" s="67"/>
    </row>
    <row r="614">
      <c r="A614" s="67"/>
      <c r="B614" s="127"/>
      <c r="C614" s="67"/>
      <c r="D614" s="67"/>
      <c r="E614" s="67"/>
      <c r="F614" s="127"/>
      <c r="G614" s="67"/>
      <c r="H614" s="75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28"/>
      <c r="V614" s="118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  <c r="AM614" s="67"/>
      <c r="AN614" s="67"/>
      <c r="AO614" s="67"/>
      <c r="AP614" s="67"/>
      <c r="AQ614" s="67"/>
      <c r="AR614" s="67"/>
      <c r="AS614" s="67"/>
    </row>
    <row r="615">
      <c r="A615" s="67"/>
      <c r="B615" s="127"/>
      <c r="C615" s="67"/>
      <c r="D615" s="67"/>
      <c r="E615" s="67"/>
      <c r="F615" s="127"/>
      <c r="G615" s="67"/>
      <c r="H615" s="75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28"/>
      <c r="V615" s="118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  <c r="AM615" s="67"/>
      <c r="AN615" s="67"/>
      <c r="AO615" s="67"/>
      <c r="AP615" s="67"/>
      <c r="AQ615" s="67"/>
      <c r="AR615" s="67"/>
      <c r="AS615" s="67"/>
    </row>
    <row r="616">
      <c r="A616" s="67"/>
      <c r="B616" s="127"/>
      <c r="C616" s="67"/>
      <c r="D616" s="67"/>
      <c r="E616" s="67"/>
      <c r="F616" s="127"/>
      <c r="G616" s="67"/>
      <c r="H616" s="75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28"/>
      <c r="V616" s="118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  <c r="AM616" s="67"/>
      <c r="AN616" s="67"/>
      <c r="AO616" s="67"/>
      <c r="AP616" s="67"/>
      <c r="AQ616" s="67"/>
      <c r="AR616" s="67"/>
      <c r="AS616" s="67"/>
    </row>
    <row r="617">
      <c r="A617" s="67"/>
      <c r="B617" s="127"/>
      <c r="C617" s="67"/>
      <c r="D617" s="67"/>
      <c r="E617" s="67"/>
      <c r="F617" s="127"/>
      <c r="G617" s="67"/>
      <c r="H617" s="75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28"/>
      <c r="V617" s="118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  <c r="AM617" s="67"/>
      <c r="AN617" s="67"/>
      <c r="AO617" s="67"/>
      <c r="AP617" s="67"/>
      <c r="AQ617" s="67"/>
      <c r="AR617" s="67"/>
      <c r="AS617" s="67"/>
    </row>
    <row r="618">
      <c r="A618" s="67"/>
      <c r="B618" s="127"/>
      <c r="C618" s="67"/>
      <c r="D618" s="67"/>
      <c r="E618" s="67"/>
      <c r="F618" s="127"/>
      <c r="G618" s="67"/>
      <c r="H618" s="75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28"/>
      <c r="V618" s="118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  <c r="AM618" s="67"/>
      <c r="AN618" s="67"/>
      <c r="AO618" s="67"/>
      <c r="AP618" s="67"/>
      <c r="AQ618" s="67"/>
      <c r="AR618" s="67"/>
      <c r="AS618" s="67"/>
    </row>
    <row r="619">
      <c r="A619" s="67"/>
      <c r="B619" s="127"/>
      <c r="C619" s="67"/>
      <c r="D619" s="67"/>
      <c r="E619" s="67"/>
      <c r="F619" s="127"/>
      <c r="G619" s="67"/>
      <c r="H619" s="75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28"/>
      <c r="V619" s="118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  <c r="AM619" s="67"/>
      <c r="AN619" s="67"/>
      <c r="AO619" s="67"/>
      <c r="AP619" s="67"/>
      <c r="AQ619" s="67"/>
      <c r="AR619" s="67"/>
      <c r="AS619" s="67"/>
    </row>
    <row r="620">
      <c r="A620" s="67"/>
      <c r="B620" s="127"/>
      <c r="C620" s="67"/>
      <c r="D620" s="67"/>
      <c r="E620" s="67"/>
      <c r="F620" s="127"/>
      <c r="G620" s="67"/>
      <c r="H620" s="75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28"/>
      <c r="V620" s="118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  <c r="AM620" s="67"/>
      <c r="AN620" s="67"/>
      <c r="AO620" s="67"/>
      <c r="AP620" s="67"/>
      <c r="AQ620" s="67"/>
      <c r="AR620" s="67"/>
      <c r="AS620" s="67"/>
    </row>
    <row r="621">
      <c r="A621" s="67"/>
      <c r="B621" s="127"/>
      <c r="C621" s="67"/>
      <c r="D621" s="67"/>
      <c r="E621" s="67"/>
      <c r="F621" s="127"/>
      <c r="G621" s="67"/>
      <c r="H621" s="75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28"/>
      <c r="V621" s="118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  <c r="AM621" s="67"/>
      <c r="AN621" s="67"/>
      <c r="AO621" s="67"/>
      <c r="AP621" s="67"/>
      <c r="AQ621" s="67"/>
      <c r="AR621" s="67"/>
      <c r="AS621" s="67"/>
    </row>
    <row r="622">
      <c r="A622" s="67"/>
      <c r="B622" s="127"/>
      <c r="C622" s="67"/>
      <c r="D622" s="67"/>
      <c r="E622" s="67"/>
      <c r="F622" s="127"/>
      <c r="G622" s="67"/>
      <c r="H622" s="75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28"/>
      <c r="V622" s="118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/>
      <c r="AO622" s="67"/>
      <c r="AP622" s="67"/>
      <c r="AQ622" s="67"/>
      <c r="AR622" s="67"/>
      <c r="AS622" s="67"/>
    </row>
    <row r="623">
      <c r="A623" s="67"/>
      <c r="B623" s="127"/>
      <c r="C623" s="67"/>
      <c r="D623" s="67"/>
      <c r="E623" s="67"/>
      <c r="F623" s="127"/>
      <c r="G623" s="67"/>
      <c r="H623" s="75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28"/>
      <c r="V623" s="118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/>
      <c r="AO623" s="67"/>
      <c r="AP623" s="67"/>
      <c r="AQ623" s="67"/>
      <c r="AR623" s="67"/>
      <c r="AS623" s="67"/>
    </row>
    <row r="624">
      <c r="A624" s="67"/>
      <c r="B624" s="127"/>
      <c r="C624" s="67"/>
      <c r="D624" s="67"/>
      <c r="E624" s="67"/>
      <c r="F624" s="127"/>
      <c r="G624" s="67"/>
      <c r="H624" s="75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28"/>
      <c r="V624" s="118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/>
      <c r="AO624" s="67"/>
      <c r="AP624" s="67"/>
      <c r="AQ624" s="67"/>
      <c r="AR624" s="67"/>
      <c r="AS624" s="67"/>
    </row>
    <row r="625">
      <c r="A625" s="67"/>
      <c r="B625" s="127"/>
      <c r="C625" s="67"/>
      <c r="D625" s="67"/>
      <c r="E625" s="67"/>
      <c r="F625" s="127"/>
      <c r="G625" s="67"/>
      <c r="H625" s="75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28"/>
      <c r="V625" s="118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  <c r="AM625" s="67"/>
      <c r="AN625" s="67"/>
      <c r="AO625" s="67"/>
      <c r="AP625" s="67"/>
      <c r="AQ625" s="67"/>
      <c r="AR625" s="67"/>
      <c r="AS625" s="67"/>
    </row>
    <row r="626">
      <c r="A626" s="67"/>
      <c r="B626" s="127"/>
      <c r="C626" s="67"/>
      <c r="D626" s="67"/>
      <c r="E626" s="67"/>
      <c r="F626" s="127"/>
      <c r="G626" s="67"/>
      <c r="H626" s="75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28"/>
      <c r="V626" s="118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  <c r="AM626" s="67"/>
      <c r="AN626" s="67"/>
      <c r="AO626" s="67"/>
      <c r="AP626" s="67"/>
      <c r="AQ626" s="67"/>
      <c r="AR626" s="67"/>
      <c r="AS626" s="67"/>
    </row>
    <row r="627">
      <c r="A627" s="67"/>
      <c r="B627" s="127"/>
      <c r="C627" s="67"/>
      <c r="D627" s="67"/>
      <c r="E627" s="67"/>
      <c r="F627" s="127"/>
      <c r="G627" s="67"/>
      <c r="H627" s="75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28"/>
      <c r="V627" s="118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  <c r="AM627" s="67"/>
      <c r="AN627" s="67"/>
      <c r="AO627" s="67"/>
      <c r="AP627" s="67"/>
      <c r="AQ627" s="67"/>
      <c r="AR627" s="67"/>
      <c r="AS627" s="67"/>
    </row>
    <row r="628">
      <c r="A628" s="67"/>
      <c r="B628" s="127"/>
      <c r="C628" s="67"/>
      <c r="D628" s="67"/>
      <c r="E628" s="67"/>
      <c r="F628" s="127"/>
      <c r="G628" s="67"/>
      <c r="H628" s="75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28"/>
      <c r="V628" s="118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  <c r="AM628" s="67"/>
      <c r="AN628" s="67"/>
      <c r="AO628" s="67"/>
      <c r="AP628" s="67"/>
      <c r="AQ628" s="67"/>
      <c r="AR628" s="67"/>
      <c r="AS628" s="67"/>
    </row>
    <row r="629">
      <c r="A629" s="67"/>
      <c r="B629" s="127"/>
      <c r="C629" s="67"/>
      <c r="D629" s="67"/>
      <c r="E629" s="67"/>
      <c r="F629" s="127"/>
      <c r="G629" s="67"/>
      <c r="H629" s="75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28"/>
      <c r="V629" s="118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  <c r="AM629" s="67"/>
      <c r="AN629" s="67"/>
      <c r="AO629" s="67"/>
      <c r="AP629" s="67"/>
      <c r="AQ629" s="67"/>
      <c r="AR629" s="67"/>
      <c r="AS629" s="67"/>
    </row>
    <row r="630">
      <c r="A630" s="67"/>
      <c r="B630" s="127"/>
      <c r="C630" s="67"/>
      <c r="D630" s="67"/>
      <c r="E630" s="67"/>
      <c r="F630" s="127"/>
      <c r="G630" s="67"/>
      <c r="H630" s="75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28"/>
      <c r="V630" s="118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  <c r="AM630" s="67"/>
      <c r="AN630" s="67"/>
      <c r="AO630" s="67"/>
      <c r="AP630" s="67"/>
      <c r="AQ630" s="67"/>
      <c r="AR630" s="67"/>
      <c r="AS630" s="67"/>
    </row>
    <row r="631">
      <c r="A631" s="67"/>
      <c r="B631" s="127"/>
      <c r="C631" s="67"/>
      <c r="D631" s="67"/>
      <c r="E631" s="67"/>
      <c r="F631" s="127"/>
      <c r="G631" s="67"/>
      <c r="H631" s="75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28"/>
      <c r="V631" s="118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  <c r="AM631" s="67"/>
      <c r="AN631" s="67"/>
      <c r="AO631" s="67"/>
      <c r="AP631" s="67"/>
      <c r="AQ631" s="67"/>
      <c r="AR631" s="67"/>
      <c r="AS631" s="67"/>
    </row>
    <row r="632">
      <c r="A632" s="67"/>
      <c r="B632" s="127"/>
      <c r="C632" s="67"/>
      <c r="D632" s="67"/>
      <c r="E632" s="67"/>
      <c r="F632" s="127"/>
      <c r="G632" s="67"/>
      <c r="H632" s="75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28"/>
      <c r="V632" s="118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  <c r="AM632" s="67"/>
      <c r="AN632" s="67"/>
      <c r="AO632" s="67"/>
      <c r="AP632" s="67"/>
      <c r="AQ632" s="67"/>
      <c r="AR632" s="67"/>
      <c r="AS632" s="67"/>
    </row>
    <row r="633">
      <c r="A633" s="67"/>
      <c r="B633" s="127"/>
      <c r="C633" s="67"/>
      <c r="D633" s="67"/>
      <c r="E633" s="67"/>
      <c r="F633" s="127"/>
      <c r="G633" s="67"/>
      <c r="H633" s="75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28"/>
      <c r="V633" s="118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  <c r="AM633" s="67"/>
      <c r="AN633" s="67"/>
      <c r="AO633" s="67"/>
      <c r="AP633" s="67"/>
      <c r="AQ633" s="67"/>
      <c r="AR633" s="67"/>
      <c r="AS633" s="67"/>
    </row>
    <row r="634">
      <c r="A634" s="67"/>
      <c r="B634" s="127"/>
      <c r="C634" s="67"/>
      <c r="D634" s="67"/>
      <c r="E634" s="67"/>
      <c r="F634" s="127"/>
      <c r="G634" s="67"/>
      <c r="H634" s="75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28"/>
      <c r="V634" s="118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  <c r="AM634" s="67"/>
      <c r="AN634" s="67"/>
      <c r="AO634" s="67"/>
      <c r="AP634" s="67"/>
      <c r="AQ634" s="67"/>
      <c r="AR634" s="67"/>
      <c r="AS634" s="67"/>
    </row>
    <row r="635">
      <c r="A635" s="67"/>
      <c r="B635" s="127"/>
      <c r="C635" s="67"/>
      <c r="D635" s="67"/>
      <c r="E635" s="67"/>
      <c r="F635" s="127"/>
      <c r="G635" s="67"/>
      <c r="H635" s="75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28"/>
      <c r="V635" s="118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  <c r="AM635" s="67"/>
      <c r="AN635" s="67"/>
      <c r="AO635" s="67"/>
      <c r="AP635" s="67"/>
      <c r="AQ635" s="67"/>
      <c r="AR635" s="67"/>
      <c r="AS635" s="67"/>
    </row>
    <row r="636">
      <c r="A636" s="67"/>
      <c r="B636" s="127"/>
      <c r="C636" s="67"/>
      <c r="D636" s="67"/>
      <c r="E636" s="67"/>
      <c r="F636" s="127"/>
      <c r="G636" s="67"/>
      <c r="H636" s="75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28"/>
      <c r="V636" s="118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  <c r="AM636" s="67"/>
      <c r="AN636" s="67"/>
      <c r="AO636" s="67"/>
      <c r="AP636" s="67"/>
      <c r="AQ636" s="67"/>
      <c r="AR636" s="67"/>
      <c r="AS636" s="67"/>
    </row>
    <row r="637">
      <c r="A637" s="67"/>
      <c r="B637" s="127"/>
      <c r="C637" s="67"/>
      <c r="D637" s="67"/>
      <c r="E637" s="67"/>
      <c r="F637" s="127"/>
      <c r="G637" s="67"/>
      <c r="H637" s="75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28"/>
      <c r="V637" s="118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  <c r="AM637" s="67"/>
      <c r="AN637" s="67"/>
      <c r="AO637" s="67"/>
      <c r="AP637" s="67"/>
      <c r="AQ637" s="67"/>
      <c r="AR637" s="67"/>
      <c r="AS637" s="67"/>
    </row>
    <row r="638">
      <c r="A638" s="67"/>
      <c r="B638" s="127"/>
      <c r="C638" s="67"/>
      <c r="D638" s="67"/>
      <c r="E638" s="67"/>
      <c r="F638" s="127"/>
      <c r="G638" s="67"/>
      <c r="H638" s="75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28"/>
      <c r="V638" s="118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  <c r="AM638" s="67"/>
      <c r="AN638" s="67"/>
      <c r="AO638" s="67"/>
      <c r="AP638" s="67"/>
      <c r="AQ638" s="67"/>
      <c r="AR638" s="67"/>
      <c r="AS638" s="67"/>
    </row>
    <row r="639">
      <c r="A639" s="67"/>
      <c r="B639" s="127"/>
      <c r="C639" s="67"/>
      <c r="D639" s="67"/>
      <c r="E639" s="67"/>
      <c r="F639" s="127"/>
      <c r="G639" s="67"/>
      <c r="H639" s="75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28"/>
      <c r="V639" s="118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  <c r="AM639" s="67"/>
      <c r="AN639" s="67"/>
      <c r="AO639" s="67"/>
      <c r="AP639" s="67"/>
      <c r="AQ639" s="67"/>
      <c r="AR639" s="67"/>
      <c r="AS639" s="67"/>
    </row>
    <row r="640">
      <c r="A640" s="67"/>
      <c r="B640" s="127"/>
      <c r="C640" s="67"/>
      <c r="D640" s="67"/>
      <c r="E640" s="67"/>
      <c r="F640" s="127"/>
      <c r="G640" s="67"/>
      <c r="H640" s="75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28"/>
      <c r="V640" s="118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  <c r="AM640" s="67"/>
      <c r="AN640" s="67"/>
      <c r="AO640" s="67"/>
      <c r="AP640" s="67"/>
      <c r="AQ640" s="67"/>
      <c r="AR640" s="67"/>
      <c r="AS640" s="67"/>
    </row>
    <row r="641">
      <c r="A641" s="67"/>
      <c r="B641" s="127"/>
      <c r="C641" s="67"/>
      <c r="D641" s="67"/>
      <c r="E641" s="67"/>
      <c r="F641" s="127"/>
      <c r="G641" s="67"/>
      <c r="H641" s="75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28"/>
      <c r="V641" s="118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  <c r="AM641" s="67"/>
      <c r="AN641" s="67"/>
      <c r="AO641" s="67"/>
      <c r="AP641" s="67"/>
      <c r="AQ641" s="67"/>
      <c r="AR641" s="67"/>
      <c r="AS641" s="67"/>
    </row>
    <row r="642">
      <c r="A642" s="67"/>
      <c r="B642" s="127"/>
      <c r="C642" s="67"/>
      <c r="D642" s="67"/>
      <c r="E642" s="67"/>
      <c r="F642" s="127"/>
      <c r="G642" s="67"/>
      <c r="H642" s="75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28"/>
      <c r="V642" s="118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  <c r="AM642" s="67"/>
      <c r="AN642" s="67"/>
      <c r="AO642" s="67"/>
      <c r="AP642" s="67"/>
      <c r="AQ642" s="67"/>
      <c r="AR642" s="67"/>
      <c r="AS642" s="67"/>
    </row>
    <row r="643">
      <c r="A643" s="67"/>
      <c r="B643" s="127"/>
      <c r="C643" s="67"/>
      <c r="D643" s="67"/>
      <c r="E643" s="67"/>
      <c r="F643" s="127"/>
      <c r="G643" s="67"/>
      <c r="H643" s="75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28"/>
      <c r="V643" s="118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  <c r="AM643" s="67"/>
      <c r="AN643" s="67"/>
      <c r="AO643" s="67"/>
      <c r="AP643" s="67"/>
      <c r="AQ643" s="67"/>
      <c r="AR643" s="67"/>
      <c r="AS643" s="67"/>
    </row>
    <row r="644">
      <c r="A644" s="67"/>
      <c r="B644" s="127"/>
      <c r="C644" s="67"/>
      <c r="D644" s="67"/>
      <c r="E644" s="67"/>
      <c r="F644" s="127"/>
      <c r="G644" s="67"/>
      <c r="H644" s="75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28"/>
      <c r="V644" s="118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  <c r="AM644" s="67"/>
      <c r="AN644" s="67"/>
      <c r="AO644" s="67"/>
      <c r="AP644" s="67"/>
      <c r="AQ644" s="67"/>
      <c r="AR644" s="67"/>
      <c r="AS644" s="67"/>
    </row>
    <row r="645">
      <c r="A645" s="67"/>
      <c r="B645" s="127"/>
      <c r="C645" s="67"/>
      <c r="D645" s="67"/>
      <c r="E645" s="67"/>
      <c r="F645" s="127"/>
      <c r="G645" s="67"/>
      <c r="H645" s="75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28"/>
      <c r="V645" s="118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  <c r="AM645" s="67"/>
      <c r="AN645" s="67"/>
      <c r="AO645" s="67"/>
      <c r="AP645" s="67"/>
      <c r="AQ645" s="67"/>
      <c r="AR645" s="67"/>
      <c r="AS645" s="67"/>
    </row>
    <row r="646">
      <c r="A646" s="67"/>
      <c r="B646" s="127"/>
      <c r="C646" s="67"/>
      <c r="D646" s="67"/>
      <c r="E646" s="67"/>
      <c r="F646" s="127"/>
      <c r="G646" s="67"/>
      <c r="H646" s="75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28"/>
      <c r="V646" s="118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  <c r="AM646" s="67"/>
      <c r="AN646" s="67"/>
      <c r="AO646" s="67"/>
      <c r="AP646" s="67"/>
      <c r="AQ646" s="67"/>
      <c r="AR646" s="67"/>
      <c r="AS646" s="67"/>
    </row>
    <row r="647">
      <c r="A647" s="67"/>
      <c r="B647" s="127"/>
      <c r="C647" s="67"/>
      <c r="D647" s="67"/>
      <c r="E647" s="67"/>
      <c r="F647" s="127"/>
      <c r="G647" s="67"/>
      <c r="H647" s="75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28"/>
      <c r="V647" s="118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  <c r="AM647" s="67"/>
      <c r="AN647" s="67"/>
      <c r="AO647" s="67"/>
      <c r="AP647" s="67"/>
      <c r="AQ647" s="67"/>
      <c r="AR647" s="67"/>
      <c r="AS647" s="67"/>
    </row>
    <row r="648">
      <c r="A648" s="67"/>
      <c r="B648" s="127"/>
      <c r="C648" s="67"/>
      <c r="D648" s="67"/>
      <c r="E648" s="67"/>
      <c r="F648" s="127"/>
      <c r="G648" s="67"/>
      <c r="H648" s="75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28"/>
      <c r="V648" s="118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  <c r="AM648" s="67"/>
      <c r="AN648" s="67"/>
      <c r="AO648" s="67"/>
      <c r="AP648" s="67"/>
      <c r="AQ648" s="67"/>
      <c r="AR648" s="67"/>
      <c r="AS648" s="67"/>
    </row>
    <row r="649">
      <c r="A649" s="67"/>
      <c r="B649" s="127"/>
      <c r="C649" s="67"/>
      <c r="D649" s="67"/>
      <c r="E649" s="67"/>
      <c r="F649" s="127"/>
      <c r="G649" s="67"/>
      <c r="H649" s="75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28"/>
      <c r="V649" s="118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  <c r="AM649" s="67"/>
      <c r="AN649" s="67"/>
      <c r="AO649" s="67"/>
      <c r="AP649" s="67"/>
      <c r="AQ649" s="67"/>
      <c r="AR649" s="67"/>
      <c r="AS649" s="67"/>
    </row>
    <row r="650">
      <c r="A650" s="67"/>
      <c r="B650" s="127"/>
      <c r="C650" s="67"/>
      <c r="D650" s="67"/>
      <c r="E650" s="67"/>
      <c r="F650" s="127"/>
      <c r="G650" s="67"/>
      <c r="H650" s="75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28"/>
      <c r="V650" s="118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  <c r="AM650" s="67"/>
      <c r="AN650" s="67"/>
      <c r="AO650" s="67"/>
      <c r="AP650" s="67"/>
      <c r="AQ650" s="67"/>
      <c r="AR650" s="67"/>
      <c r="AS650" s="67"/>
    </row>
    <row r="651">
      <c r="A651" s="67"/>
      <c r="B651" s="127"/>
      <c r="C651" s="67"/>
      <c r="D651" s="67"/>
      <c r="E651" s="67"/>
      <c r="F651" s="127"/>
      <c r="G651" s="67"/>
      <c r="H651" s="75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28"/>
      <c r="V651" s="118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  <c r="AM651" s="67"/>
      <c r="AN651" s="67"/>
      <c r="AO651" s="67"/>
      <c r="AP651" s="67"/>
      <c r="AQ651" s="67"/>
      <c r="AR651" s="67"/>
      <c r="AS651" s="67"/>
    </row>
    <row r="652">
      <c r="A652" s="67"/>
      <c r="B652" s="127"/>
      <c r="C652" s="67"/>
      <c r="D652" s="67"/>
      <c r="E652" s="67"/>
      <c r="F652" s="127"/>
      <c r="G652" s="67"/>
      <c r="H652" s="75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28"/>
      <c r="V652" s="118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/>
      <c r="AO652" s="67"/>
      <c r="AP652" s="67"/>
      <c r="AQ652" s="67"/>
      <c r="AR652" s="67"/>
      <c r="AS652" s="67"/>
    </row>
    <row r="653">
      <c r="A653" s="67"/>
      <c r="B653" s="127"/>
      <c r="C653" s="67"/>
      <c r="D653" s="67"/>
      <c r="E653" s="67"/>
      <c r="F653" s="127"/>
      <c r="G653" s="67"/>
      <c r="H653" s="75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28"/>
      <c r="V653" s="118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/>
      <c r="AO653" s="67"/>
      <c r="AP653" s="67"/>
      <c r="AQ653" s="67"/>
      <c r="AR653" s="67"/>
      <c r="AS653" s="67"/>
    </row>
    <row r="654">
      <c r="A654" s="67"/>
      <c r="B654" s="127"/>
      <c r="C654" s="67"/>
      <c r="D654" s="67"/>
      <c r="E654" s="67"/>
      <c r="F654" s="127"/>
      <c r="G654" s="67"/>
      <c r="H654" s="75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28"/>
      <c r="V654" s="118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  <c r="AM654" s="67"/>
      <c r="AN654" s="67"/>
      <c r="AO654" s="67"/>
      <c r="AP654" s="67"/>
      <c r="AQ654" s="67"/>
      <c r="AR654" s="67"/>
      <c r="AS654" s="67"/>
    </row>
    <row r="655">
      <c r="A655" s="67"/>
      <c r="B655" s="127"/>
      <c r="C655" s="67"/>
      <c r="D655" s="67"/>
      <c r="E655" s="67"/>
      <c r="F655" s="127"/>
      <c r="G655" s="67"/>
      <c r="H655" s="75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28"/>
      <c r="V655" s="118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  <c r="AM655" s="67"/>
      <c r="AN655" s="67"/>
      <c r="AO655" s="67"/>
      <c r="AP655" s="67"/>
      <c r="AQ655" s="67"/>
      <c r="AR655" s="67"/>
      <c r="AS655" s="67"/>
    </row>
    <row r="656">
      <c r="A656" s="67"/>
      <c r="B656" s="127"/>
      <c r="C656" s="67"/>
      <c r="D656" s="67"/>
      <c r="E656" s="67"/>
      <c r="F656" s="127"/>
      <c r="G656" s="67"/>
      <c r="H656" s="75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28"/>
      <c r="V656" s="118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/>
      <c r="AO656" s="67"/>
      <c r="AP656" s="67"/>
      <c r="AQ656" s="67"/>
      <c r="AR656" s="67"/>
      <c r="AS656" s="67"/>
    </row>
    <row r="657">
      <c r="A657" s="67"/>
      <c r="B657" s="127"/>
      <c r="C657" s="67"/>
      <c r="D657" s="67"/>
      <c r="E657" s="67"/>
      <c r="F657" s="127"/>
      <c r="G657" s="67"/>
      <c r="H657" s="75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28"/>
      <c r="V657" s="118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/>
      <c r="AO657" s="67"/>
      <c r="AP657" s="67"/>
      <c r="AQ657" s="67"/>
      <c r="AR657" s="67"/>
      <c r="AS657" s="67"/>
    </row>
    <row r="658">
      <c r="A658" s="67"/>
      <c r="B658" s="127"/>
      <c r="C658" s="67"/>
      <c r="D658" s="67"/>
      <c r="E658" s="67"/>
      <c r="F658" s="127"/>
      <c r="G658" s="67"/>
      <c r="H658" s="75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28"/>
      <c r="V658" s="118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  <c r="AO658" s="67"/>
      <c r="AP658" s="67"/>
      <c r="AQ658" s="67"/>
      <c r="AR658" s="67"/>
      <c r="AS658" s="67"/>
    </row>
    <row r="659">
      <c r="A659" s="67"/>
      <c r="B659" s="127"/>
      <c r="C659" s="67"/>
      <c r="D659" s="67"/>
      <c r="E659" s="67"/>
      <c r="F659" s="127"/>
      <c r="G659" s="67"/>
      <c r="H659" s="75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28"/>
      <c r="V659" s="118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  <c r="AO659" s="67"/>
      <c r="AP659" s="67"/>
      <c r="AQ659" s="67"/>
      <c r="AR659" s="67"/>
      <c r="AS659" s="67"/>
    </row>
    <row r="660">
      <c r="A660" s="67"/>
      <c r="B660" s="127"/>
      <c r="C660" s="67"/>
      <c r="D660" s="67"/>
      <c r="E660" s="67"/>
      <c r="F660" s="127"/>
      <c r="G660" s="67"/>
      <c r="H660" s="75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28"/>
      <c r="V660" s="118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  <c r="AO660" s="67"/>
      <c r="AP660" s="67"/>
      <c r="AQ660" s="67"/>
      <c r="AR660" s="67"/>
      <c r="AS660" s="67"/>
    </row>
    <row r="661">
      <c r="A661" s="67"/>
      <c r="B661" s="127"/>
      <c r="C661" s="67"/>
      <c r="D661" s="67"/>
      <c r="E661" s="67"/>
      <c r="F661" s="127"/>
      <c r="G661" s="67"/>
      <c r="H661" s="75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28"/>
      <c r="V661" s="118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/>
      <c r="AO661" s="67"/>
      <c r="AP661" s="67"/>
      <c r="AQ661" s="67"/>
      <c r="AR661" s="67"/>
      <c r="AS661" s="67"/>
    </row>
    <row r="662">
      <c r="A662" s="67"/>
      <c r="B662" s="127"/>
      <c r="C662" s="67"/>
      <c r="D662" s="67"/>
      <c r="E662" s="67"/>
      <c r="F662" s="127"/>
      <c r="G662" s="67"/>
      <c r="H662" s="75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28"/>
      <c r="V662" s="118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/>
      <c r="AO662" s="67"/>
      <c r="AP662" s="67"/>
      <c r="AQ662" s="67"/>
      <c r="AR662" s="67"/>
      <c r="AS662" s="67"/>
    </row>
    <row r="663">
      <c r="A663" s="67"/>
      <c r="B663" s="127"/>
      <c r="C663" s="67"/>
      <c r="D663" s="67"/>
      <c r="E663" s="67"/>
      <c r="F663" s="127"/>
      <c r="G663" s="67"/>
      <c r="H663" s="75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28"/>
      <c r="V663" s="118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/>
      <c r="AO663" s="67"/>
      <c r="AP663" s="67"/>
      <c r="AQ663" s="67"/>
      <c r="AR663" s="67"/>
      <c r="AS663" s="67"/>
    </row>
    <row r="664">
      <c r="A664" s="67"/>
      <c r="B664" s="127"/>
      <c r="C664" s="67"/>
      <c r="D664" s="67"/>
      <c r="E664" s="67"/>
      <c r="F664" s="127"/>
      <c r="G664" s="67"/>
      <c r="H664" s="75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28"/>
      <c r="V664" s="118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/>
      <c r="AO664" s="67"/>
      <c r="AP664" s="67"/>
      <c r="AQ664" s="67"/>
      <c r="AR664" s="67"/>
      <c r="AS664" s="67"/>
    </row>
    <row r="665">
      <c r="A665" s="67"/>
      <c r="B665" s="127"/>
      <c r="C665" s="67"/>
      <c r="D665" s="67"/>
      <c r="E665" s="67"/>
      <c r="F665" s="127"/>
      <c r="G665" s="67"/>
      <c r="H665" s="75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28"/>
      <c r="V665" s="118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/>
      <c r="AO665" s="67"/>
      <c r="AP665" s="67"/>
      <c r="AQ665" s="67"/>
      <c r="AR665" s="67"/>
      <c r="AS665" s="67"/>
    </row>
    <row r="666">
      <c r="A666" s="67"/>
      <c r="B666" s="127"/>
      <c r="C666" s="67"/>
      <c r="D666" s="67"/>
      <c r="E666" s="67"/>
      <c r="F666" s="127"/>
      <c r="G666" s="67"/>
      <c r="H666" s="75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28"/>
      <c r="V666" s="118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  <c r="AM666" s="67"/>
      <c r="AN666" s="67"/>
      <c r="AO666" s="67"/>
      <c r="AP666" s="67"/>
      <c r="AQ666" s="67"/>
      <c r="AR666" s="67"/>
      <c r="AS666" s="67"/>
    </row>
    <row r="667">
      <c r="A667" s="67"/>
      <c r="B667" s="127"/>
      <c r="C667" s="67"/>
      <c r="D667" s="67"/>
      <c r="E667" s="67"/>
      <c r="F667" s="127"/>
      <c r="G667" s="67"/>
      <c r="H667" s="75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28"/>
      <c r="V667" s="118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  <c r="AM667" s="67"/>
      <c r="AN667" s="67"/>
      <c r="AO667" s="67"/>
      <c r="AP667" s="67"/>
      <c r="AQ667" s="67"/>
      <c r="AR667" s="67"/>
      <c r="AS667" s="67"/>
    </row>
    <row r="668">
      <c r="A668" s="67"/>
      <c r="B668" s="127"/>
      <c r="C668" s="67"/>
      <c r="D668" s="67"/>
      <c r="E668" s="67"/>
      <c r="F668" s="127"/>
      <c r="G668" s="67"/>
      <c r="H668" s="75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28"/>
      <c r="V668" s="118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  <c r="AM668" s="67"/>
      <c r="AN668" s="67"/>
      <c r="AO668" s="67"/>
      <c r="AP668" s="67"/>
      <c r="AQ668" s="67"/>
      <c r="AR668" s="67"/>
      <c r="AS668" s="67"/>
    </row>
    <row r="669">
      <c r="A669" s="67"/>
      <c r="B669" s="127"/>
      <c r="C669" s="67"/>
      <c r="D669" s="67"/>
      <c r="E669" s="67"/>
      <c r="F669" s="127"/>
      <c r="G669" s="67"/>
      <c r="H669" s="75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28"/>
      <c r="V669" s="118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  <c r="AM669" s="67"/>
      <c r="AN669" s="67"/>
      <c r="AO669" s="67"/>
      <c r="AP669" s="67"/>
      <c r="AQ669" s="67"/>
      <c r="AR669" s="67"/>
      <c r="AS669" s="67"/>
    </row>
    <row r="670">
      <c r="A670" s="67"/>
      <c r="B670" s="127"/>
      <c r="C670" s="67"/>
      <c r="D670" s="67"/>
      <c r="E670" s="67"/>
      <c r="F670" s="127"/>
      <c r="G670" s="67"/>
      <c r="H670" s="75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28"/>
      <c r="V670" s="118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  <c r="AM670" s="67"/>
      <c r="AN670" s="67"/>
      <c r="AO670" s="67"/>
      <c r="AP670" s="67"/>
      <c r="AQ670" s="67"/>
      <c r="AR670" s="67"/>
      <c r="AS670" s="67"/>
    </row>
    <row r="671">
      <c r="A671" s="67"/>
      <c r="B671" s="127"/>
      <c r="C671" s="67"/>
      <c r="D671" s="67"/>
      <c r="E671" s="67"/>
      <c r="F671" s="127"/>
      <c r="G671" s="67"/>
      <c r="H671" s="75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28"/>
      <c r="V671" s="118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  <c r="AM671" s="67"/>
      <c r="AN671" s="67"/>
      <c r="AO671" s="67"/>
      <c r="AP671" s="67"/>
      <c r="AQ671" s="67"/>
      <c r="AR671" s="67"/>
      <c r="AS671" s="67"/>
    </row>
    <row r="672">
      <c r="A672" s="67"/>
      <c r="B672" s="127"/>
      <c r="C672" s="67"/>
      <c r="D672" s="67"/>
      <c r="E672" s="67"/>
      <c r="F672" s="127"/>
      <c r="G672" s="67"/>
      <c r="H672" s="75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28"/>
      <c r="V672" s="118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  <c r="AM672" s="67"/>
      <c r="AN672" s="67"/>
      <c r="AO672" s="67"/>
      <c r="AP672" s="67"/>
      <c r="AQ672" s="67"/>
      <c r="AR672" s="67"/>
      <c r="AS672" s="67"/>
    </row>
    <row r="673">
      <c r="A673" s="67"/>
      <c r="B673" s="127"/>
      <c r="C673" s="67"/>
      <c r="D673" s="67"/>
      <c r="E673" s="67"/>
      <c r="F673" s="127"/>
      <c r="G673" s="67"/>
      <c r="H673" s="75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28"/>
      <c r="V673" s="118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  <c r="AM673" s="67"/>
      <c r="AN673" s="67"/>
      <c r="AO673" s="67"/>
      <c r="AP673" s="67"/>
      <c r="AQ673" s="67"/>
      <c r="AR673" s="67"/>
      <c r="AS673" s="67"/>
    </row>
    <row r="674">
      <c r="A674" s="67"/>
      <c r="B674" s="127"/>
      <c r="C674" s="67"/>
      <c r="D674" s="67"/>
      <c r="E674" s="67"/>
      <c r="F674" s="127"/>
      <c r="G674" s="67"/>
      <c r="H674" s="75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28"/>
      <c r="V674" s="118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  <c r="AM674" s="67"/>
      <c r="AN674" s="67"/>
      <c r="AO674" s="67"/>
      <c r="AP674" s="67"/>
      <c r="AQ674" s="67"/>
      <c r="AR674" s="67"/>
      <c r="AS674" s="67"/>
    </row>
    <row r="675">
      <c r="A675" s="67"/>
      <c r="B675" s="127"/>
      <c r="C675" s="67"/>
      <c r="D675" s="67"/>
      <c r="E675" s="67"/>
      <c r="F675" s="127"/>
      <c r="G675" s="67"/>
      <c r="H675" s="75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28"/>
      <c r="V675" s="118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  <c r="AM675" s="67"/>
      <c r="AN675" s="67"/>
      <c r="AO675" s="67"/>
      <c r="AP675" s="67"/>
      <c r="AQ675" s="67"/>
      <c r="AR675" s="67"/>
      <c r="AS675" s="67"/>
    </row>
    <row r="676">
      <c r="A676" s="67"/>
      <c r="B676" s="127"/>
      <c r="C676" s="67"/>
      <c r="D676" s="67"/>
      <c r="E676" s="67"/>
      <c r="F676" s="127"/>
      <c r="G676" s="67"/>
      <c r="H676" s="75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28"/>
      <c r="V676" s="118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/>
      <c r="AO676" s="67"/>
      <c r="AP676" s="67"/>
      <c r="AQ676" s="67"/>
      <c r="AR676" s="67"/>
      <c r="AS676" s="67"/>
    </row>
    <row r="677">
      <c r="A677" s="67"/>
      <c r="B677" s="127"/>
      <c r="C677" s="67"/>
      <c r="D677" s="67"/>
      <c r="E677" s="67"/>
      <c r="F677" s="127"/>
      <c r="G677" s="67"/>
      <c r="H677" s="75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28"/>
      <c r="V677" s="118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  <c r="AM677" s="67"/>
      <c r="AN677" s="67"/>
      <c r="AO677" s="67"/>
      <c r="AP677" s="67"/>
      <c r="AQ677" s="67"/>
      <c r="AR677" s="67"/>
      <c r="AS677" s="67"/>
    </row>
    <row r="678">
      <c r="A678" s="67"/>
      <c r="B678" s="127"/>
      <c r="C678" s="67"/>
      <c r="D678" s="67"/>
      <c r="E678" s="67"/>
      <c r="F678" s="127"/>
      <c r="G678" s="67"/>
      <c r="H678" s="75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28"/>
      <c r="V678" s="118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  <c r="AM678" s="67"/>
      <c r="AN678" s="67"/>
      <c r="AO678" s="67"/>
      <c r="AP678" s="67"/>
      <c r="AQ678" s="67"/>
      <c r="AR678" s="67"/>
      <c r="AS678" s="67"/>
    </row>
    <row r="679">
      <c r="A679" s="67"/>
      <c r="B679" s="127"/>
      <c r="C679" s="67"/>
      <c r="D679" s="67"/>
      <c r="E679" s="67"/>
      <c r="F679" s="127"/>
      <c r="G679" s="67"/>
      <c r="H679" s="75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28"/>
      <c r="V679" s="118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  <c r="AM679" s="67"/>
      <c r="AN679" s="67"/>
      <c r="AO679" s="67"/>
      <c r="AP679" s="67"/>
      <c r="AQ679" s="67"/>
      <c r="AR679" s="67"/>
      <c r="AS679" s="67"/>
    </row>
    <row r="680">
      <c r="A680" s="67"/>
      <c r="B680" s="127"/>
      <c r="C680" s="67"/>
      <c r="D680" s="67"/>
      <c r="E680" s="67"/>
      <c r="F680" s="127"/>
      <c r="G680" s="67"/>
      <c r="H680" s="75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28"/>
      <c r="V680" s="118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  <c r="AM680" s="67"/>
      <c r="AN680" s="67"/>
      <c r="AO680" s="67"/>
      <c r="AP680" s="67"/>
      <c r="AQ680" s="67"/>
      <c r="AR680" s="67"/>
      <c r="AS680" s="67"/>
    </row>
    <row r="681">
      <c r="A681" s="67"/>
      <c r="B681" s="127"/>
      <c r="C681" s="67"/>
      <c r="D681" s="67"/>
      <c r="E681" s="67"/>
      <c r="F681" s="127"/>
      <c r="G681" s="67"/>
      <c r="H681" s="75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28"/>
      <c r="V681" s="118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  <c r="AM681" s="67"/>
      <c r="AN681" s="67"/>
      <c r="AO681" s="67"/>
      <c r="AP681" s="67"/>
      <c r="AQ681" s="67"/>
      <c r="AR681" s="67"/>
      <c r="AS681" s="67"/>
    </row>
    <row r="682">
      <c r="A682" s="67"/>
      <c r="B682" s="127"/>
      <c r="C682" s="67"/>
      <c r="D682" s="67"/>
      <c r="E682" s="67"/>
      <c r="F682" s="127"/>
      <c r="G682" s="67"/>
      <c r="H682" s="75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28"/>
      <c r="V682" s="118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  <c r="AM682" s="67"/>
      <c r="AN682" s="67"/>
      <c r="AO682" s="67"/>
      <c r="AP682" s="67"/>
      <c r="AQ682" s="67"/>
      <c r="AR682" s="67"/>
      <c r="AS682" s="67"/>
    </row>
    <row r="683">
      <c r="A683" s="67"/>
      <c r="B683" s="127"/>
      <c r="C683" s="67"/>
      <c r="D683" s="67"/>
      <c r="E683" s="67"/>
      <c r="F683" s="127"/>
      <c r="G683" s="67"/>
      <c r="H683" s="75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28"/>
      <c r="V683" s="118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  <c r="AM683" s="67"/>
      <c r="AN683" s="67"/>
      <c r="AO683" s="67"/>
      <c r="AP683" s="67"/>
      <c r="AQ683" s="67"/>
      <c r="AR683" s="67"/>
      <c r="AS683" s="67"/>
    </row>
    <row r="684">
      <c r="A684" s="67"/>
      <c r="B684" s="127"/>
      <c r="C684" s="67"/>
      <c r="D684" s="67"/>
      <c r="E684" s="67"/>
      <c r="F684" s="127"/>
      <c r="G684" s="67"/>
      <c r="H684" s="75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28"/>
      <c r="V684" s="118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  <c r="AM684" s="67"/>
      <c r="AN684" s="67"/>
      <c r="AO684" s="67"/>
      <c r="AP684" s="67"/>
      <c r="AQ684" s="67"/>
      <c r="AR684" s="67"/>
      <c r="AS684" s="67"/>
    </row>
    <row r="685">
      <c r="A685" s="67"/>
      <c r="B685" s="127"/>
      <c r="C685" s="67"/>
      <c r="D685" s="67"/>
      <c r="E685" s="67"/>
      <c r="F685" s="127"/>
      <c r="G685" s="67"/>
      <c r="H685" s="75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28"/>
      <c r="V685" s="118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  <c r="AM685" s="67"/>
      <c r="AN685" s="67"/>
      <c r="AO685" s="67"/>
      <c r="AP685" s="67"/>
      <c r="AQ685" s="67"/>
      <c r="AR685" s="67"/>
      <c r="AS685" s="67"/>
    </row>
    <row r="686">
      <c r="A686" s="67"/>
      <c r="B686" s="127"/>
      <c r="C686" s="67"/>
      <c r="D686" s="67"/>
      <c r="E686" s="67"/>
      <c r="F686" s="127"/>
      <c r="G686" s="67"/>
      <c r="H686" s="75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28"/>
      <c r="V686" s="118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  <c r="AM686" s="67"/>
      <c r="AN686" s="67"/>
      <c r="AO686" s="67"/>
      <c r="AP686" s="67"/>
      <c r="AQ686" s="67"/>
      <c r="AR686" s="67"/>
      <c r="AS686" s="67"/>
    </row>
    <row r="687">
      <c r="A687" s="67"/>
      <c r="B687" s="127"/>
      <c r="C687" s="67"/>
      <c r="D687" s="67"/>
      <c r="E687" s="67"/>
      <c r="F687" s="127"/>
      <c r="G687" s="67"/>
      <c r="H687" s="75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28"/>
      <c r="V687" s="118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  <c r="AM687" s="67"/>
      <c r="AN687" s="67"/>
      <c r="AO687" s="67"/>
      <c r="AP687" s="67"/>
      <c r="AQ687" s="67"/>
      <c r="AR687" s="67"/>
      <c r="AS687" s="67"/>
    </row>
    <row r="688">
      <c r="A688" s="67"/>
      <c r="B688" s="127"/>
      <c r="C688" s="67"/>
      <c r="D688" s="67"/>
      <c r="E688" s="67"/>
      <c r="F688" s="127"/>
      <c r="G688" s="67"/>
      <c r="H688" s="75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28"/>
      <c r="V688" s="118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  <c r="AM688" s="67"/>
      <c r="AN688" s="67"/>
      <c r="AO688" s="67"/>
      <c r="AP688" s="67"/>
      <c r="AQ688" s="67"/>
      <c r="AR688" s="67"/>
      <c r="AS688" s="67"/>
    </row>
    <row r="689">
      <c r="A689" s="67"/>
      <c r="B689" s="127"/>
      <c r="C689" s="67"/>
      <c r="D689" s="67"/>
      <c r="E689" s="67"/>
      <c r="F689" s="127"/>
      <c r="G689" s="67"/>
      <c r="H689" s="75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28"/>
      <c r="V689" s="118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  <c r="AM689" s="67"/>
      <c r="AN689" s="67"/>
      <c r="AO689" s="67"/>
      <c r="AP689" s="67"/>
      <c r="AQ689" s="67"/>
      <c r="AR689" s="67"/>
      <c r="AS689" s="67"/>
    </row>
    <row r="690">
      <c r="A690" s="67"/>
      <c r="B690" s="127"/>
      <c r="C690" s="67"/>
      <c r="D690" s="67"/>
      <c r="E690" s="67"/>
      <c r="F690" s="127"/>
      <c r="G690" s="67"/>
      <c r="H690" s="75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28"/>
      <c r="V690" s="118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/>
      <c r="AO690" s="67"/>
      <c r="AP690" s="67"/>
      <c r="AQ690" s="67"/>
      <c r="AR690" s="67"/>
      <c r="AS690" s="67"/>
    </row>
    <row r="691">
      <c r="A691" s="67"/>
      <c r="B691" s="127"/>
      <c r="C691" s="67"/>
      <c r="D691" s="67"/>
      <c r="E691" s="67"/>
      <c r="F691" s="127"/>
      <c r="G691" s="67"/>
      <c r="H691" s="75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28"/>
      <c r="V691" s="118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  <c r="AO691" s="67"/>
      <c r="AP691" s="67"/>
      <c r="AQ691" s="67"/>
      <c r="AR691" s="67"/>
      <c r="AS691" s="67"/>
    </row>
    <row r="692">
      <c r="A692" s="67"/>
      <c r="B692" s="127"/>
      <c r="C692" s="67"/>
      <c r="D692" s="67"/>
      <c r="E692" s="67"/>
      <c r="F692" s="127"/>
      <c r="G692" s="67"/>
      <c r="H692" s="75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28"/>
      <c r="V692" s="118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  <c r="AM692" s="67"/>
      <c r="AN692" s="67"/>
      <c r="AO692" s="67"/>
      <c r="AP692" s="67"/>
      <c r="AQ692" s="67"/>
      <c r="AR692" s="67"/>
      <c r="AS692" s="67"/>
    </row>
    <row r="693">
      <c r="A693" s="67"/>
      <c r="B693" s="127"/>
      <c r="C693" s="67"/>
      <c r="D693" s="67"/>
      <c r="E693" s="67"/>
      <c r="F693" s="127"/>
      <c r="G693" s="67"/>
      <c r="H693" s="75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28"/>
      <c r="V693" s="118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  <c r="AM693" s="67"/>
      <c r="AN693" s="67"/>
      <c r="AO693" s="67"/>
      <c r="AP693" s="67"/>
      <c r="AQ693" s="67"/>
      <c r="AR693" s="67"/>
      <c r="AS693" s="67"/>
    </row>
    <row r="694">
      <c r="A694" s="67"/>
      <c r="B694" s="127"/>
      <c r="C694" s="67"/>
      <c r="D694" s="67"/>
      <c r="E694" s="67"/>
      <c r="F694" s="127"/>
      <c r="G694" s="67"/>
      <c r="H694" s="75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28"/>
      <c r="V694" s="118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  <c r="AM694" s="67"/>
      <c r="AN694" s="67"/>
      <c r="AO694" s="67"/>
      <c r="AP694" s="67"/>
      <c r="AQ694" s="67"/>
      <c r="AR694" s="67"/>
      <c r="AS694" s="67"/>
    </row>
    <row r="695">
      <c r="A695" s="67"/>
      <c r="B695" s="127"/>
      <c r="C695" s="67"/>
      <c r="D695" s="67"/>
      <c r="E695" s="67"/>
      <c r="F695" s="127"/>
      <c r="G695" s="67"/>
      <c r="H695" s="75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28"/>
      <c r="V695" s="118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/>
      <c r="AO695" s="67"/>
      <c r="AP695" s="67"/>
      <c r="AQ695" s="67"/>
      <c r="AR695" s="67"/>
      <c r="AS695" s="67"/>
    </row>
    <row r="696">
      <c r="A696" s="67"/>
      <c r="B696" s="127"/>
      <c r="C696" s="67"/>
      <c r="D696" s="67"/>
      <c r="E696" s="67"/>
      <c r="F696" s="127"/>
      <c r="G696" s="67"/>
      <c r="H696" s="75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28"/>
      <c r="V696" s="118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/>
      <c r="AO696" s="67"/>
      <c r="AP696" s="67"/>
      <c r="AQ696" s="67"/>
      <c r="AR696" s="67"/>
      <c r="AS696" s="67"/>
    </row>
    <row r="697">
      <c r="A697" s="67"/>
      <c r="B697" s="127"/>
      <c r="C697" s="67"/>
      <c r="D697" s="67"/>
      <c r="E697" s="67"/>
      <c r="F697" s="127"/>
      <c r="G697" s="67"/>
      <c r="H697" s="75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28"/>
      <c r="V697" s="118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/>
      <c r="AO697" s="67"/>
      <c r="AP697" s="67"/>
      <c r="AQ697" s="67"/>
      <c r="AR697" s="67"/>
      <c r="AS697" s="67"/>
    </row>
    <row r="698">
      <c r="A698" s="67"/>
      <c r="B698" s="127"/>
      <c r="C698" s="67"/>
      <c r="D698" s="67"/>
      <c r="E698" s="67"/>
      <c r="F698" s="127"/>
      <c r="G698" s="67"/>
      <c r="H698" s="75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28"/>
      <c r="V698" s="118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/>
      <c r="AO698" s="67"/>
      <c r="AP698" s="67"/>
      <c r="AQ698" s="67"/>
      <c r="AR698" s="67"/>
      <c r="AS698" s="67"/>
    </row>
    <row r="699">
      <c r="A699" s="67"/>
      <c r="B699" s="127"/>
      <c r="C699" s="67"/>
      <c r="D699" s="67"/>
      <c r="E699" s="67"/>
      <c r="F699" s="127"/>
      <c r="G699" s="67"/>
      <c r="H699" s="75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28"/>
      <c r="V699" s="118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  <c r="AM699" s="67"/>
      <c r="AN699" s="67"/>
      <c r="AO699" s="67"/>
      <c r="AP699" s="67"/>
      <c r="AQ699" s="67"/>
      <c r="AR699" s="67"/>
      <c r="AS699" s="67"/>
    </row>
    <row r="700">
      <c r="A700" s="67"/>
      <c r="B700" s="127"/>
      <c r="C700" s="67"/>
      <c r="D700" s="67"/>
      <c r="E700" s="67"/>
      <c r="F700" s="127"/>
      <c r="G700" s="67"/>
      <c r="H700" s="75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28"/>
      <c r="V700" s="118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/>
      <c r="AO700" s="67"/>
      <c r="AP700" s="67"/>
      <c r="AQ700" s="67"/>
      <c r="AR700" s="67"/>
      <c r="AS700" s="67"/>
    </row>
    <row r="701">
      <c r="A701" s="67"/>
      <c r="B701" s="127"/>
      <c r="C701" s="67"/>
      <c r="D701" s="67"/>
      <c r="E701" s="67"/>
      <c r="F701" s="127"/>
      <c r="G701" s="67"/>
      <c r="H701" s="75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28"/>
      <c r="V701" s="118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/>
      <c r="AO701" s="67"/>
      <c r="AP701" s="67"/>
      <c r="AQ701" s="67"/>
      <c r="AR701" s="67"/>
      <c r="AS701" s="67"/>
    </row>
    <row r="702">
      <c r="A702" s="67"/>
      <c r="B702" s="127"/>
      <c r="C702" s="67"/>
      <c r="D702" s="67"/>
      <c r="E702" s="67"/>
      <c r="F702" s="127"/>
      <c r="G702" s="67"/>
      <c r="H702" s="75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28"/>
      <c r="V702" s="118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/>
      <c r="AO702" s="67"/>
      <c r="AP702" s="67"/>
      <c r="AQ702" s="67"/>
      <c r="AR702" s="67"/>
      <c r="AS702" s="67"/>
    </row>
    <row r="703">
      <c r="A703" s="67"/>
      <c r="B703" s="127"/>
      <c r="C703" s="67"/>
      <c r="D703" s="67"/>
      <c r="E703" s="67"/>
      <c r="F703" s="127"/>
      <c r="G703" s="67"/>
      <c r="H703" s="75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28"/>
      <c r="V703" s="118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/>
      <c r="AO703" s="67"/>
      <c r="AP703" s="67"/>
      <c r="AQ703" s="67"/>
      <c r="AR703" s="67"/>
      <c r="AS703" s="67"/>
    </row>
    <row r="704">
      <c r="A704" s="67"/>
      <c r="B704" s="127"/>
      <c r="C704" s="67"/>
      <c r="D704" s="67"/>
      <c r="E704" s="67"/>
      <c r="F704" s="127"/>
      <c r="G704" s="67"/>
      <c r="H704" s="75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28"/>
      <c r="V704" s="118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  <c r="AM704" s="67"/>
      <c r="AN704" s="67"/>
      <c r="AO704" s="67"/>
      <c r="AP704" s="67"/>
      <c r="AQ704" s="67"/>
      <c r="AR704" s="67"/>
      <c r="AS704" s="67"/>
    </row>
    <row r="705">
      <c r="A705" s="67"/>
      <c r="B705" s="127"/>
      <c r="C705" s="67"/>
      <c r="D705" s="67"/>
      <c r="E705" s="67"/>
      <c r="F705" s="127"/>
      <c r="G705" s="67"/>
      <c r="H705" s="75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28"/>
      <c r="V705" s="118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  <c r="AM705" s="67"/>
      <c r="AN705" s="67"/>
      <c r="AO705" s="67"/>
      <c r="AP705" s="67"/>
      <c r="AQ705" s="67"/>
      <c r="AR705" s="67"/>
      <c r="AS705" s="67"/>
    </row>
    <row r="706">
      <c r="A706" s="67"/>
      <c r="B706" s="127"/>
      <c r="C706" s="67"/>
      <c r="D706" s="67"/>
      <c r="E706" s="67"/>
      <c r="F706" s="127"/>
      <c r="G706" s="67"/>
      <c r="H706" s="75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28"/>
      <c r="V706" s="118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  <c r="AM706" s="67"/>
      <c r="AN706" s="67"/>
      <c r="AO706" s="67"/>
      <c r="AP706" s="67"/>
      <c r="AQ706" s="67"/>
      <c r="AR706" s="67"/>
      <c r="AS706" s="67"/>
    </row>
    <row r="707">
      <c r="A707" s="67"/>
      <c r="B707" s="127"/>
      <c r="C707" s="67"/>
      <c r="D707" s="67"/>
      <c r="E707" s="67"/>
      <c r="F707" s="127"/>
      <c r="G707" s="67"/>
      <c r="H707" s="75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28"/>
      <c r="V707" s="118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  <c r="AM707" s="67"/>
      <c r="AN707" s="67"/>
      <c r="AO707" s="67"/>
      <c r="AP707" s="67"/>
      <c r="AQ707" s="67"/>
      <c r="AR707" s="67"/>
      <c r="AS707" s="67"/>
    </row>
    <row r="708">
      <c r="A708" s="67"/>
      <c r="B708" s="127"/>
      <c r="C708" s="67"/>
      <c r="D708" s="67"/>
      <c r="E708" s="67"/>
      <c r="F708" s="127"/>
      <c r="G708" s="67"/>
      <c r="H708" s="75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28"/>
      <c r="V708" s="118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  <c r="AM708" s="67"/>
      <c r="AN708" s="67"/>
      <c r="AO708" s="67"/>
      <c r="AP708" s="67"/>
      <c r="AQ708" s="67"/>
      <c r="AR708" s="67"/>
      <c r="AS708" s="67"/>
    </row>
    <row r="709">
      <c r="A709" s="67"/>
      <c r="B709" s="127"/>
      <c r="C709" s="67"/>
      <c r="D709" s="67"/>
      <c r="E709" s="67"/>
      <c r="F709" s="127"/>
      <c r="G709" s="67"/>
      <c r="H709" s="75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28"/>
      <c r="V709" s="118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  <c r="AM709" s="67"/>
      <c r="AN709" s="67"/>
      <c r="AO709" s="67"/>
      <c r="AP709" s="67"/>
      <c r="AQ709" s="67"/>
      <c r="AR709" s="67"/>
      <c r="AS709" s="67"/>
    </row>
    <row r="710">
      <c r="A710" s="67"/>
      <c r="B710" s="127"/>
      <c r="C710" s="67"/>
      <c r="D710" s="67"/>
      <c r="E710" s="67"/>
      <c r="F710" s="127"/>
      <c r="G710" s="67"/>
      <c r="H710" s="75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28"/>
      <c r="V710" s="118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  <c r="AM710" s="67"/>
      <c r="AN710" s="67"/>
      <c r="AO710" s="67"/>
      <c r="AP710" s="67"/>
      <c r="AQ710" s="67"/>
      <c r="AR710" s="67"/>
      <c r="AS710" s="67"/>
    </row>
    <row r="711">
      <c r="A711" s="67"/>
      <c r="B711" s="127"/>
      <c r="C711" s="67"/>
      <c r="D711" s="67"/>
      <c r="E711" s="67"/>
      <c r="F711" s="127"/>
      <c r="G711" s="67"/>
      <c r="H711" s="75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28"/>
      <c r="V711" s="118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  <c r="AM711" s="67"/>
      <c r="AN711" s="67"/>
      <c r="AO711" s="67"/>
      <c r="AP711" s="67"/>
      <c r="AQ711" s="67"/>
      <c r="AR711" s="67"/>
      <c r="AS711" s="67"/>
    </row>
    <row r="712">
      <c r="A712" s="67"/>
      <c r="B712" s="127"/>
      <c r="C712" s="67"/>
      <c r="D712" s="67"/>
      <c r="E712" s="67"/>
      <c r="F712" s="127"/>
      <c r="G712" s="67"/>
      <c r="H712" s="75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28"/>
      <c r="V712" s="118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  <c r="AM712" s="67"/>
      <c r="AN712" s="67"/>
      <c r="AO712" s="67"/>
      <c r="AP712" s="67"/>
      <c r="AQ712" s="67"/>
      <c r="AR712" s="67"/>
      <c r="AS712" s="67"/>
    </row>
    <row r="713">
      <c r="A713" s="67"/>
      <c r="B713" s="127"/>
      <c r="C713" s="67"/>
      <c r="D713" s="67"/>
      <c r="E713" s="67"/>
      <c r="F713" s="127"/>
      <c r="G713" s="67"/>
      <c r="H713" s="75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28"/>
      <c r="V713" s="118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  <c r="AM713" s="67"/>
      <c r="AN713" s="67"/>
      <c r="AO713" s="67"/>
      <c r="AP713" s="67"/>
      <c r="AQ713" s="67"/>
      <c r="AR713" s="67"/>
      <c r="AS713" s="67"/>
    </row>
    <row r="714">
      <c r="A714" s="67"/>
      <c r="B714" s="127"/>
      <c r="C714" s="67"/>
      <c r="D714" s="67"/>
      <c r="E714" s="67"/>
      <c r="F714" s="127"/>
      <c r="G714" s="67"/>
      <c r="H714" s="75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28"/>
      <c r="V714" s="118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  <c r="AO714" s="67"/>
      <c r="AP714" s="67"/>
      <c r="AQ714" s="67"/>
      <c r="AR714" s="67"/>
      <c r="AS714" s="67"/>
    </row>
    <row r="715">
      <c r="A715" s="67"/>
      <c r="B715" s="127"/>
      <c r="C715" s="67"/>
      <c r="D715" s="67"/>
      <c r="E715" s="67"/>
      <c r="F715" s="127"/>
      <c r="G715" s="67"/>
      <c r="H715" s="75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28"/>
      <c r="V715" s="118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  <c r="AM715" s="67"/>
      <c r="AN715" s="67"/>
      <c r="AO715" s="67"/>
      <c r="AP715" s="67"/>
      <c r="AQ715" s="67"/>
      <c r="AR715" s="67"/>
      <c r="AS715" s="67"/>
    </row>
    <row r="716">
      <c r="A716" s="67"/>
      <c r="B716" s="127"/>
      <c r="C716" s="67"/>
      <c r="D716" s="67"/>
      <c r="E716" s="67"/>
      <c r="F716" s="127"/>
      <c r="G716" s="67"/>
      <c r="H716" s="75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28"/>
      <c r="V716" s="118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  <c r="AM716" s="67"/>
      <c r="AN716" s="67"/>
      <c r="AO716" s="67"/>
      <c r="AP716" s="67"/>
      <c r="AQ716" s="67"/>
      <c r="AR716" s="67"/>
      <c r="AS716" s="67"/>
    </row>
    <row r="717">
      <c r="A717" s="67"/>
      <c r="B717" s="127"/>
      <c r="C717" s="67"/>
      <c r="D717" s="67"/>
      <c r="E717" s="67"/>
      <c r="F717" s="127"/>
      <c r="G717" s="67"/>
      <c r="H717" s="75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28"/>
      <c r="V717" s="118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  <c r="AM717" s="67"/>
      <c r="AN717" s="67"/>
      <c r="AO717" s="67"/>
      <c r="AP717" s="67"/>
      <c r="AQ717" s="67"/>
      <c r="AR717" s="67"/>
      <c r="AS717" s="67"/>
    </row>
    <row r="718">
      <c r="A718" s="67"/>
      <c r="B718" s="127"/>
      <c r="C718" s="67"/>
      <c r="D718" s="67"/>
      <c r="E718" s="67"/>
      <c r="F718" s="127"/>
      <c r="G718" s="67"/>
      <c r="H718" s="75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28"/>
      <c r="V718" s="118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  <c r="AM718" s="67"/>
      <c r="AN718" s="67"/>
      <c r="AO718" s="67"/>
      <c r="AP718" s="67"/>
      <c r="AQ718" s="67"/>
      <c r="AR718" s="67"/>
      <c r="AS718" s="67"/>
    </row>
    <row r="719">
      <c r="A719" s="67"/>
      <c r="B719" s="127"/>
      <c r="C719" s="67"/>
      <c r="D719" s="67"/>
      <c r="E719" s="67"/>
      <c r="F719" s="127"/>
      <c r="G719" s="67"/>
      <c r="H719" s="75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28"/>
      <c r="V719" s="118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  <c r="AM719" s="67"/>
      <c r="AN719" s="67"/>
      <c r="AO719" s="67"/>
      <c r="AP719" s="67"/>
      <c r="AQ719" s="67"/>
      <c r="AR719" s="67"/>
      <c r="AS719" s="67"/>
    </row>
    <row r="720">
      <c r="A720" s="67"/>
      <c r="B720" s="127"/>
      <c r="C720" s="67"/>
      <c r="D720" s="67"/>
      <c r="E720" s="67"/>
      <c r="F720" s="127"/>
      <c r="G720" s="67"/>
      <c r="H720" s="75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28"/>
      <c r="V720" s="118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67"/>
      <c r="AJ720" s="67"/>
      <c r="AK720" s="67"/>
      <c r="AL720" s="67"/>
      <c r="AM720" s="67"/>
      <c r="AN720" s="67"/>
      <c r="AO720" s="67"/>
      <c r="AP720" s="67"/>
      <c r="AQ720" s="67"/>
      <c r="AR720" s="67"/>
      <c r="AS720" s="67"/>
    </row>
    <row r="721">
      <c r="A721" s="67"/>
      <c r="B721" s="127"/>
      <c r="C721" s="67"/>
      <c r="D721" s="67"/>
      <c r="E721" s="67"/>
      <c r="F721" s="127"/>
      <c r="G721" s="67"/>
      <c r="H721" s="75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28"/>
      <c r="V721" s="118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  <c r="AM721" s="67"/>
      <c r="AN721" s="67"/>
      <c r="AO721" s="67"/>
      <c r="AP721" s="67"/>
      <c r="AQ721" s="67"/>
      <c r="AR721" s="67"/>
      <c r="AS721" s="67"/>
    </row>
    <row r="722">
      <c r="A722" s="67"/>
      <c r="B722" s="127"/>
      <c r="C722" s="67"/>
      <c r="D722" s="67"/>
      <c r="E722" s="67"/>
      <c r="F722" s="127"/>
      <c r="G722" s="67"/>
      <c r="H722" s="75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28"/>
      <c r="V722" s="118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  <c r="AM722" s="67"/>
      <c r="AN722" s="67"/>
      <c r="AO722" s="67"/>
      <c r="AP722" s="67"/>
      <c r="AQ722" s="67"/>
      <c r="AR722" s="67"/>
      <c r="AS722" s="67"/>
    </row>
    <row r="723">
      <c r="A723" s="67"/>
      <c r="B723" s="127"/>
      <c r="C723" s="67"/>
      <c r="D723" s="67"/>
      <c r="E723" s="67"/>
      <c r="F723" s="127"/>
      <c r="G723" s="67"/>
      <c r="H723" s="75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28"/>
      <c r="V723" s="118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  <c r="AM723" s="67"/>
      <c r="AN723" s="67"/>
      <c r="AO723" s="67"/>
      <c r="AP723" s="67"/>
      <c r="AQ723" s="67"/>
      <c r="AR723" s="67"/>
      <c r="AS723" s="67"/>
    </row>
    <row r="724">
      <c r="A724" s="67"/>
      <c r="B724" s="127"/>
      <c r="C724" s="67"/>
      <c r="D724" s="67"/>
      <c r="E724" s="67"/>
      <c r="F724" s="127"/>
      <c r="G724" s="67"/>
      <c r="H724" s="75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28"/>
      <c r="V724" s="118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  <c r="AM724" s="67"/>
      <c r="AN724" s="67"/>
      <c r="AO724" s="67"/>
      <c r="AP724" s="67"/>
      <c r="AQ724" s="67"/>
      <c r="AR724" s="67"/>
      <c r="AS724" s="67"/>
    </row>
    <row r="725">
      <c r="A725" s="67"/>
      <c r="B725" s="127"/>
      <c r="C725" s="67"/>
      <c r="D725" s="67"/>
      <c r="E725" s="67"/>
      <c r="F725" s="127"/>
      <c r="G725" s="67"/>
      <c r="H725" s="75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28"/>
      <c r="V725" s="118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  <c r="AM725" s="67"/>
      <c r="AN725" s="67"/>
      <c r="AO725" s="67"/>
      <c r="AP725" s="67"/>
      <c r="AQ725" s="67"/>
      <c r="AR725" s="67"/>
      <c r="AS725" s="67"/>
    </row>
    <row r="726">
      <c r="A726" s="67"/>
      <c r="B726" s="127"/>
      <c r="C726" s="67"/>
      <c r="D726" s="67"/>
      <c r="E726" s="67"/>
      <c r="F726" s="127"/>
      <c r="G726" s="67"/>
      <c r="H726" s="75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28"/>
      <c r="V726" s="118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  <c r="AM726" s="67"/>
      <c r="AN726" s="67"/>
      <c r="AO726" s="67"/>
      <c r="AP726" s="67"/>
      <c r="AQ726" s="67"/>
      <c r="AR726" s="67"/>
      <c r="AS726" s="67"/>
    </row>
    <row r="727">
      <c r="A727" s="67"/>
      <c r="B727" s="127"/>
      <c r="C727" s="67"/>
      <c r="D727" s="67"/>
      <c r="E727" s="67"/>
      <c r="F727" s="127"/>
      <c r="G727" s="67"/>
      <c r="H727" s="75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28"/>
      <c r="V727" s="118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  <c r="AM727" s="67"/>
      <c r="AN727" s="67"/>
      <c r="AO727" s="67"/>
      <c r="AP727" s="67"/>
      <c r="AQ727" s="67"/>
      <c r="AR727" s="67"/>
      <c r="AS727" s="67"/>
    </row>
    <row r="728">
      <c r="A728" s="67"/>
      <c r="B728" s="127"/>
      <c r="C728" s="67"/>
      <c r="D728" s="67"/>
      <c r="E728" s="67"/>
      <c r="F728" s="127"/>
      <c r="G728" s="67"/>
      <c r="H728" s="75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28"/>
      <c r="V728" s="118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/>
      <c r="AO728" s="67"/>
      <c r="AP728" s="67"/>
      <c r="AQ728" s="67"/>
      <c r="AR728" s="67"/>
      <c r="AS728" s="67"/>
    </row>
    <row r="729">
      <c r="A729" s="67"/>
      <c r="B729" s="127"/>
      <c r="C729" s="67"/>
      <c r="D729" s="67"/>
      <c r="E729" s="67"/>
      <c r="F729" s="127"/>
      <c r="G729" s="67"/>
      <c r="H729" s="75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28"/>
      <c r="V729" s="118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67"/>
      <c r="AP729" s="67"/>
      <c r="AQ729" s="67"/>
      <c r="AR729" s="67"/>
      <c r="AS729" s="67"/>
    </row>
    <row r="730">
      <c r="A730" s="67"/>
      <c r="B730" s="127"/>
      <c r="C730" s="67"/>
      <c r="D730" s="67"/>
      <c r="E730" s="67"/>
      <c r="F730" s="127"/>
      <c r="G730" s="67"/>
      <c r="H730" s="75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28"/>
      <c r="V730" s="118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  <c r="AM730" s="67"/>
      <c r="AN730" s="67"/>
      <c r="AO730" s="67"/>
      <c r="AP730" s="67"/>
      <c r="AQ730" s="67"/>
      <c r="AR730" s="67"/>
      <c r="AS730" s="67"/>
    </row>
    <row r="731">
      <c r="A731" s="67"/>
      <c r="B731" s="127"/>
      <c r="C731" s="67"/>
      <c r="D731" s="67"/>
      <c r="E731" s="67"/>
      <c r="F731" s="127"/>
      <c r="G731" s="67"/>
      <c r="H731" s="75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28"/>
      <c r="V731" s="118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  <c r="AM731" s="67"/>
      <c r="AN731" s="67"/>
      <c r="AO731" s="67"/>
      <c r="AP731" s="67"/>
      <c r="AQ731" s="67"/>
      <c r="AR731" s="67"/>
      <c r="AS731" s="67"/>
    </row>
    <row r="732">
      <c r="A732" s="67"/>
      <c r="B732" s="127"/>
      <c r="C732" s="67"/>
      <c r="D732" s="67"/>
      <c r="E732" s="67"/>
      <c r="F732" s="127"/>
      <c r="G732" s="67"/>
      <c r="H732" s="75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28"/>
      <c r="V732" s="118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  <c r="AO732" s="67"/>
      <c r="AP732" s="67"/>
      <c r="AQ732" s="67"/>
      <c r="AR732" s="67"/>
      <c r="AS732" s="67"/>
    </row>
    <row r="733">
      <c r="A733" s="67"/>
      <c r="B733" s="127"/>
      <c r="C733" s="67"/>
      <c r="D733" s="67"/>
      <c r="E733" s="67"/>
      <c r="F733" s="127"/>
      <c r="G733" s="67"/>
      <c r="H733" s="75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28"/>
      <c r="V733" s="118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/>
      <c r="AO733" s="67"/>
      <c r="AP733" s="67"/>
      <c r="AQ733" s="67"/>
      <c r="AR733" s="67"/>
      <c r="AS733" s="67"/>
    </row>
    <row r="734">
      <c r="A734" s="67"/>
      <c r="B734" s="127"/>
      <c r="C734" s="67"/>
      <c r="D734" s="67"/>
      <c r="E734" s="67"/>
      <c r="F734" s="127"/>
      <c r="G734" s="67"/>
      <c r="H734" s="75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28"/>
      <c r="V734" s="118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/>
      <c r="AO734" s="67"/>
      <c r="AP734" s="67"/>
      <c r="AQ734" s="67"/>
      <c r="AR734" s="67"/>
      <c r="AS734" s="67"/>
    </row>
    <row r="735">
      <c r="A735" s="67"/>
      <c r="B735" s="127"/>
      <c r="C735" s="67"/>
      <c r="D735" s="67"/>
      <c r="E735" s="67"/>
      <c r="F735" s="127"/>
      <c r="G735" s="67"/>
      <c r="H735" s="75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28"/>
      <c r="V735" s="118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/>
      <c r="AO735" s="67"/>
      <c r="AP735" s="67"/>
      <c r="AQ735" s="67"/>
      <c r="AR735" s="67"/>
      <c r="AS735" s="67"/>
    </row>
    <row r="736">
      <c r="A736" s="67"/>
      <c r="B736" s="127"/>
      <c r="C736" s="67"/>
      <c r="D736" s="67"/>
      <c r="E736" s="67"/>
      <c r="F736" s="127"/>
      <c r="G736" s="67"/>
      <c r="H736" s="75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28"/>
      <c r="V736" s="118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  <c r="AM736" s="67"/>
      <c r="AN736" s="67"/>
      <c r="AO736" s="67"/>
      <c r="AP736" s="67"/>
      <c r="AQ736" s="67"/>
      <c r="AR736" s="67"/>
      <c r="AS736" s="67"/>
    </row>
    <row r="737">
      <c r="A737" s="67"/>
      <c r="B737" s="127"/>
      <c r="C737" s="67"/>
      <c r="D737" s="67"/>
      <c r="E737" s="67"/>
      <c r="F737" s="127"/>
      <c r="G737" s="67"/>
      <c r="H737" s="75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28"/>
      <c r="V737" s="118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/>
      <c r="AO737" s="67"/>
      <c r="AP737" s="67"/>
      <c r="AQ737" s="67"/>
      <c r="AR737" s="67"/>
      <c r="AS737" s="67"/>
    </row>
    <row r="738">
      <c r="A738" s="67"/>
      <c r="B738" s="127"/>
      <c r="C738" s="67"/>
      <c r="D738" s="67"/>
      <c r="E738" s="67"/>
      <c r="F738" s="127"/>
      <c r="G738" s="67"/>
      <c r="H738" s="75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28"/>
      <c r="V738" s="118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  <c r="AM738" s="67"/>
      <c r="AN738" s="67"/>
      <c r="AO738" s="67"/>
      <c r="AP738" s="67"/>
      <c r="AQ738" s="67"/>
      <c r="AR738" s="67"/>
      <c r="AS738" s="67"/>
    </row>
    <row r="739">
      <c r="A739" s="67"/>
      <c r="B739" s="127"/>
      <c r="C739" s="67"/>
      <c r="D739" s="67"/>
      <c r="E739" s="67"/>
      <c r="F739" s="127"/>
      <c r="G739" s="67"/>
      <c r="H739" s="75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28"/>
      <c r="V739" s="118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  <c r="AM739" s="67"/>
      <c r="AN739" s="67"/>
      <c r="AO739" s="67"/>
      <c r="AP739" s="67"/>
      <c r="AQ739" s="67"/>
      <c r="AR739" s="67"/>
      <c r="AS739" s="67"/>
    </row>
    <row r="740">
      <c r="A740" s="67"/>
      <c r="B740" s="127"/>
      <c r="C740" s="67"/>
      <c r="D740" s="67"/>
      <c r="E740" s="67"/>
      <c r="F740" s="127"/>
      <c r="G740" s="67"/>
      <c r="H740" s="75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28"/>
      <c r="V740" s="118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/>
      <c r="AO740" s="67"/>
      <c r="AP740" s="67"/>
      <c r="AQ740" s="67"/>
      <c r="AR740" s="67"/>
      <c r="AS740" s="67"/>
    </row>
    <row r="741">
      <c r="A741" s="67"/>
      <c r="B741" s="127"/>
      <c r="C741" s="67"/>
      <c r="D741" s="67"/>
      <c r="E741" s="67"/>
      <c r="F741" s="127"/>
      <c r="G741" s="67"/>
      <c r="H741" s="75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28"/>
      <c r="V741" s="118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/>
      <c r="AO741" s="67"/>
      <c r="AP741" s="67"/>
      <c r="AQ741" s="67"/>
      <c r="AR741" s="67"/>
      <c r="AS741" s="67"/>
    </row>
    <row r="742">
      <c r="A742" s="67"/>
      <c r="B742" s="127"/>
      <c r="C742" s="67"/>
      <c r="D742" s="67"/>
      <c r="E742" s="67"/>
      <c r="F742" s="127"/>
      <c r="G742" s="67"/>
      <c r="H742" s="75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28"/>
      <c r="V742" s="118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  <c r="AM742" s="67"/>
      <c r="AN742" s="67"/>
      <c r="AO742" s="67"/>
      <c r="AP742" s="67"/>
      <c r="AQ742" s="67"/>
      <c r="AR742" s="67"/>
      <c r="AS742" s="67"/>
    </row>
    <row r="743">
      <c r="A743" s="67"/>
      <c r="B743" s="127"/>
      <c r="C743" s="67"/>
      <c r="D743" s="67"/>
      <c r="E743" s="67"/>
      <c r="F743" s="127"/>
      <c r="G743" s="67"/>
      <c r="H743" s="75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28"/>
      <c r="V743" s="118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  <c r="AM743" s="67"/>
      <c r="AN743" s="67"/>
      <c r="AO743" s="67"/>
      <c r="AP743" s="67"/>
      <c r="AQ743" s="67"/>
      <c r="AR743" s="67"/>
      <c r="AS743" s="67"/>
    </row>
    <row r="744">
      <c r="A744" s="67"/>
      <c r="B744" s="127"/>
      <c r="C744" s="67"/>
      <c r="D744" s="67"/>
      <c r="E744" s="67"/>
      <c r="F744" s="127"/>
      <c r="G744" s="67"/>
      <c r="H744" s="75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28"/>
      <c r="V744" s="118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  <c r="AM744" s="67"/>
      <c r="AN744" s="67"/>
      <c r="AO744" s="67"/>
      <c r="AP744" s="67"/>
      <c r="AQ744" s="67"/>
      <c r="AR744" s="67"/>
      <c r="AS744" s="67"/>
    </row>
    <row r="745">
      <c r="A745" s="67"/>
      <c r="B745" s="127"/>
      <c r="C745" s="67"/>
      <c r="D745" s="67"/>
      <c r="E745" s="67"/>
      <c r="F745" s="127"/>
      <c r="G745" s="67"/>
      <c r="H745" s="75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28"/>
      <c r="V745" s="118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  <c r="AM745" s="67"/>
      <c r="AN745" s="67"/>
      <c r="AO745" s="67"/>
      <c r="AP745" s="67"/>
      <c r="AQ745" s="67"/>
      <c r="AR745" s="67"/>
      <c r="AS745" s="67"/>
    </row>
    <row r="746">
      <c r="A746" s="67"/>
      <c r="B746" s="127"/>
      <c r="C746" s="67"/>
      <c r="D746" s="67"/>
      <c r="E746" s="67"/>
      <c r="F746" s="127"/>
      <c r="G746" s="67"/>
      <c r="H746" s="75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28"/>
      <c r="V746" s="118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  <c r="AM746" s="67"/>
      <c r="AN746" s="67"/>
      <c r="AO746" s="67"/>
      <c r="AP746" s="67"/>
      <c r="AQ746" s="67"/>
      <c r="AR746" s="67"/>
      <c r="AS746" s="67"/>
    </row>
    <row r="747">
      <c r="A747" s="67"/>
      <c r="B747" s="127"/>
      <c r="C747" s="67"/>
      <c r="D747" s="67"/>
      <c r="E747" s="67"/>
      <c r="F747" s="127"/>
      <c r="G747" s="67"/>
      <c r="H747" s="75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28"/>
      <c r="V747" s="118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  <c r="AM747" s="67"/>
      <c r="AN747" s="67"/>
      <c r="AO747" s="67"/>
      <c r="AP747" s="67"/>
      <c r="AQ747" s="67"/>
      <c r="AR747" s="67"/>
      <c r="AS747" s="67"/>
    </row>
    <row r="748">
      <c r="A748" s="67"/>
      <c r="B748" s="127"/>
      <c r="C748" s="67"/>
      <c r="D748" s="67"/>
      <c r="E748" s="67"/>
      <c r="F748" s="127"/>
      <c r="G748" s="67"/>
      <c r="H748" s="75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28"/>
      <c r="V748" s="118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  <c r="AM748" s="67"/>
      <c r="AN748" s="67"/>
      <c r="AO748" s="67"/>
      <c r="AP748" s="67"/>
      <c r="AQ748" s="67"/>
      <c r="AR748" s="67"/>
      <c r="AS748" s="67"/>
    </row>
    <row r="749">
      <c r="A749" s="67"/>
      <c r="B749" s="127"/>
      <c r="C749" s="67"/>
      <c r="D749" s="67"/>
      <c r="E749" s="67"/>
      <c r="F749" s="127"/>
      <c r="G749" s="67"/>
      <c r="H749" s="75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28"/>
      <c r="V749" s="118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  <c r="AM749" s="67"/>
      <c r="AN749" s="67"/>
      <c r="AO749" s="67"/>
      <c r="AP749" s="67"/>
      <c r="AQ749" s="67"/>
      <c r="AR749" s="67"/>
      <c r="AS749" s="67"/>
    </row>
    <row r="750">
      <c r="A750" s="67"/>
      <c r="B750" s="127"/>
      <c r="C750" s="67"/>
      <c r="D750" s="67"/>
      <c r="E750" s="67"/>
      <c r="F750" s="127"/>
      <c r="G750" s="67"/>
      <c r="H750" s="75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28"/>
      <c r="V750" s="118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  <c r="AM750" s="67"/>
      <c r="AN750" s="67"/>
      <c r="AO750" s="67"/>
      <c r="AP750" s="67"/>
      <c r="AQ750" s="67"/>
      <c r="AR750" s="67"/>
      <c r="AS750" s="67"/>
    </row>
    <row r="751">
      <c r="A751" s="67"/>
      <c r="B751" s="127"/>
      <c r="C751" s="67"/>
      <c r="D751" s="67"/>
      <c r="E751" s="67"/>
      <c r="F751" s="127"/>
      <c r="G751" s="67"/>
      <c r="H751" s="75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28"/>
      <c r="V751" s="118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  <c r="AM751" s="67"/>
      <c r="AN751" s="67"/>
      <c r="AO751" s="67"/>
      <c r="AP751" s="67"/>
      <c r="AQ751" s="67"/>
      <c r="AR751" s="67"/>
      <c r="AS751" s="67"/>
    </row>
    <row r="752">
      <c r="A752" s="67"/>
      <c r="B752" s="127"/>
      <c r="C752" s="67"/>
      <c r="D752" s="67"/>
      <c r="E752" s="67"/>
      <c r="F752" s="127"/>
      <c r="G752" s="67"/>
      <c r="H752" s="75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28"/>
      <c r="V752" s="118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  <c r="AM752" s="67"/>
      <c r="AN752" s="67"/>
      <c r="AO752" s="67"/>
      <c r="AP752" s="67"/>
      <c r="AQ752" s="67"/>
      <c r="AR752" s="67"/>
      <c r="AS752" s="67"/>
    </row>
    <row r="753">
      <c r="A753" s="67"/>
      <c r="B753" s="127"/>
      <c r="C753" s="67"/>
      <c r="D753" s="67"/>
      <c r="E753" s="67"/>
      <c r="F753" s="127"/>
      <c r="G753" s="67"/>
      <c r="H753" s="75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28"/>
      <c r="V753" s="118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  <c r="AM753" s="67"/>
      <c r="AN753" s="67"/>
      <c r="AO753" s="67"/>
      <c r="AP753" s="67"/>
      <c r="AQ753" s="67"/>
      <c r="AR753" s="67"/>
      <c r="AS753" s="67"/>
    </row>
    <row r="754">
      <c r="A754" s="67"/>
      <c r="B754" s="127"/>
      <c r="C754" s="67"/>
      <c r="D754" s="67"/>
      <c r="E754" s="67"/>
      <c r="F754" s="127"/>
      <c r="G754" s="67"/>
      <c r="H754" s="75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28"/>
      <c r="V754" s="118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  <c r="AM754" s="67"/>
      <c r="AN754" s="67"/>
      <c r="AO754" s="67"/>
      <c r="AP754" s="67"/>
      <c r="AQ754" s="67"/>
      <c r="AR754" s="67"/>
      <c r="AS754" s="67"/>
    </row>
    <row r="755">
      <c r="A755" s="67"/>
      <c r="B755" s="127"/>
      <c r="C755" s="67"/>
      <c r="D755" s="67"/>
      <c r="E755" s="67"/>
      <c r="F755" s="127"/>
      <c r="G755" s="67"/>
      <c r="H755" s="75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28"/>
      <c r="V755" s="118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  <c r="AM755" s="67"/>
      <c r="AN755" s="67"/>
      <c r="AO755" s="67"/>
      <c r="AP755" s="67"/>
      <c r="AQ755" s="67"/>
      <c r="AR755" s="67"/>
      <c r="AS755" s="67"/>
    </row>
    <row r="756">
      <c r="A756" s="67"/>
      <c r="B756" s="127"/>
      <c r="C756" s="67"/>
      <c r="D756" s="67"/>
      <c r="E756" s="67"/>
      <c r="F756" s="127"/>
      <c r="G756" s="67"/>
      <c r="H756" s="75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28"/>
      <c r="V756" s="118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  <c r="AM756" s="67"/>
      <c r="AN756" s="67"/>
      <c r="AO756" s="67"/>
      <c r="AP756" s="67"/>
      <c r="AQ756" s="67"/>
      <c r="AR756" s="67"/>
      <c r="AS756" s="67"/>
    </row>
    <row r="757">
      <c r="A757" s="67"/>
      <c r="B757" s="127"/>
      <c r="C757" s="67"/>
      <c r="D757" s="67"/>
      <c r="E757" s="67"/>
      <c r="F757" s="127"/>
      <c r="G757" s="67"/>
      <c r="H757" s="75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28"/>
      <c r="V757" s="118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  <c r="AM757" s="67"/>
      <c r="AN757" s="67"/>
      <c r="AO757" s="67"/>
      <c r="AP757" s="67"/>
      <c r="AQ757" s="67"/>
      <c r="AR757" s="67"/>
      <c r="AS757" s="67"/>
    </row>
    <row r="758">
      <c r="A758" s="67"/>
      <c r="B758" s="127"/>
      <c r="C758" s="67"/>
      <c r="D758" s="67"/>
      <c r="E758" s="67"/>
      <c r="F758" s="127"/>
      <c r="G758" s="67"/>
      <c r="H758" s="75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28"/>
      <c r="V758" s="118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  <c r="AM758" s="67"/>
      <c r="AN758" s="67"/>
      <c r="AO758" s="67"/>
      <c r="AP758" s="67"/>
      <c r="AQ758" s="67"/>
      <c r="AR758" s="67"/>
      <c r="AS758" s="67"/>
    </row>
    <row r="759">
      <c r="A759" s="67"/>
      <c r="B759" s="127"/>
      <c r="C759" s="67"/>
      <c r="D759" s="67"/>
      <c r="E759" s="67"/>
      <c r="F759" s="127"/>
      <c r="G759" s="67"/>
      <c r="H759" s="75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28"/>
      <c r="V759" s="118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  <c r="AM759" s="67"/>
      <c r="AN759" s="67"/>
      <c r="AO759" s="67"/>
      <c r="AP759" s="67"/>
      <c r="AQ759" s="67"/>
      <c r="AR759" s="67"/>
      <c r="AS759" s="67"/>
    </row>
    <row r="760">
      <c r="A760" s="67"/>
      <c r="B760" s="127"/>
      <c r="C760" s="67"/>
      <c r="D760" s="67"/>
      <c r="E760" s="67"/>
      <c r="F760" s="127"/>
      <c r="G760" s="67"/>
      <c r="H760" s="75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28"/>
      <c r="V760" s="118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  <c r="AM760" s="67"/>
      <c r="AN760" s="67"/>
      <c r="AO760" s="67"/>
      <c r="AP760" s="67"/>
      <c r="AQ760" s="67"/>
      <c r="AR760" s="67"/>
      <c r="AS760" s="67"/>
    </row>
    <row r="761">
      <c r="A761" s="67"/>
      <c r="B761" s="127"/>
      <c r="C761" s="67"/>
      <c r="D761" s="67"/>
      <c r="E761" s="67"/>
      <c r="F761" s="127"/>
      <c r="G761" s="67"/>
      <c r="H761" s="75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28"/>
      <c r="V761" s="118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  <c r="AM761" s="67"/>
      <c r="AN761" s="67"/>
      <c r="AO761" s="67"/>
      <c r="AP761" s="67"/>
      <c r="AQ761" s="67"/>
      <c r="AR761" s="67"/>
      <c r="AS761" s="67"/>
    </row>
    <row r="762">
      <c r="A762" s="67"/>
      <c r="B762" s="127"/>
      <c r="C762" s="67"/>
      <c r="D762" s="67"/>
      <c r="E762" s="67"/>
      <c r="F762" s="127"/>
      <c r="G762" s="67"/>
      <c r="H762" s="75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28"/>
      <c r="V762" s="118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  <c r="AM762" s="67"/>
      <c r="AN762" s="67"/>
      <c r="AO762" s="67"/>
      <c r="AP762" s="67"/>
      <c r="AQ762" s="67"/>
      <c r="AR762" s="67"/>
      <c r="AS762" s="67"/>
    </row>
    <row r="763">
      <c r="A763" s="67"/>
      <c r="B763" s="127"/>
      <c r="C763" s="67"/>
      <c r="D763" s="67"/>
      <c r="E763" s="67"/>
      <c r="F763" s="127"/>
      <c r="G763" s="67"/>
      <c r="H763" s="75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28"/>
      <c r="V763" s="118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  <c r="AM763" s="67"/>
      <c r="AN763" s="67"/>
      <c r="AO763" s="67"/>
      <c r="AP763" s="67"/>
      <c r="AQ763" s="67"/>
      <c r="AR763" s="67"/>
      <c r="AS763" s="67"/>
    </row>
    <row r="764">
      <c r="A764" s="67"/>
      <c r="B764" s="127"/>
      <c r="C764" s="67"/>
      <c r="D764" s="67"/>
      <c r="E764" s="67"/>
      <c r="F764" s="127"/>
      <c r="G764" s="67"/>
      <c r="H764" s="75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28"/>
      <c r="V764" s="118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  <c r="AM764" s="67"/>
      <c r="AN764" s="67"/>
      <c r="AO764" s="67"/>
      <c r="AP764" s="67"/>
      <c r="AQ764" s="67"/>
      <c r="AR764" s="67"/>
      <c r="AS764" s="67"/>
    </row>
    <row r="765">
      <c r="A765" s="67"/>
      <c r="B765" s="127"/>
      <c r="C765" s="67"/>
      <c r="D765" s="67"/>
      <c r="E765" s="67"/>
      <c r="F765" s="127"/>
      <c r="G765" s="67"/>
      <c r="H765" s="75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28"/>
      <c r="V765" s="118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  <c r="AM765" s="67"/>
      <c r="AN765" s="67"/>
      <c r="AO765" s="67"/>
      <c r="AP765" s="67"/>
      <c r="AQ765" s="67"/>
      <c r="AR765" s="67"/>
      <c r="AS765" s="67"/>
    </row>
    <row r="766">
      <c r="A766" s="67"/>
      <c r="B766" s="127"/>
      <c r="C766" s="67"/>
      <c r="D766" s="67"/>
      <c r="E766" s="67"/>
      <c r="F766" s="127"/>
      <c r="G766" s="67"/>
      <c r="H766" s="75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28"/>
      <c r="V766" s="118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  <c r="AO766" s="67"/>
      <c r="AP766" s="67"/>
      <c r="AQ766" s="67"/>
      <c r="AR766" s="67"/>
      <c r="AS766" s="67"/>
    </row>
    <row r="767">
      <c r="A767" s="67"/>
      <c r="B767" s="127"/>
      <c r="C767" s="67"/>
      <c r="D767" s="67"/>
      <c r="E767" s="67"/>
      <c r="F767" s="127"/>
      <c r="G767" s="67"/>
      <c r="H767" s="75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28"/>
      <c r="V767" s="118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/>
      <c r="AO767" s="67"/>
      <c r="AP767" s="67"/>
      <c r="AQ767" s="67"/>
      <c r="AR767" s="67"/>
      <c r="AS767" s="67"/>
    </row>
    <row r="768">
      <c r="A768" s="67"/>
      <c r="B768" s="127"/>
      <c r="C768" s="67"/>
      <c r="D768" s="67"/>
      <c r="E768" s="67"/>
      <c r="F768" s="127"/>
      <c r="G768" s="67"/>
      <c r="H768" s="75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28"/>
      <c r="V768" s="118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  <c r="AM768" s="67"/>
      <c r="AN768" s="67"/>
      <c r="AO768" s="67"/>
      <c r="AP768" s="67"/>
      <c r="AQ768" s="67"/>
      <c r="AR768" s="67"/>
      <c r="AS768" s="67"/>
    </row>
    <row r="769">
      <c r="A769" s="67"/>
      <c r="B769" s="127"/>
      <c r="C769" s="67"/>
      <c r="D769" s="67"/>
      <c r="E769" s="67"/>
      <c r="F769" s="127"/>
      <c r="G769" s="67"/>
      <c r="H769" s="75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28"/>
      <c r="V769" s="118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  <c r="AM769" s="67"/>
      <c r="AN769" s="67"/>
      <c r="AO769" s="67"/>
      <c r="AP769" s="67"/>
      <c r="AQ769" s="67"/>
      <c r="AR769" s="67"/>
      <c r="AS769" s="67"/>
    </row>
    <row r="770">
      <c r="A770" s="67"/>
      <c r="B770" s="127"/>
      <c r="C770" s="67"/>
      <c r="D770" s="67"/>
      <c r="E770" s="67"/>
      <c r="F770" s="127"/>
      <c r="G770" s="67"/>
      <c r="H770" s="75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28"/>
      <c r="V770" s="118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  <c r="AM770" s="67"/>
      <c r="AN770" s="67"/>
      <c r="AO770" s="67"/>
      <c r="AP770" s="67"/>
      <c r="AQ770" s="67"/>
      <c r="AR770" s="67"/>
      <c r="AS770" s="67"/>
    </row>
    <row r="771">
      <c r="A771" s="67"/>
      <c r="B771" s="127"/>
      <c r="C771" s="67"/>
      <c r="D771" s="67"/>
      <c r="E771" s="67"/>
      <c r="F771" s="127"/>
      <c r="G771" s="67"/>
      <c r="H771" s="75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28"/>
      <c r="V771" s="118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  <c r="AM771" s="67"/>
      <c r="AN771" s="67"/>
      <c r="AO771" s="67"/>
      <c r="AP771" s="67"/>
      <c r="AQ771" s="67"/>
      <c r="AR771" s="67"/>
      <c r="AS771" s="67"/>
    </row>
    <row r="772">
      <c r="A772" s="67"/>
      <c r="B772" s="127"/>
      <c r="C772" s="67"/>
      <c r="D772" s="67"/>
      <c r="E772" s="67"/>
      <c r="F772" s="127"/>
      <c r="G772" s="67"/>
      <c r="H772" s="75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28"/>
      <c r="V772" s="118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  <c r="AM772" s="67"/>
      <c r="AN772" s="67"/>
      <c r="AO772" s="67"/>
      <c r="AP772" s="67"/>
      <c r="AQ772" s="67"/>
      <c r="AR772" s="67"/>
      <c r="AS772" s="67"/>
    </row>
    <row r="773">
      <c r="A773" s="67"/>
      <c r="B773" s="127"/>
      <c r="C773" s="67"/>
      <c r="D773" s="67"/>
      <c r="E773" s="67"/>
      <c r="F773" s="127"/>
      <c r="G773" s="67"/>
      <c r="H773" s="75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28"/>
      <c r="V773" s="118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  <c r="AM773" s="67"/>
      <c r="AN773" s="67"/>
      <c r="AO773" s="67"/>
      <c r="AP773" s="67"/>
      <c r="AQ773" s="67"/>
      <c r="AR773" s="67"/>
      <c r="AS773" s="67"/>
    </row>
    <row r="774">
      <c r="A774" s="67"/>
      <c r="B774" s="127"/>
      <c r="C774" s="67"/>
      <c r="D774" s="67"/>
      <c r="E774" s="67"/>
      <c r="F774" s="127"/>
      <c r="G774" s="67"/>
      <c r="H774" s="75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28"/>
      <c r="V774" s="118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  <c r="AM774" s="67"/>
      <c r="AN774" s="67"/>
      <c r="AO774" s="67"/>
      <c r="AP774" s="67"/>
      <c r="AQ774" s="67"/>
      <c r="AR774" s="67"/>
      <c r="AS774" s="67"/>
    </row>
    <row r="775">
      <c r="A775" s="67"/>
      <c r="B775" s="127"/>
      <c r="C775" s="67"/>
      <c r="D775" s="67"/>
      <c r="E775" s="67"/>
      <c r="F775" s="127"/>
      <c r="G775" s="67"/>
      <c r="H775" s="75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28"/>
      <c r="V775" s="118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  <c r="AM775" s="67"/>
      <c r="AN775" s="67"/>
      <c r="AO775" s="67"/>
      <c r="AP775" s="67"/>
      <c r="AQ775" s="67"/>
      <c r="AR775" s="67"/>
      <c r="AS775" s="67"/>
    </row>
    <row r="776">
      <c r="A776" s="67"/>
      <c r="B776" s="127"/>
      <c r="C776" s="67"/>
      <c r="D776" s="67"/>
      <c r="E776" s="67"/>
      <c r="F776" s="127"/>
      <c r="G776" s="67"/>
      <c r="H776" s="75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28"/>
      <c r="V776" s="118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  <c r="AM776" s="67"/>
      <c r="AN776" s="67"/>
      <c r="AO776" s="67"/>
      <c r="AP776" s="67"/>
      <c r="AQ776" s="67"/>
      <c r="AR776" s="67"/>
      <c r="AS776" s="67"/>
    </row>
    <row r="777">
      <c r="A777" s="67"/>
      <c r="B777" s="127"/>
      <c r="C777" s="67"/>
      <c r="D777" s="67"/>
      <c r="E777" s="67"/>
      <c r="F777" s="127"/>
      <c r="G777" s="67"/>
      <c r="H777" s="75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28"/>
      <c r="V777" s="118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  <c r="AM777" s="67"/>
      <c r="AN777" s="67"/>
      <c r="AO777" s="67"/>
      <c r="AP777" s="67"/>
      <c r="AQ777" s="67"/>
      <c r="AR777" s="67"/>
      <c r="AS777" s="67"/>
    </row>
    <row r="778">
      <c r="A778" s="67"/>
      <c r="B778" s="127"/>
      <c r="C778" s="67"/>
      <c r="D778" s="67"/>
      <c r="E778" s="67"/>
      <c r="F778" s="127"/>
      <c r="G778" s="67"/>
      <c r="H778" s="75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28"/>
      <c r="V778" s="118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  <c r="AM778" s="67"/>
      <c r="AN778" s="67"/>
      <c r="AO778" s="67"/>
      <c r="AP778" s="67"/>
      <c r="AQ778" s="67"/>
      <c r="AR778" s="67"/>
      <c r="AS778" s="67"/>
    </row>
    <row r="779">
      <c r="A779" s="67"/>
      <c r="B779" s="127"/>
      <c r="C779" s="67"/>
      <c r="D779" s="67"/>
      <c r="E779" s="67"/>
      <c r="F779" s="127"/>
      <c r="G779" s="67"/>
      <c r="H779" s="75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28"/>
      <c r="V779" s="118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  <c r="AM779" s="67"/>
      <c r="AN779" s="67"/>
      <c r="AO779" s="67"/>
      <c r="AP779" s="67"/>
      <c r="AQ779" s="67"/>
      <c r="AR779" s="67"/>
      <c r="AS779" s="67"/>
    </row>
    <row r="780">
      <c r="A780" s="67"/>
      <c r="B780" s="127"/>
      <c r="C780" s="67"/>
      <c r="D780" s="67"/>
      <c r="E780" s="67"/>
      <c r="F780" s="127"/>
      <c r="G780" s="67"/>
      <c r="H780" s="75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28"/>
      <c r="V780" s="118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  <c r="AM780" s="67"/>
      <c r="AN780" s="67"/>
      <c r="AO780" s="67"/>
      <c r="AP780" s="67"/>
      <c r="AQ780" s="67"/>
      <c r="AR780" s="67"/>
      <c r="AS780" s="67"/>
    </row>
    <row r="781">
      <c r="A781" s="67"/>
      <c r="B781" s="127"/>
      <c r="C781" s="67"/>
      <c r="D781" s="67"/>
      <c r="E781" s="67"/>
      <c r="F781" s="127"/>
      <c r="G781" s="67"/>
      <c r="H781" s="75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28"/>
      <c r="V781" s="118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  <c r="AM781" s="67"/>
      <c r="AN781" s="67"/>
      <c r="AO781" s="67"/>
      <c r="AP781" s="67"/>
      <c r="AQ781" s="67"/>
      <c r="AR781" s="67"/>
      <c r="AS781" s="67"/>
    </row>
    <row r="782">
      <c r="A782" s="67"/>
      <c r="B782" s="127"/>
      <c r="C782" s="67"/>
      <c r="D782" s="67"/>
      <c r="E782" s="67"/>
      <c r="F782" s="127"/>
      <c r="G782" s="67"/>
      <c r="H782" s="75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28"/>
      <c r="V782" s="118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67"/>
      <c r="AJ782" s="67"/>
      <c r="AK782" s="67"/>
      <c r="AL782" s="67"/>
      <c r="AM782" s="67"/>
      <c r="AN782" s="67"/>
      <c r="AO782" s="67"/>
      <c r="AP782" s="67"/>
      <c r="AQ782" s="67"/>
      <c r="AR782" s="67"/>
      <c r="AS782" s="67"/>
    </row>
    <row r="783">
      <c r="A783" s="67"/>
      <c r="B783" s="127"/>
      <c r="C783" s="67"/>
      <c r="D783" s="67"/>
      <c r="E783" s="67"/>
      <c r="F783" s="127"/>
      <c r="G783" s="67"/>
      <c r="H783" s="75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28"/>
      <c r="V783" s="118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  <c r="AM783" s="67"/>
      <c r="AN783" s="67"/>
      <c r="AO783" s="67"/>
      <c r="AP783" s="67"/>
      <c r="AQ783" s="67"/>
      <c r="AR783" s="67"/>
      <c r="AS783" s="67"/>
    </row>
    <row r="784">
      <c r="A784" s="67"/>
      <c r="B784" s="127"/>
      <c r="C784" s="67"/>
      <c r="D784" s="67"/>
      <c r="E784" s="67"/>
      <c r="F784" s="127"/>
      <c r="G784" s="67"/>
      <c r="H784" s="75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28"/>
      <c r="V784" s="118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  <c r="AM784" s="67"/>
      <c r="AN784" s="67"/>
      <c r="AO784" s="67"/>
      <c r="AP784" s="67"/>
      <c r="AQ784" s="67"/>
      <c r="AR784" s="67"/>
      <c r="AS784" s="67"/>
    </row>
    <row r="785">
      <c r="A785" s="67"/>
      <c r="B785" s="127"/>
      <c r="C785" s="67"/>
      <c r="D785" s="67"/>
      <c r="E785" s="67"/>
      <c r="F785" s="127"/>
      <c r="G785" s="67"/>
      <c r="H785" s="75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28"/>
      <c r="V785" s="118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  <c r="AM785" s="67"/>
      <c r="AN785" s="67"/>
      <c r="AO785" s="67"/>
      <c r="AP785" s="67"/>
      <c r="AQ785" s="67"/>
      <c r="AR785" s="67"/>
      <c r="AS785" s="67"/>
    </row>
    <row r="786">
      <c r="A786" s="67"/>
      <c r="B786" s="127"/>
      <c r="C786" s="67"/>
      <c r="D786" s="67"/>
      <c r="E786" s="67"/>
      <c r="F786" s="127"/>
      <c r="G786" s="67"/>
      <c r="H786" s="75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28"/>
      <c r="V786" s="118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  <c r="AM786" s="67"/>
      <c r="AN786" s="67"/>
      <c r="AO786" s="67"/>
      <c r="AP786" s="67"/>
      <c r="AQ786" s="67"/>
      <c r="AR786" s="67"/>
      <c r="AS786" s="67"/>
    </row>
    <row r="787">
      <c r="A787" s="67"/>
      <c r="B787" s="127"/>
      <c r="C787" s="67"/>
      <c r="D787" s="67"/>
      <c r="E787" s="67"/>
      <c r="F787" s="127"/>
      <c r="G787" s="67"/>
      <c r="H787" s="75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28"/>
      <c r="V787" s="118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  <c r="AM787" s="67"/>
      <c r="AN787" s="67"/>
      <c r="AO787" s="67"/>
      <c r="AP787" s="67"/>
      <c r="AQ787" s="67"/>
      <c r="AR787" s="67"/>
      <c r="AS787" s="67"/>
    </row>
    <row r="788">
      <c r="A788" s="67"/>
      <c r="B788" s="127"/>
      <c r="C788" s="67"/>
      <c r="D788" s="67"/>
      <c r="E788" s="67"/>
      <c r="F788" s="127"/>
      <c r="G788" s="67"/>
      <c r="H788" s="75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28"/>
      <c r="V788" s="118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  <c r="AM788" s="67"/>
      <c r="AN788" s="67"/>
      <c r="AO788" s="67"/>
      <c r="AP788" s="67"/>
      <c r="AQ788" s="67"/>
      <c r="AR788" s="67"/>
      <c r="AS788" s="67"/>
    </row>
    <row r="789">
      <c r="A789" s="67"/>
      <c r="B789" s="127"/>
      <c r="C789" s="67"/>
      <c r="D789" s="67"/>
      <c r="E789" s="67"/>
      <c r="F789" s="127"/>
      <c r="G789" s="67"/>
      <c r="H789" s="75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28"/>
      <c r="V789" s="118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  <c r="AM789" s="67"/>
      <c r="AN789" s="67"/>
      <c r="AO789" s="67"/>
      <c r="AP789" s="67"/>
      <c r="AQ789" s="67"/>
      <c r="AR789" s="67"/>
      <c r="AS789" s="67"/>
    </row>
    <row r="790">
      <c r="A790" s="67"/>
      <c r="B790" s="127"/>
      <c r="C790" s="67"/>
      <c r="D790" s="67"/>
      <c r="E790" s="67"/>
      <c r="F790" s="127"/>
      <c r="G790" s="67"/>
      <c r="H790" s="75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28"/>
      <c r="V790" s="118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  <c r="AM790" s="67"/>
      <c r="AN790" s="67"/>
      <c r="AO790" s="67"/>
      <c r="AP790" s="67"/>
      <c r="AQ790" s="67"/>
      <c r="AR790" s="67"/>
      <c r="AS790" s="67"/>
    </row>
    <row r="791">
      <c r="A791" s="67"/>
      <c r="B791" s="127"/>
      <c r="C791" s="67"/>
      <c r="D791" s="67"/>
      <c r="E791" s="67"/>
      <c r="F791" s="127"/>
      <c r="G791" s="67"/>
      <c r="H791" s="75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28"/>
      <c r="V791" s="118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  <c r="AK791" s="67"/>
      <c r="AL791" s="67"/>
      <c r="AM791" s="67"/>
      <c r="AN791" s="67"/>
      <c r="AO791" s="67"/>
      <c r="AP791" s="67"/>
      <c r="AQ791" s="67"/>
      <c r="AR791" s="67"/>
      <c r="AS791" s="67"/>
    </row>
    <row r="792">
      <c r="A792" s="67"/>
      <c r="B792" s="127"/>
      <c r="C792" s="67"/>
      <c r="D792" s="67"/>
      <c r="E792" s="67"/>
      <c r="F792" s="127"/>
      <c r="G792" s="67"/>
      <c r="H792" s="75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28"/>
      <c r="V792" s="118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  <c r="AM792" s="67"/>
      <c r="AN792" s="67"/>
      <c r="AO792" s="67"/>
      <c r="AP792" s="67"/>
      <c r="AQ792" s="67"/>
      <c r="AR792" s="67"/>
      <c r="AS792" s="67"/>
    </row>
    <row r="793">
      <c r="A793" s="67"/>
      <c r="B793" s="127"/>
      <c r="C793" s="67"/>
      <c r="D793" s="67"/>
      <c r="E793" s="67"/>
      <c r="F793" s="127"/>
      <c r="G793" s="67"/>
      <c r="H793" s="75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28"/>
      <c r="V793" s="118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  <c r="AM793" s="67"/>
      <c r="AN793" s="67"/>
      <c r="AO793" s="67"/>
      <c r="AP793" s="67"/>
      <c r="AQ793" s="67"/>
      <c r="AR793" s="67"/>
      <c r="AS793" s="67"/>
    </row>
    <row r="794">
      <c r="A794" s="67"/>
      <c r="B794" s="127"/>
      <c r="C794" s="67"/>
      <c r="D794" s="67"/>
      <c r="E794" s="67"/>
      <c r="F794" s="127"/>
      <c r="G794" s="67"/>
      <c r="H794" s="75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28"/>
      <c r="V794" s="118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  <c r="AM794" s="67"/>
      <c r="AN794" s="67"/>
      <c r="AO794" s="67"/>
      <c r="AP794" s="67"/>
      <c r="AQ794" s="67"/>
      <c r="AR794" s="67"/>
      <c r="AS794" s="67"/>
    </row>
    <row r="795">
      <c r="A795" s="67"/>
      <c r="B795" s="127"/>
      <c r="C795" s="67"/>
      <c r="D795" s="67"/>
      <c r="E795" s="67"/>
      <c r="F795" s="127"/>
      <c r="G795" s="67"/>
      <c r="H795" s="75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28"/>
      <c r="V795" s="118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  <c r="AM795" s="67"/>
      <c r="AN795" s="67"/>
      <c r="AO795" s="67"/>
      <c r="AP795" s="67"/>
      <c r="AQ795" s="67"/>
      <c r="AR795" s="67"/>
      <c r="AS795" s="67"/>
    </row>
    <row r="796">
      <c r="A796" s="67"/>
      <c r="B796" s="127"/>
      <c r="C796" s="67"/>
      <c r="D796" s="67"/>
      <c r="E796" s="67"/>
      <c r="F796" s="127"/>
      <c r="G796" s="67"/>
      <c r="H796" s="75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28"/>
      <c r="V796" s="118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67"/>
      <c r="AJ796" s="67"/>
      <c r="AK796" s="67"/>
      <c r="AL796" s="67"/>
      <c r="AM796" s="67"/>
      <c r="AN796" s="67"/>
      <c r="AO796" s="67"/>
      <c r="AP796" s="67"/>
      <c r="AQ796" s="67"/>
      <c r="AR796" s="67"/>
      <c r="AS796" s="67"/>
    </row>
    <row r="797">
      <c r="A797" s="67"/>
      <c r="B797" s="127"/>
      <c r="C797" s="67"/>
      <c r="D797" s="67"/>
      <c r="E797" s="67"/>
      <c r="F797" s="127"/>
      <c r="G797" s="67"/>
      <c r="H797" s="75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28"/>
      <c r="V797" s="118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  <c r="AM797" s="67"/>
      <c r="AN797" s="67"/>
      <c r="AO797" s="67"/>
      <c r="AP797" s="67"/>
      <c r="AQ797" s="67"/>
      <c r="AR797" s="67"/>
      <c r="AS797" s="67"/>
    </row>
    <row r="798">
      <c r="A798" s="67"/>
      <c r="B798" s="127"/>
      <c r="C798" s="67"/>
      <c r="D798" s="67"/>
      <c r="E798" s="67"/>
      <c r="F798" s="127"/>
      <c r="G798" s="67"/>
      <c r="H798" s="75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28"/>
      <c r="V798" s="118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  <c r="AM798" s="67"/>
      <c r="AN798" s="67"/>
      <c r="AO798" s="67"/>
      <c r="AP798" s="67"/>
      <c r="AQ798" s="67"/>
      <c r="AR798" s="67"/>
      <c r="AS798" s="67"/>
    </row>
    <row r="799">
      <c r="A799" s="67"/>
      <c r="B799" s="127"/>
      <c r="C799" s="67"/>
      <c r="D799" s="67"/>
      <c r="E799" s="67"/>
      <c r="F799" s="127"/>
      <c r="G799" s="67"/>
      <c r="H799" s="75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28"/>
      <c r="V799" s="118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  <c r="AM799" s="67"/>
      <c r="AN799" s="67"/>
      <c r="AO799" s="67"/>
      <c r="AP799" s="67"/>
      <c r="AQ799" s="67"/>
      <c r="AR799" s="67"/>
      <c r="AS799" s="67"/>
    </row>
    <row r="800">
      <c r="A800" s="67"/>
      <c r="B800" s="127"/>
      <c r="C800" s="67"/>
      <c r="D800" s="67"/>
      <c r="E800" s="67"/>
      <c r="F800" s="127"/>
      <c r="G800" s="67"/>
      <c r="H800" s="75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28"/>
      <c r="V800" s="118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  <c r="AM800" s="67"/>
      <c r="AN800" s="67"/>
      <c r="AO800" s="67"/>
      <c r="AP800" s="67"/>
      <c r="AQ800" s="67"/>
      <c r="AR800" s="67"/>
      <c r="AS800" s="67"/>
    </row>
    <row r="801">
      <c r="A801" s="67"/>
      <c r="B801" s="127"/>
      <c r="C801" s="67"/>
      <c r="D801" s="67"/>
      <c r="E801" s="67"/>
      <c r="F801" s="127"/>
      <c r="G801" s="67"/>
      <c r="H801" s="75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28"/>
      <c r="V801" s="118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  <c r="AM801" s="67"/>
      <c r="AN801" s="67"/>
      <c r="AO801" s="67"/>
      <c r="AP801" s="67"/>
      <c r="AQ801" s="67"/>
      <c r="AR801" s="67"/>
      <c r="AS801" s="67"/>
    </row>
    <row r="802">
      <c r="A802" s="67"/>
      <c r="B802" s="127"/>
      <c r="C802" s="67"/>
      <c r="D802" s="67"/>
      <c r="E802" s="67"/>
      <c r="F802" s="127"/>
      <c r="G802" s="67"/>
      <c r="H802" s="75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28"/>
      <c r="V802" s="118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  <c r="AM802" s="67"/>
      <c r="AN802" s="67"/>
      <c r="AO802" s="67"/>
      <c r="AP802" s="67"/>
      <c r="AQ802" s="67"/>
      <c r="AR802" s="67"/>
      <c r="AS802" s="67"/>
    </row>
    <row r="803">
      <c r="A803" s="67"/>
      <c r="B803" s="127"/>
      <c r="C803" s="67"/>
      <c r="D803" s="67"/>
      <c r="E803" s="67"/>
      <c r="F803" s="127"/>
      <c r="G803" s="67"/>
      <c r="H803" s="75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28"/>
      <c r="V803" s="118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  <c r="AM803" s="67"/>
      <c r="AN803" s="67"/>
      <c r="AO803" s="67"/>
      <c r="AP803" s="67"/>
      <c r="AQ803" s="67"/>
      <c r="AR803" s="67"/>
      <c r="AS803" s="67"/>
    </row>
    <row r="804">
      <c r="A804" s="67"/>
      <c r="B804" s="127"/>
      <c r="C804" s="67"/>
      <c r="D804" s="67"/>
      <c r="E804" s="67"/>
      <c r="F804" s="127"/>
      <c r="G804" s="67"/>
      <c r="H804" s="75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28"/>
      <c r="V804" s="118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  <c r="AO804" s="67"/>
      <c r="AP804" s="67"/>
      <c r="AQ804" s="67"/>
      <c r="AR804" s="67"/>
      <c r="AS804" s="67"/>
    </row>
    <row r="805">
      <c r="A805" s="67"/>
      <c r="B805" s="127"/>
      <c r="C805" s="67"/>
      <c r="D805" s="67"/>
      <c r="E805" s="67"/>
      <c r="F805" s="127"/>
      <c r="G805" s="67"/>
      <c r="H805" s="75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28"/>
      <c r="V805" s="118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/>
      <c r="AO805" s="67"/>
      <c r="AP805" s="67"/>
      <c r="AQ805" s="67"/>
      <c r="AR805" s="67"/>
      <c r="AS805" s="67"/>
    </row>
    <row r="806">
      <c r="A806" s="67"/>
      <c r="B806" s="127"/>
      <c r="C806" s="67"/>
      <c r="D806" s="67"/>
      <c r="E806" s="67"/>
      <c r="F806" s="127"/>
      <c r="G806" s="67"/>
      <c r="H806" s="75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28"/>
      <c r="V806" s="118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  <c r="AM806" s="67"/>
      <c r="AN806" s="67"/>
      <c r="AO806" s="67"/>
      <c r="AP806" s="67"/>
      <c r="AQ806" s="67"/>
      <c r="AR806" s="67"/>
      <c r="AS806" s="67"/>
    </row>
    <row r="807">
      <c r="A807" s="67"/>
      <c r="B807" s="127"/>
      <c r="C807" s="67"/>
      <c r="D807" s="67"/>
      <c r="E807" s="67"/>
      <c r="F807" s="127"/>
      <c r="G807" s="67"/>
      <c r="H807" s="75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28"/>
      <c r="V807" s="118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  <c r="AM807" s="67"/>
      <c r="AN807" s="67"/>
      <c r="AO807" s="67"/>
      <c r="AP807" s="67"/>
      <c r="AQ807" s="67"/>
      <c r="AR807" s="67"/>
      <c r="AS807" s="67"/>
    </row>
    <row r="808">
      <c r="A808" s="67"/>
      <c r="B808" s="127"/>
      <c r="C808" s="67"/>
      <c r="D808" s="67"/>
      <c r="E808" s="67"/>
      <c r="F808" s="127"/>
      <c r="G808" s="67"/>
      <c r="H808" s="75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28"/>
      <c r="V808" s="118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/>
      <c r="AO808" s="67"/>
      <c r="AP808" s="67"/>
      <c r="AQ808" s="67"/>
      <c r="AR808" s="67"/>
      <c r="AS808" s="67"/>
    </row>
    <row r="809">
      <c r="A809" s="67"/>
      <c r="B809" s="127"/>
      <c r="C809" s="67"/>
      <c r="D809" s="67"/>
      <c r="E809" s="67"/>
      <c r="F809" s="127"/>
      <c r="G809" s="67"/>
      <c r="H809" s="75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28"/>
      <c r="V809" s="118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  <c r="AM809" s="67"/>
      <c r="AN809" s="67"/>
      <c r="AO809" s="67"/>
      <c r="AP809" s="67"/>
      <c r="AQ809" s="67"/>
      <c r="AR809" s="67"/>
      <c r="AS809" s="67"/>
    </row>
    <row r="810">
      <c r="A810" s="67"/>
      <c r="B810" s="127"/>
      <c r="C810" s="67"/>
      <c r="D810" s="67"/>
      <c r="E810" s="67"/>
      <c r="F810" s="127"/>
      <c r="G810" s="67"/>
      <c r="H810" s="75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28"/>
      <c r="V810" s="118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  <c r="AM810" s="67"/>
      <c r="AN810" s="67"/>
      <c r="AO810" s="67"/>
      <c r="AP810" s="67"/>
      <c r="AQ810" s="67"/>
      <c r="AR810" s="67"/>
      <c r="AS810" s="67"/>
    </row>
    <row r="811">
      <c r="A811" s="67"/>
      <c r="B811" s="127"/>
      <c r="C811" s="67"/>
      <c r="D811" s="67"/>
      <c r="E811" s="67"/>
      <c r="F811" s="127"/>
      <c r="G811" s="67"/>
      <c r="H811" s="75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28"/>
      <c r="V811" s="118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  <c r="AM811" s="67"/>
      <c r="AN811" s="67"/>
      <c r="AO811" s="67"/>
      <c r="AP811" s="67"/>
      <c r="AQ811" s="67"/>
      <c r="AR811" s="67"/>
      <c r="AS811" s="67"/>
    </row>
    <row r="812">
      <c r="A812" s="67"/>
      <c r="B812" s="127"/>
      <c r="C812" s="67"/>
      <c r="D812" s="67"/>
      <c r="E812" s="67"/>
      <c r="F812" s="127"/>
      <c r="G812" s="67"/>
      <c r="H812" s="75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28"/>
      <c r="V812" s="118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  <c r="AM812" s="67"/>
      <c r="AN812" s="67"/>
      <c r="AO812" s="67"/>
      <c r="AP812" s="67"/>
      <c r="AQ812" s="67"/>
      <c r="AR812" s="67"/>
      <c r="AS812" s="67"/>
    </row>
    <row r="813">
      <c r="A813" s="67"/>
      <c r="B813" s="127"/>
      <c r="C813" s="67"/>
      <c r="D813" s="67"/>
      <c r="E813" s="67"/>
      <c r="F813" s="127"/>
      <c r="G813" s="67"/>
      <c r="H813" s="75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28"/>
      <c r="V813" s="118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  <c r="AM813" s="67"/>
      <c r="AN813" s="67"/>
      <c r="AO813" s="67"/>
      <c r="AP813" s="67"/>
      <c r="AQ813" s="67"/>
      <c r="AR813" s="67"/>
      <c r="AS813" s="67"/>
    </row>
    <row r="814">
      <c r="A814" s="67"/>
      <c r="B814" s="127"/>
      <c r="C814" s="67"/>
      <c r="D814" s="67"/>
      <c r="E814" s="67"/>
      <c r="F814" s="127"/>
      <c r="G814" s="67"/>
      <c r="H814" s="75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28"/>
      <c r="V814" s="118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  <c r="AM814" s="67"/>
      <c r="AN814" s="67"/>
      <c r="AO814" s="67"/>
      <c r="AP814" s="67"/>
      <c r="AQ814" s="67"/>
      <c r="AR814" s="67"/>
      <c r="AS814" s="67"/>
    </row>
    <row r="815">
      <c r="A815" s="67"/>
      <c r="B815" s="127"/>
      <c r="C815" s="67"/>
      <c r="D815" s="67"/>
      <c r="E815" s="67"/>
      <c r="F815" s="127"/>
      <c r="G815" s="67"/>
      <c r="H815" s="75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28"/>
      <c r="V815" s="118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/>
      <c r="AO815" s="67"/>
      <c r="AP815" s="67"/>
      <c r="AQ815" s="67"/>
      <c r="AR815" s="67"/>
      <c r="AS815" s="67"/>
    </row>
    <row r="816">
      <c r="A816" s="67"/>
      <c r="B816" s="127"/>
      <c r="C816" s="67"/>
      <c r="D816" s="67"/>
      <c r="E816" s="67"/>
      <c r="F816" s="127"/>
      <c r="G816" s="67"/>
      <c r="H816" s="75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28"/>
      <c r="V816" s="118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  <c r="AM816" s="67"/>
      <c r="AN816" s="67"/>
      <c r="AO816" s="67"/>
      <c r="AP816" s="67"/>
      <c r="AQ816" s="67"/>
      <c r="AR816" s="67"/>
      <c r="AS816" s="67"/>
    </row>
    <row r="817">
      <c r="A817" s="67"/>
      <c r="B817" s="127"/>
      <c r="C817" s="67"/>
      <c r="D817" s="67"/>
      <c r="E817" s="67"/>
      <c r="F817" s="127"/>
      <c r="G817" s="67"/>
      <c r="H817" s="75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28"/>
      <c r="V817" s="118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  <c r="AM817" s="67"/>
      <c r="AN817" s="67"/>
      <c r="AO817" s="67"/>
      <c r="AP817" s="67"/>
      <c r="AQ817" s="67"/>
      <c r="AR817" s="67"/>
      <c r="AS817" s="67"/>
    </row>
    <row r="818">
      <c r="A818" s="67"/>
      <c r="B818" s="127"/>
      <c r="C818" s="67"/>
      <c r="D818" s="67"/>
      <c r="E818" s="67"/>
      <c r="F818" s="127"/>
      <c r="G818" s="67"/>
      <c r="H818" s="75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28"/>
      <c r="V818" s="118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  <c r="AM818" s="67"/>
      <c r="AN818" s="67"/>
      <c r="AO818" s="67"/>
      <c r="AP818" s="67"/>
      <c r="AQ818" s="67"/>
      <c r="AR818" s="67"/>
      <c r="AS818" s="67"/>
    </row>
    <row r="819">
      <c r="A819" s="67"/>
      <c r="B819" s="127"/>
      <c r="C819" s="67"/>
      <c r="D819" s="67"/>
      <c r="E819" s="67"/>
      <c r="F819" s="127"/>
      <c r="G819" s="67"/>
      <c r="H819" s="75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28"/>
      <c r="V819" s="118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67"/>
      <c r="AJ819" s="67"/>
      <c r="AK819" s="67"/>
      <c r="AL819" s="67"/>
      <c r="AM819" s="67"/>
      <c r="AN819" s="67"/>
      <c r="AO819" s="67"/>
      <c r="AP819" s="67"/>
      <c r="AQ819" s="67"/>
      <c r="AR819" s="67"/>
      <c r="AS819" s="67"/>
    </row>
    <row r="820">
      <c r="A820" s="67"/>
      <c r="B820" s="127"/>
      <c r="C820" s="67"/>
      <c r="D820" s="67"/>
      <c r="E820" s="67"/>
      <c r="F820" s="127"/>
      <c r="G820" s="67"/>
      <c r="H820" s="75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28"/>
      <c r="V820" s="118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  <c r="AM820" s="67"/>
      <c r="AN820" s="67"/>
      <c r="AO820" s="67"/>
      <c r="AP820" s="67"/>
      <c r="AQ820" s="67"/>
      <c r="AR820" s="67"/>
      <c r="AS820" s="67"/>
    </row>
    <row r="821">
      <c r="A821" s="67"/>
      <c r="B821" s="127"/>
      <c r="C821" s="67"/>
      <c r="D821" s="67"/>
      <c r="E821" s="67"/>
      <c r="F821" s="127"/>
      <c r="G821" s="67"/>
      <c r="H821" s="75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28"/>
      <c r="V821" s="118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  <c r="AM821" s="67"/>
      <c r="AN821" s="67"/>
      <c r="AO821" s="67"/>
      <c r="AP821" s="67"/>
      <c r="AQ821" s="67"/>
      <c r="AR821" s="67"/>
      <c r="AS821" s="67"/>
    </row>
    <row r="822">
      <c r="A822" s="67"/>
      <c r="B822" s="127"/>
      <c r="C822" s="67"/>
      <c r="D822" s="67"/>
      <c r="E822" s="67"/>
      <c r="F822" s="127"/>
      <c r="G822" s="67"/>
      <c r="H822" s="75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28"/>
      <c r="V822" s="118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  <c r="AM822" s="67"/>
      <c r="AN822" s="67"/>
      <c r="AO822" s="67"/>
      <c r="AP822" s="67"/>
      <c r="AQ822" s="67"/>
      <c r="AR822" s="67"/>
      <c r="AS822" s="67"/>
    </row>
    <row r="823">
      <c r="A823" s="67"/>
      <c r="B823" s="127"/>
      <c r="C823" s="67"/>
      <c r="D823" s="67"/>
      <c r="E823" s="67"/>
      <c r="F823" s="127"/>
      <c r="G823" s="67"/>
      <c r="H823" s="75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28"/>
      <c r="V823" s="118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  <c r="AM823" s="67"/>
      <c r="AN823" s="67"/>
      <c r="AO823" s="67"/>
      <c r="AP823" s="67"/>
      <c r="AQ823" s="67"/>
      <c r="AR823" s="67"/>
      <c r="AS823" s="67"/>
    </row>
    <row r="824">
      <c r="A824" s="67"/>
      <c r="B824" s="127"/>
      <c r="C824" s="67"/>
      <c r="D824" s="67"/>
      <c r="E824" s="67"/>
      <c r="F824" s="127"/>
      <c r="G824" s="67"/>
      <c r="H824" s="75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28"/>
      <c r="V824" s="118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  <c r="AM824" s="67"/>
      <c r="AN824" s="67"/>
      <c r="AO824" s="67"/>
      <c r="AP824" s="67"/>
      <c r="AQ824" s="67"/>
      <c r="AR824" s="67"/>
      <c r="AS824" s="67"/>
    </row>
    <row r="825">
      <c r="A825" s="67"/>
      <c r="B825" s="127"/>
      <c r="C825" s="67"/>
      <c r="D825" s="67"/>
      <c r="E825" s="67"/>
      <c r="F825" s="127"/>
      <c r="G825" s="67"/>
      <c r="H825" s="75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28"/>
      <c r="V825" s="118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  <c r="AM825" s="67"/>
      <c r="AN825" s="67"/>
      <c r="AO825" s="67"/>
      <c r="AP825" s="67"/>
      <c r="AQ825" s="67"/>
      <c r="AR825" s="67"/>
      <c r="AS825" s="67"/>
    </row>
    <row r="826">
      <c r="A826" s="67"/>
      <c r="B826" s="127"/>
      <c r="C826" s="67"/>
      <c r="D826" s="67"/>
      <c r="E826" s="67"/>
      <c r="F826" s="127"/>
      <c r="G826" s="67"/>
      <c r="H826" s="75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28"/>
      <c r="V826" s="118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  <c r="AM826" s="67"/>
      <c r="AN826" s="67"/>
      <c r="AO826" s="67"/>
      <c r="AP826" s="67"/>
      <c r="AQ826" s="67"/>
      <c r="AR826" s="67"/>
      <c r="AS826" s="67"/>
    </row>
    <row r="827">
      <c r="A827" s="67"/>
      <c r="B827" s="127"/>
      <c r="C827" s="67"/>
      <c r="D827" s="67"/>
      <c r="E827" s="67"/>
      <c r="F827" s="127"/>
      <c r="G827" s="67"/>
      <c r="H827" s="75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28"/>
      <c r="V827" s="118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  <c r="AM827" s="67"/>
      <c r="AN827" s="67"/>
      <c r="AO827" s="67"/>
      <c r="AP827" s="67"/>
      <c r="AQ827" s="67"/>
      <c r="AR827" s="67"/>
      <c r="AS827" s="67"/>
    </row>
    <row r="828">
      <c r="A828" s="67"/>
      <c r="B828" s="127"/>
      <c r="C828" s="67"/>
      <c r="D828" s="67"/>
      <c r="E828" s="67"/>
      <c r="F828" s="127"/>
      <c r="G828" s="67"/>
      <c r="H828" s="75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28"/>
      <c r="V828" s="118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67"/>
      <c r="AJ828" s="67"/>
      <c r="AK828" s="67"/>
      <c r="AL828" s="67"/>
      <c r="AM828" s="67"/>
      <c r="AN828" s="67"/>
      <c r="AO828" s="67"/>
      <c r="AP828" s="67"/>
      <c r="AQ828" s="67"/>
      <c r="AR828" s="67"/>
      <c r="AS828" s="67"/>
    </row>
    <row r="829">
      <c r="A829" s="67"/>
      <c r="B829" s="127"/>
      <c r="C829" s="67"/>
      <c r="D829" s="67"/>
      <c r="E829" s="67"/>
      <c r="F829" s="127"/>
      <c r="G829" s="67"/>
      <c r="H829" s="75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28"/>
      <c r="V829" s="118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  <c r="AM829" s="67"/>
      <c r="AN829" s="67"/>
      <c r="AO829" s="67"/>
      <c r="AP829" s="67"/>
      <c r="AQ829" s="67"/>
      <c r="AR829" s="67"/>
      <c r="AS829" s="67"/>
    </row>
    <row r="830">
      <c r="A830" s="67"/>
      <c r="B830" s="127"/>
      <c r="C830" s="67"/>
      <c r="D830" s="67"/>
      <c r="E830" s="67"/>
      <c r="F830" s="127"/>
      <c r="G830" s="67"/>
      <c r="H830" s="75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28"/>
      <c r="V830" s="118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  <c r="AM830" s="67"/>
      <c r="AN830" s="67"/>
      <c r="AO830" s="67"/>
      <c r="AP830" s="67"/>
      <c r="AQ830" s="67"/>
      <c r="AR830" s="67"/>
      <c r="AS830" s="67"/>
    </row>
    <row r="831">
      <c r="A831" s="67"/>
      <c r="B831" s="127"/>
      <c r="C831" s="67"/>
      <c r="D831" s="67"/>
      <c r="E831" s="67"/>
      <c r="F831" s="127"/>
      <c r="G831" s="67"/>
      <c r="H831" s="75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28"/>
      <c r="V831" s="118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67"/>
      <c r="AJ831" s="67"/>
      <c r="AK831" s="67"/>
      <c r="AL831" s="67"/>
      <c r="AM831" s="67"/>
      <c r="AN831" s="67"/>
      <c r="AO831" s="67"/>
      <c r="AP831" s="67"/>
      <c r="AQ831" s="67"/>
      <c r="AR831" s="67"/>
      <c r="AS831" s="67"/>
    </row>
    <row r="832">
      <c r="A832" s="67"/>
      <c r="B832" s="127"/>
      <c r="C832" s="67"/>
      <c r="D832" s="67"/>
      <c r="E832" s="67"/>
      <c r="F832" s="127"/>
      <c r="G832" s="67"/>
      <c r="H832" s="75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28"/>
      <c r="V832" s="118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67"/>
      <c r="AJ832" s="67"/>
      <c r="AK832" s="67"/>
      <c r="AL832" s="67"/>
      <c r="AM832" s="67"/>
      <c r="AN832" s="67"/>
      <c r="AO832" s="67"/>
      <c r="AP832" s="67"/>
      <c r="AQ832" s="67"/>
      <c r="AR832" s="67"/>
      <c r="AS832" s="67"/>
    </row>
    <row r="833">
      <c r="A833" s="67"/>
      <c r="B833" s="127"/>
      <c r="C833" s="67"/>
      <c r="D833" s="67"/>
      <c r="E833" s="67"/>
      <c r="F833" s="127"/>
      <c r="G833" s="67"/>
      <c r="H833" s="75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28"/>
      <c r="V833" s="118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  <c r="AM833" s="67"/>
      <c r="AN833" s="67"/>
      <c r="AO833" s="67"/>
      <c r="AP833" s="67"/>
      <c r="AQ833" s="67"/>
      <c r="AR833" s="67"/>
      <c r="AS833" s="67"/>
    </row>
    <row r="834">
      <c r="A834" s="67"/>
      <c r="B834" s="127"/>
      <c r="C834" s="67"/>
      <c r="D834" s="67"/>
      <c r="E834" s="67"/>
      <c r="F834" s="127"/>
      <c r="G834" s="67"/>
      <c r="H834" s="75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28"/>
      <c r="V834" s="118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  <c r="AM834" s="67"/>
      <c r="AN834" s="67"/>
      <c r="AO834" s="67"/>
      <c r="AP834" s="67"/>
      <c r="AQ834" s="67"/>
      <c r="AR834" s="67"/>
      <c r="AS834" s="67"/>
    </row>
    <row r="835">
      <c r="A835" s="67"/>
      <c r="B835" s="127"/>
      <c r="C835" s="67"/>
      <c r="D835" s="67"/>
      <c r="E835" s="67"/>
      <c r="F835" s="127"/>
      <c r="G835" s="67"/>
      <c r="H835" s="75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28"/>
      <c r="V835" s="118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  <c r="AM835" s="67"/>
      <c r="AN835" s="67"/>
      <c r="AO835" s="67"/>
      <c r="AP835" s="67"/>
      <c r="AQ835" s="67"/>
      <c r="AR835" s="67"/>
      <c r="AS835" s="67"/>
    </row>
    <row r="836">
      <c r="A836" s="67"/>
      <c r="B836" s="127"/>
      <c r="C836" s="67"/>
      <c r="D836" s="67"/>
      <c r="E836" s="67"/>
      <c r="F836" s="127"/>
      <c r="G836" s="67"/>
      <c r="H836" s="75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28"/>
      <c r="V836" s="118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  <c r="AM836" s="67"/>
      <c r="AN836" s="67"/>
      <c r="AO836" s="67"/>
      <c r="AP836" s="67"/>
      <c r="AQ836" s="67"/>
      <c r="AR836" s="67"/>
      <c r="AS836" s="67"/>
    </row>
    <row r="837">
      <c r="A837" s="67"/>
      <c r="B837" s="127"/>
      <c r="C837" s="67"/>
      <c r="D837" s="67"/>
      <c r="E837" s="67"/>
      <c r="F837" s="127"/>
      <c r="G837" s="67"/>
      <c r="H837" s="75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28"/>
      <c r="V837" s="118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  <c r="AM837" s="67"/>
      <c r="AN837" s="67"/>
      <c r="AO837" s="67"/>
      <c r="AP837" s="67"/>
      <c r="AQ837" s="67"/>
      <c r="AR837" s="67"/>
      <c r="AS837" s="67"/>
    </row>
    <row r="838">
      <c r="A838" s="67"/>
      <c r="B838" s="127"/>
      <c r="C838" s="67"/>
      <c r="D838" s="67"/>
      <c r="E838" s="67"/>
      <c r="F838" s="127"/>
      <c r="G838" s="67"/>
      <c r="H838" s="75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28"/>
      <c r="V838" s="118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  <c r="AM838" s="67"/>
      <c r="AN838" s="67"/>
      <c r="AO838" s="67"/>
      <c r="AP838" s="67"/>
      <c r="AQ838" s="67"/>
      <c r="AR838" s="67"/>
      <c r="AS838" s="67"/>
    </row>
    <row r="839">
      <c r="A839" s="67"/>
      <c r="B839" s="127"/>
      <c r="C839" s="67"/>
      <c r="D839" s="67"/>
      <c r="E839" s="67"/>
      <c r="F839" s="127"/>
      <c r="G839" s="67"/>
      <c r="H839" s="75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28"/>
      <c r="V839" s="118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  <c r="AM839" s="67"/>
      <c r="AN839" s="67"/>
      <c r="AO839" s="67"/>
      <c r="AP839" s="67"/>
      <c r="AQ839" s="67"/>
      <c r="AR839" s="67"/>
      <c r="AS839" s="67"/>
    </row>
    <row r="840">
      <c r="A840" s="67"/>
      <c r="B840" s="127"/>
      <c r="C840" s="67"/>
      <c r="D840" s="67"/>
      <c r="E840" s="67"/>
      <c r="F840" s="127"/>
      <c r="G840" s="67"/>
      <c r="H840" s="75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28"/>
      <c r="V840" s="118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  <c r="AM840" s="67"/>
      <c r="AN840" s="67"/>
      <c r="AO840" s="67"/>
      <c r="AP840" s="67"/>
      <c r="AQ840" s="67"/>
      <c r="AR840" s="67"/>
      <c r="AS840" s="67"/>
    </row>
    <row r="841">
      <c r="A841" s="67"/>
      <c r="B841" s="127"/>
      <c r="C841" s="67"/>
      <c r="D841" s="67"/>
      <c r="E841" s="67"/>
      <c r="F841" s="127"/>
      <c r="G841" s="67"/>
      <c r="H841" s="75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28"/>
      <c r="V841" s="118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  <c r="AM841" s="67"/>
      <c r="AN841" s="67"/>
      <c r="AO841" s="67"/>
      <c r="AP841" s="67"/>
      <c r="AQ841" s="67"/>
      <c r="AR841" s="67"/>
      <c r="AS841" s="67"/>
    </row>
    <row r="842">
      <c r="A842" s="67"/>
      <c r="B842" s="127"/>
      <c r="C842" s="67"/>
      <c r="D842" s="67"/>
      <c r="E842" s="67"/>
      <c r="F842" s="127"/>
      <c r="G842" s="67"/>
      <c r="H842" s="75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28"/>
      <c r="V842" s="118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  <c r="AM842" s="67"/>
      <c r="AN842" s="67"/>
      <c r="AO842" s="67"/>
      <c r="AP842" s="67"/>
      <c r="AQ842" s="67"/>
      <c r="AR842" s="67"/>
      <c r="AS842" s="67"/>
    </row>
    <row r="843">
      <c r="A843" s="67"/>
      <c r="B843" s="127"/>
      <c r="C843" s="67"/>
      <c r="D843" s="67"/>
      <c r="E843" s="67"/>
      <c r="F843" s="127"/>
      <c r="G843" s="67"/>
      <c r="H843" s="75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28"/>
      <c r="V843" s="118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  <c r="AM843" s="67"/>
      <c r="AN843" s="67"/>
      <c r="AO843" s="67"/>
      <c r="AP843" s="67"/>
      <c r="AQ843" s="67"/>
      <c r="AR843" s="67"/>
      <c r="AS843" s="67"/>
    </row>
    <row r="844">
      <c r="A844" s="67"/>
      <c r="B844" s="127"/>
      <c r="C844" s="67"/>
      <c r="D844" s="67"/>
      <c r="E844" s="67"/>
      <c r="F844" s="127"/>
      <c r="G844" s="67"/>
      <c r="H844" s="75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28"/>
      <c r="V844" s="118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67"/>
      <c r="AJ844" s="67"/>
      <c r="AK844" s="67"/>
      <c r="AL844" s="67"/>
      <c r="AM844" s="67"/>
      <c r="AN844" s="67"/>
      <c r="AO844" s="67"/>
      <c r="AP844" s="67"/>
      <c r="AQ844" s="67"/>
      <c r="AR844" s="67"/>
      <c r="AS844" s="67"/>
    </row>
    <row r="845">
      <c r="A845" s="67"/>
      <c r="B845" s="127"/>
      <c r="C845" s="67"/>
      <c r="D845" s="67"/>
      <c r="E845" s="67"/>
      <c r="F845" s="127"/>
      <c r="G845" s="67"/>
      <c r="H845" s="75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28"/>
      <c r="V845" s="118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67"/>
      <c r="AL845" s="67"/>
      <c r="AM845" s="67"/>
      <c r="AN845" s="67"/>
      <c r="AO845" s="67"/>
      <c r="AP845" s="67"/>
      <c r="AQ845" s="67"/>
      <c r="AR845" s="67"/>
      <c r="AS845" s="67"/>
    </row>
    <row r="846">
      <c r="A846" s="67"/>
      <c r="B846" s="127"/>
      <c r="C846" s="67"/>
      <c r="D846" s="67"/>
      <c r="E846" s="67"/>
      <c r="F846" s="127"/>
      <c r="G846" s="67"/>
      <c r="H846" s="75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28"/>
      <c r="V846" s="118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  <c r="AM846" s="67"/>
      <c r="AN846" s="67"/>
      <c r="AO846" s="67"/>
      <c r="AP846" s="67"/>
      <c r="AQ846" s="67"/>
      <c r="AR846" s="67"/>
      <c r="AS846" s="67"/>
    </row>
    <row r="847">
      <c r="A847" s="67"/>
      <c r="B847" s="127"/>
      <c r="C847" s="67"/>
      <c r="D847" s="67"/>
      <c r="E847" s="67"/>
      <c r="F847" s="127"/>
      <c r="G847" s="67"/>
      <c r="H847" s="75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28"/>
      <c r="V847" s="118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  <c r="AM847" s="67"/>
      <c r="AN847" s="67"/>
      <c r="AO847" s="67"/>
      <c r="AP847" s="67"/>
      <c r="AQ847" s="67"/>
      <c r="AR847" s="67"/>
      <c r="AS847" s="67"/>
    </row>
    <row r="848">
      <c r="A848" s="67"/>
      <c r="B848" s="127"/>
      <c r="C848" s="67"/>
      <c r="D848" s="67"/>
      <c r="E848" s="67"/>
      <c r="F848" s="127"/>
      <c r="G848" s="67"/>
      <c r="H848" s="75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28"/>
      <c r="V848" s="118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  <c r="AM848" s="67"/>
      <c r="AN848" s="67"/>
      <c r="AO848" s="67"/>
      <c r="AP848" s="67"/>
      <c r="AQ848" s="67"/>
      <c r="AR848" s="67"/>
      <c r="AS848" s="67"/>
    </row>
    <row r="849">
      <c r="A849" s="67"/>
      <c r="B849" s="127"/>
      <c r="C849" s="67"/>
      <c r="D849" s="67"/>
      <c r="E849" s="67"/>
      <c r="F849" s="127"/>
      <c r="G849" s="67"/>
      <c r="H849" s="75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28"/>
      <c r="V849" s="118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  <c r="AM849" s="67"/>
      <c r="AN849" s="67"/>
      <c r="AO849" s="67"/>
      <c r="AP849" s="67"/>
      <c r="AQ849" s="67"/>
      <c r="AR849" s="67"/>
      <c r="AS849" s="67"/>
    </row>
    <row r="850">
      <c r="A850" s="67"/>
      <c r="B850" s="127"/>
      <c r="C850" s="67"/>
      <c r="D850" s="67"/>
      <c r="E850" s="67"/>
      <c r="F850" s="127"/>
      <c r="G850" s="67"/>
      <c r="H850" s="75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28"/>
      <c r="V850" s="118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  <c r="AM850" s="67"/>
      <c r="AN850" s="67"/>
      <c r="AO850" s="67"/>
      <c r="AP850" s="67"/>
      <c r="AQ850" s="67"/>
      <c r="AR850" s="67"/>
      <c r="AS850" s="67"/>
    </row>
    <row r="851">
      <c r="A851" s="67"/>
      <c r="B851" s="127"/>
      <c r="C851" s="67"/>
      <c r="D851" s="67"/>
      <c r="E851" s="67"/>
      <c r="F851" s="127"/>
      <c r="G851" s="67"/>
      <c r="H851" s="75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28"/>
      <c r="V851" s="118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  <c r="AM851" s="67"/>
      <c r="AN851" s="67"/>
      <c r="AO851" s="67"/>
      <c r="AP851" s="67"/>
      <c r="AQ851" s="67"/>
      <c r="AR851" s="67"/>
      <c r="AS851" s="67"/>
    </row>
    <row r="852">
      <c r="A852" s="67"/>
      <c r="B852" s="127"/>
      <c r="C852" s="67"/>
      <c r="D852" s="67"/>
      <c r="E852" s="67"/>
      <c r="F852" s="127"/>
      <c r="G852" s="67"/>
      <c r="H852" s="75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28"/>
      <c r="V852" s="118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  <c r="AM852" s="67"/>
      <c r="AN852" s="67"/>
      <c r="AO852" s="67"/>
      <c r="AP852" s="67"/>
      <c r="AQ852" s="67"/>
      <c r="AR852" s="67"/>
      <c r="AS852" s="67"/>
    </row>
    <row r="853">
      <c r="A853" s="67"/>
      <c r="B853" s="127"/>
      <c r="C853" s="67"/>
      <c r="D853" s="67"/>
      <c r="E853" s="67"/>
      <c r="F853" s="127"/>
      <c r="G853" s="67"/>
      <c r="H853" s="75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28"/>
      <c r="V853" s="118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  <c r="AM853" s="67"/>
      <c r="AN853" s="67"/>
      <c r="AO853" s="67"/>
      <c r="AP853" s="67"/>
      <c r="AQ853" s="67"/>
      <c r="AR853" s="67"/>
      <c r="AS853" s="67"/>
    </row>
    <row r="854">
      <c r="A854" s="67"/>
      <c r="B854" s="127"/>
      <c r="C854" s="67"/>
      <c r="D854" s="67"/>
      <c r="E854" s="67"/>
      <c r="F854" s="127"/>
      <c r="G854" s="67"/>
      <c r="H854" s="75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28"/>
      <c r="V854" s="118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  <c r="AM854" s="67"/>
      <c r="AN854" s="67"/>
      <c r="AO854" s="67"/>
      <c r="AP854" s="67"/>
      <c r="AQ854" s="67"/>
      <c r="AR854" s="67"/>
      <c r="AS854" s="67"/>
    </row>
    <row r="855">
      <c r="A855" s="67"/>
      <c r="B855" s="127"/>
      <c r="C855" s="67"/>
      <c r="D855" s="67"/>
      <c r="E855" s="67"/>
      <c r="F855" s="127"/>
      <c r="G855" s="67"/>
      <c r="H855" s="75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28"/>
      <c r="V855" s="118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  <c r="AM855" s="67"/>
      <c r="AN855" s="67"/>
      <c r="AO855" s="67"/>
      <c r="AP855" s="67"/>
      <c r="AQ855" s="67"/>
      <c r="AR855" s="67"/>
      <c r="AS855" s="67"/>
    </row>
    <row r="856">
      <c r="A856" s="67"/>
      <c r="B856" s="127"/>
      <c r="C856" s="67"/>
      <c r="D856" s="67"/>
      <c r="E856" s="67"/>
      <c r="F856" s="127"/>
      <c r="G856" s="67"/>
      <c r="H856" s="75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28"/>
      <c r="V856" s="118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  <c r="AM856" s="67"/>
      <c r="AN856" s="67"/>
      <c r="AO856" s="67"/>
      <c r="AP856" s="67"/>
      <c r="AQ856" s="67"/>
      <c r="AR856" s="67"/>
      <c r="AS856" s="67"/>
    </row>
    <row r="857">
      <c r="A857" s="67"/>
      <c r="B857" s="127"/>
      <c r="C857" s="67"/>
      <c r="D857" s="67"/>
      <c r="E857" s="67"/>
      <c r="F857" s="127"/>
      <c r="G857" s="67"/>
      <c r="H857" s="75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28"/>
      <c r="V857" s="118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67"/>
      <c r="AJ857" s="67"/>
      <c r="AK857" s="67"/>
      <c r="AL857" s="67"/>
      <c r="AM857" s="67"/>
      <c r="AN857" s="67"/>
      <c r="AO857" s="67"/>
      <c r="AP857" s="67"/>
      <c r="AQ857" s="67"/>
      <c r="AR857" s="67"/>
      <c r="AS857" s="67"/>
    </row>
    <row r="858">
      <c r="A858" s="67"/>
      <c r="B858" s="127"/>
      <c r="C858" s="67"/>
      <c r="D858" s="67"/>
      <c r="E858" s="67"/>
      <c r="F858" s="127"/>
      <c r="G858" s="67"/>
      <c r="H858" s="75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28"/>
      <c r="V858" s="118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67"/>
      <c r="AJ858" s="67"/>
      <c r="AK858" s="67"/>
      <c r="AL858" s="67"/>
      <c r="AM858" s="67"/>
      <c r="AN858" s="67"/>
      <c r="AO858" s="67"/>
      <c r="AP858" s="67"/>
      <c r="AQ858" s="67"/>
      <c r="AR858" s="67"/>
      <c r="AS858" s="67"/>
    </row>
    <row r="859">
      <c r="A859" s="67"/>
      <c r="B859" s="127"/>
      <c r="C859" s="67"/>
      <c r="D859" s="67"/>
      <c r="E859" s="67"/>
      <c r="F859" s="127"/>
      <c r="G859" s="67"/>
      <c r="H859" s="75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28"/>
      <c r="V859" s="118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67"/>
      <c r="AJ859" s="67"/>
      <c r="AK859" s="67"/>
      <c r="AL859" s="67"/>
      <c r="AM859" s="67"/>
      <c r="AN859" s="67"/>
      <c r="AO859" s="67"/>
      <c r="AP859" s="67"/>
      <c r="AQ859" s="67"/>
      <c r="AR859" s="67"/>
      <c r="AS859" s="67"/>
    </row>
    <row r="860">
      <c r="A860" s="67"/>
      <c r="B860" s="127"/>
      <c r="C860" s="67"/>
      <c r="D860" s="67"/>
      <c r="E860" s="67"/>
      <c r="F860" s="127"/>
      <c r="G860" s="67"/>
      <c r="H860" s="75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28"/>
      <c r="V860" s="118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67"/>
      <c r="AJ860" s="67"/>
      <c r="AK860" s="67"/>
      <c r="AL860" s="67"/>
      <c r="AM860" s="67"/>
      <c r="AN860" s="67"/>
      <c r="AO860" s="67"/>
      <c r="AP860" s="67"/>
      <c r="AQ860" s="67"/>
      <c r="AR860" s="67"/>
      <c r="AS860" s="67"/>
    </row>
    <row r="861">
      <c r="A861" s="67"/>
      <c r="B861" s="127"/>
      <c r="C861" s="67"/>
      <c r="D861" s="67"/>
      <c r="E861" s="67"/>
      <c r="F861" s="127"/>
      <c r="G861" s="67"/>
      <c r="H861" s="75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28"/>
      <c r="V861" s="118"/>
      <c r="W861" s="67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  <c r="AI861" s="67"/>
      <c r="AJ861" s="67"/>
      <c r="AK861" s="67"/>
      <c r="AL861" s="67"/>
      <c r="AM861" s="67"/>
      <c r="AN861" s="67"/>
      <c r="AO861" s="67"/>
      <c r="AP861" s="67"/>
      <c r="AQ861" s="67"/>
      <c r="AR861" s="67"/>
      <c r="AS861" s="67"/>
    </row>
    <row r="862">
      <c r="A862" s="67"/>
      <c r="B862" s="127"/>
      <c r="C862" s="67"/>
      <c r="D862" s="67"/>
      <c r="E862" s="67"/>
      <c r="F862" s="127"/>
      <c r="G862" s="67"/>
      <c r="H862" s="75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28"/>
      <c r="V862" s="118"/>
      <c r="W862" s="67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  <c r="AI862" s="67"/>
      <c r="AJ862" s="67"/>
      <c r="AK862" s="67"/>
      <c r="AL862" s="67"/>
      <c r="AM862" s="67"/>
      <c r="AN862" s="67"/>
      <c r="AO862" s="67"/>
      <c r="AP862" s="67"/>
      <c r="AQ862" s="67"/>
      <c r="AR862" s="67"/>
      <c r="AS862" s="67"/>
    </row>
    <row r="863">
      <c r="A863" s="67"/>
      <c r="B863" s="127"/>
      <c r="C863" s="67"/>
      <c r="D863" s="67"/>
      <c r="E863" s="67"/>
      <c r="F863" s="127"/>
      <c r="G863" s="67"/>
      <c r="H863" s="75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28"/>
      <c r="V863" s="118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67"/>
      <c r="AJ863" s="67"/>
      <c r="AK863" s="67"/>
      <c r="AL863" s="67"/>
      <c r="AM863" s="67"/>
      <c r="AN863" s="67"/>
      <c r="AO863" s="67"/>
      <c r="AP863" s="67"/>
      <c r="AQ863" s="67"/>
      <c r="AR863" s="67"/>
      <c r="AS863" s="67"/>
    </row>
    <row r="864">
      <c r="A864" s="67"/>
      <c r="B864" s="127"/>
      <c r="C864" s="67"/>
      <c r="D864" s="67"/>
      <c r="E864" s="67"/>
      <c r="F864" s="127"/>
      <c r="G864" s="67"/>
      <c r="H864" s="75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28"/>
      <c r="V864" s="118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67"/>
      <c r="AJ864" s="67"/>
      <c r="AK864" s="67"/>
      <c r="AL864" s="67"/>
      <c r="AM864" s="67"/>
      <c r="AN864" s="67"/>
      <c r="AO864" s="67"/>
      <c r="AP864" s="67"/>
      <c r="AQ864" s="67"/>
      <c r="AR864" s="67"/>
      <c r="AS864" s="67"/>
    </row>
    <row r="865">
      <c r="A865" s="67"/>
      <c r="B865" s="127"/>
      <c r="C865" s="67"/>
      <c r="D865" s="67"/>
      <c r="E865" s="67"/>
      <c r="F865" s="127"/>
      <c r="G865" s="67"/>
      <c r="H865" s="75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28"/>
      <c r="V865" s="118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67"/>
      <c r="AJ865" s="67"/>
      <c r="AK865" s="67"/>
      <c r="AL865" s="67"/>
      <c r="AM865" s="67"/>
      <c r="AN865" s="67"/>
      <c r="AO865" s="67"/>
      <c r="AP865" s="67"/>
      <c r="AQ865" s="67"/>
      <c r="AR865" s="67"/>
      <c r="AS865" s="67"/>
    </row>
    <row r="866">
      <c r="A866" s="67"/>
      <c r="B866" s="127"/>
      <c r="C866" s="67"/>
      <c r="D866" s="67"/>
      <c r="E866" s="67"/>
      <c r="F866" s="127"/>
      <c r="G866" s="67"/>
      <c r="H866" s="75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28"/>
      <c r="V866" s="118"/>
      <c r="W866" s="67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  <c r="AI866" s="67"/>
      <c r="AJ866" s="67"/>
      <c r="AK866" s="67"/>
      <c r="AL866" s="67"/>
      <c r="AM866" s="67"/>
      <c r="AN866" s="67"/>
      <c r="AO866" s="67"/>
      <c r="AP866" s="67"/>
      <c r="AQ866" s="67"/>
      <c r="AR866" s="67"/>
      <c r="AS866" s="67"/>
    </row>
    <row r="867">
      <c r="A867" s="67"/>
      <c r="B867" s="127"/>
      <c r="C867" s="67"/>
      <c r="D867" s="67"/>
      <c r="E867" s="67"/>
      <c r="F867" s="127"/>
      <c r="G867" s="67"/>
      <c r="H867" s="75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28"/>
      <c r="V867" s="118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67"/>
      <c r="AJ867" s="67"/>
      <c r="AK867" s="67"/>
      <c r="AL867" s="67"/>
      <c r="AM867" s="67"/>
      <c r="AN867" s="67"/>
      <c r="AO867" s="67"/>
      <c r="AP867" s="67"/>
      <c r="AQ867" s="67"/>
      <c r="AR867" s="67"/>
      <c r="AS867" s="67"/>
    </row>
    <row r="868">
      <c r="A868" s="67"/>
      <c r="B868" s="127"/>
      <c r="C868" s="67"/>
      <c r="D868" s="67"/>
      <c r="E868" s="67"/>
      <c r="F868" s="127"/>
      <c r="G868" s="67"/>
      <c r="H868" s="75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28"/>
      <c r="V868" s="118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67"/>
      <c r="AJ868" s="67"/>
      <c r="AK868" s="67"/>
      <c r="AL868" s="67"/>
      <c r="AM868" s="67"/>
      <c r="AN868" s="67"/>
      <c r="AO868" s="67"/>
      <c r="AP868" s="67"/>
      <c r="AQ868" s="67"/>
      <c r="AR868" s="67"/>
      <c r="AS868" s="67"/>
    </row>
    <row r="869">
      <c r="A869" s="67"/>
      <c r="B869" s="127"/>
      <c r="C869" s="67"/>
      <c r="D869" s="67"/>
      <c r="E869" s="67"/>
      <c r="F869" s="127"/>
      <c r="G869" s="67"/>
      <c r="H869" s="75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28"/>
      <c r="V869" s="118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67"/>
      <c r="AJ869" s="67"/>
      <c r="AK869" s="67"/>
      <c r="AL869" s="67"/>
      <c r="AM869" s="67"/>
      <c r="AN869" s="67"/>
      <c r="AO869" s="67"/>
      <c r="AP869" s="67"/>
      <c r="AQ869" s="67"/>
      <c r="AR869" s="67"/>
      <c r="AS869" s="67"/>
    </row>
    <row r="870">
      <c r="A870" s="67"/>
      <c r="B870" s="127"/>
      <c r="C870" s="67"/>
      <c r="D870" s="67"/>
      <c r="E870" s="67"/>
      <c r="F870" s="127"/>
      <c r="G870" s="67"/>
      <c r="H870" s="75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28"/>
      <c r="V870" s="118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67"/>
      <c r="AJ870" s="67"/>
      <c r="AK870" s="67"/>
      <c r="AL870" s="67"/>
      <c r="AM870" s="67"/>
      <c r="AN870" s="67"/>
      <c r="AO870" s="67"/>
      <c r="AP870" s="67"/>
      <c r="AQ870" s="67"/>
      <c r="AR870" s="67"/>
      <c r="AS870" s="67"/>
    </row>
    <row r="871">
      <c r="A871" s="67"/>
      <c r="B871" s="127"/>
      <c r="C871" s="67"/>
      <c r="D871" s="67"/>
      <c r="E871" s="67"/>
      <c r="F871" s="127"/>
      <c r="G871" s="67"/>
      <c r="H871" s="75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28"/>
      <c r="V871" s="118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67"/>
      <c r="AJ871" s="67"/>
      <c r="AK871" s="67"/>
      <c r="AL871" s="67"/>
      <c r="AM871" s="67"/>
      <c r="AN871" s="67"/>
      <c r="AO871" s="67"/>
      <c r="AP871" s="67"/>
      <c r="AQ871" s="67"/>
      <c r="AR871" s="67"/>
      <c r="AS871" s="67"/>
    </row>
    <row r="872">
      <c r="A872" s="67"/>
      <c r="B872" s="127"/>
      <c r="C872" s="67"/>
      <c r="D872" s="67"/>
      <c r="E872" s="67"/>
      <c r="F872" s="127"/>
      <c r="G872" s="67"/>
      <c r="H872" s="75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28"/>
      <c r="V872" s="118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67"/>
      <c r="AJ872" s="67"/>
      <c r="AK872" s="67"/>
      <c r="AL872" s="67"/>
      <c r="AM872" s="67"/>
      <c r="AN872" s="67"/>
      <c r="AO872" s="67"/>
      <c r="AP872" s="67"/>
      <c r="AQ872" s="67"/>
      <c r="AR872" s="67"/>
      <c r="AS872" s="67"/>
    </row>
    <row r="873">
      <c r="A873" s="67"/>
      <c r="B873" s="127"/>
      <c r="C873" s="67"/>
      <c r="D873" s="67"/>
      <c r="E873" s="67"/>
      <c r="F873" s="127"/>
      <c r="G873" s="67"/>
      <c r="H873" s="75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28"/>
      <c r="V873" s="118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67"/>
      <c r="AJ873" s="67"/>
      <c r="AK873" s="67"/>
      <c r="AL873" s="67"/>
      <c r="AM873" s="67"/>
      <c r="AN873" s="67"/>
      <c r="AO873" s="67"/>
      <c r="AP873" s="67"/>
      <c r="AQ873" s="67"/>
      <c r="AR873" s="67"/>
      <c r="AS873" s="67"/>
    </row>
    <row r="874">
      <c r="A874" s="67"/>
      <c r="B874" s="127"/>
      <c r="C874" s="67"/>
      <c r="D874" s="67"/>
      <c r="E874" s="67"/>
      <c r="F874" s="127"/>
      <c r="G874" s="67"/>
      <c r="H874" s="75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28"/>
      <c r="V874" s="118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67"/>
      <c r="AJ874" s="67"/>
      <c r="AK874" s="67"/>
      <c r="AL874" s="67"/>
      <c r="AM874" s="67"/>
      <c r="AN874" s="67"/>
      <c r="AO874" s="67"/>
      <c r="AP874" s="67"/>
      <c r="AQ874" s="67"/>
      <c r="AR874" s="67"/>
      <c r="AS874" s="67"/>
    </row>
    <row r="875">
      <c r="A875" s="67"/>
      <c r="B875" s="127"/>
      <c r="C875" s="67"/>
      <c r="D875" s="67"/>
      <c r="E875" s="67"/>
      <c r="F875" s="127"/>
      <c r="G875" s="67"/>
      <c r="H875" s="75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28"/>
      <c r="V875" s="118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67"/>
      <c r="AJ875" s="67"/>
      <c r="AK875" s="67"/>
      <c r="AL875" s="67"/>
      <c r="AM875" s="67"/>
      <c r="AN875" s="67"/>
      <c r="AO875" s="67"/>
      <c r="AP875" s="67"/>
      <c r="AQ875" s="67"/>
      <c r="AR875" s="67"/>
      <c r="AS875" s="67"/>
    </row>
    <row r="876">
      <c r="A876" s="67"/>
      <c r="B876" s="127"/>
      <c r="C876" s="67"/>
      <c r="D876" s="67"/>
      <c r="E876" s="67"/>
      <c r="F876" s="127"/>
      <c r="G876" s="67"/>
      <c r="H876" s="75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28"/>
      <c r="V876" s="118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/>
      <c r="AK876" s="67"/>
      <c r="AL876" s="67"/>
      <c r="AM876" s="67"/>
      <c r="AN876" s="67"/>
      <c r="AO876" s="67"/>
      <c r="AP876" s="67"/>
      <c r="AQ876" s="67"/>
      <c r="AR876" s="67"/>
      <c r="AS876" s="67"/>
    </row>
    <row r="877">
      <c r="A877" s="67"/>
      <c r="B877" s="127"/>
      <c r="C877" s="67"/>
      <c r="D877" s="67"/>
      <c r="E877" s="67"/>
      <c r="F877" s="127"/>
      <c r="G877" s="67"/>
      <c r="H877" s="75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28"/>
      <c r="V877" s="118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67"/>
      <c r="AJ877" s="67"/>
      <c r="AK877" s="67"/>
      <c r="AL877" s="67"/>
      <c r="AM877" s="67"/>
      <c r="AN877" s="67"/>
      <c r="AO877" s="67"/>
      <c r="AP877" s="67"/>
      <c r="AQ877" s="67"/>
      <c r="AR877" s="67"/>
      <c r="AS877" s="67"/>
    </row>
    <row r="878">
      <c r="A878" s="67"/>
      <c r="B878" s="127"/>
      <c r="C878" s="67"/>
      <c r="D878" s="67"/>
      <c r="E878" s="67"/>
      <c r="F878" s="127"/>
      <c r="G878" s="67"/>
      <c r="H878" s="75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28"/>
      <c r="V878" s="118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67"/>
      <c r="AJ878" s="67"/>
      <c r="AK878" s="67"/>
      <c r="AL878" s="67"/>
      <c r="AM878" s="67"/>
      <c r="AN878" s="67"/>
      <c r="AO878" s="67"/>
      <c r="AP878" s="67"/>
      <c r="AQ878" s="67"/>
      <c r="AR878" s="67"/>
      <c r="AS878" s="67"/>
    </row>
    <row r="879">
      <c r="A879" s="67"/>
      <c r="B879" s="127"/>
      <c r="C879" s="67"/>
      <c r="D879" s="67"/>
      <c r="E879" s="67"/>
      <c r="F879" s="127"/>
      <c r="G879" s="67"/>
      <c r="H879" s="75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28"/>
      <c r="V879" s="118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67"/>
      <c r="AJ879" s="67"/>
      <c r="AK879" s="67"/>
      <c r="AL879" s="67"/>
      <c r="AM879" s="67"/>
      <c r="AN879" s="67"/>
      <c r="AO879" s="67"/>
      <c r="AP879" s="67"/>
      <c r="AQ879" s="67"/>
      <c r="AR879" s="67"/>
      <c r="AS879" s="67"/>
    </row>
    <row r="880">
      <c r="A880" s="67"/>
      <c r="B880" s="127"/>
      <c r="C880" s="67"/>
      <c r="D880" s="67"/>
      <c r="E880" s="67"/>
      <c r="F880" s="127"/>
      <c r="G880" s="67"/>
      <c r="H880" s="75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28"/>
      <c r="V880" s="118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  <c r="AM880" s="67"/>
      <c r="AN880" s="67"/>
      <c r="AO880" s="67"/>
      <c r="AP880" s="67"/>
      <c r="AQ880" s="67"/>
      <c r="AR880" s="67"/>
      <c r="AS880" s="67"/>
    </row>
    <row r="881">
      <c r="A881" s="67"/>
      <c r="B881" s="127"/>
      <c r="C881" s="67"/>
      <c r="D881" s="67"/>
      <c r="E881" s="67"/>
      <c r="F881" s="127"/>
      <c r="G881" s="67"/>
      <c r="H881" s="75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28"/>
      <c r="V881" s="118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  <c r="AM881" s="67"/>
      <c r="AN881" s="67"/>
      <c r="AO881" s="67"/>
      <c r="AP881" s="67"/>
      <c r="AQ881" s="67"/>
      <c r="AR881" s="67"/>
      <c r="AS881" s="67"/>
    </row>
    <row r="882">
      <c r="A882" s="67"/>
      <c r="B882" s="127"/>
      <c r="C882" s="67"/>
      <c r="D882" s="67"/>
      <c r="E882" s="67"/>
      <c r="F882" s="127"/>
      <c r="G882" s="67"/>
      <c r="H882" s="75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28"/>
      <c r="V882" s="118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67"/>
      <c r="AJ882" s="67"/>
      <c r="AK882" s="67"/>
      <c r="AL882" s="67"/>
      <c r="AM882" s="67"/>
      <c r="AN882" s="67"/>
      <c r="AO882" s="67"/>
      <c r="AP882" s="67"/>
      <c r="AQ882" s="67"/>
      <c r="AR882" s="67"/>
      <c r="AS882" s="67"/>
    </row>
    <row r="883">
      <c r="A883" s="67"/>
      <c r="B883" s="127"/>
      <c r="C883" s="67"/>
      <c r="D883" s="67"/>
      <c r="E883" s="67"/>
      <c r="F883" s="127"/>
      <c r="G883" s="67"/>
      <c r="H883" s="75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28"/>
      <c r="V883" s="118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67"/>
      <c r="AJ883" s="67"/>
      <c r="AK883" s="67"/>
      <c r="AL883" s="67"/>
      <c r="AM883" s="67"/>
      <c r="AN883" s="67"/>
      <c r="AO883" s="67"/>
      <c r="AP883" s="67"/>
      <c r="AQ883" s="67"/>
      <c r="AR883" s="67"/>
      <c r="AS883" s="67"/>
    </row>
    <row r="884">
      <c r="A884" s="67"/>
      <c r="B884" s="127"/>
      <c r="C884" s="67"/>
      <c r="D884" s="67"/>
      <c r="E884" s="67"/>
      <c r="F884" s="127"/>
      <c r="G884" s="67"/>
      <c r="H884" s="75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28"/>
      <c r="V884" s="118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  <c r="AM884" s="67"/>
      <c r="AN884" s="67"/>
      <c r="AO884" s="67"/>
      <c r="AP884" s="67"/>
      <c r="AQ884" s="67"/>
      <c r="AR884" s="67"/>
      <c r="AS884" s="67"/>
    </row>
    <row r="885">
      <c r="A885" s="67"/>
      <c r="B885" s="127"/>
      <c r="C885" s="67"/>
      <c r="D885" s="67"/>
      <c r="E885" s="67"/>
      <c r="F885" s="127"/>
      <c r="G885" s="67"/>
      <c r="H885" s="75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28"/>
      <c r="V885" s="118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  <c r="AM885" s="67"/>
      <c r="AN885" s="67"/>
      <c r="AO885" s="67"/>
      <c r="AP885" s="67"/>
      <c r="AQ885" s="67"/>
      <c r="AR885" s="67"/>
      <c r="AS885" s="67"/>
    </row>
    <row r="886">
      <c r="A886" s="67"/>
      <c r="B886" s="127"/>
      <c r="C886" s="67"/>
      <c r="D886" s="67"/>
      <c r="E886" s="67"/>
      <c r="F886" s="127"/>
      <c r="G886" s="67"/>
      <c r="H886" s="75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28"/>
      <c r="V886" s="118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  <c r="AM886" s="67"/>
      <c r="AN886" s="67"/>
      <c r="AO886" s="67"/>
      <c r="AP886" s="67"/>
      <c r="AQ886" s="67"/>
      <c r="AR886" s="67"/>
      <c r="AS886" s="67"/>
    </row>
    <row r="887">
      <c r="A887" s="67"/>
      <c r="B887" s="127"/>
      <c r="C887" s="67"/>
      <c r="D887" s="67"/>
      <c r="E887" s="67"/>
      <c r="F887" s="127"/>
      <c r="G887" s="67"/>
      <c r="H887" s="75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28"/>
      <c r="V887" s="118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  <c r="AM887" s="67"/>
      <c r="AN887" s="67"/>
      <c r="AO887" s="67"/>
      <c r="AP887" s="67"/>
      <c r="AQ887" s="67"/>
      <c r="AR887" s="67"/>
      <c r="AS887" s="67"/>
    </row>
    <row r="888">
      <c r="A888" s="67"/>
      <c r="B888" s="127"/>
      <c r="C888" s="67"/>
      <c r="D888" s="67"/>
      <c r="E888" s="67"/>
      <c r="F888" s="127"/>
      <c r="G888" s="67"/>
      <c r="H888" s="75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28"/>
      <c r="V888" s="118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  <c r="AM888" s="67"/>
      <c r="AN888" s="67"/>
      <c r="AO888" s="67"/>
      <c r="AP888" s="67"/>
      <c r="AQ888" s="67"/>
      <c r="AR888" s="67"/>
      <c r="AS888" s="67"/>
    </row>
    <row r="889">
      <c r="A889" s="67"/>
      <c r="B889" s="127"/>
      <c r="C889" s="67"/>
      <c r="D889" s="67"/>
      <c r="E889" s="67"/>
      <c r="F889" s="127"/>
      <c r="G889" s="67"/>
      <c r="H889" s="75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28"/>
      <c r="V889" s="118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  <c r="AM889" s="67"/>
      <c r="AN889" s="67"/>
      <c r="AO889" s="67"/>
      <c r="AP889" s="67"/>
      <c r="AQ889" s="67"/>
      <c r="AR889" s="67"/>
      <c r="AS889" s="67"/>
    </row>
    <row r="890">
      <c r="A890" s="67"/>
      <c r="B890" s="127"/>
      <c r="C890" s="67"/>
      <c r="D890" s="67"/>
      <c r="E890" s="67"/>
      <c r="F890" s="127"/>
      <c r="G890" s="67"/>
      <c r="H890" s="75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28"/>
      <c r="V890" s="118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  <c r="AM890" s="67"/>
      <c r="AN890" s="67"/>
      <c r="AO890" s="67"/>
      <c r="AP890" s="67"/>
      <c r="AQ890" s="67"/>
      <c r="AR890" s="67"/>
      <c r="AS890" s="67"/>
    </row>
    <row r="891">
      <c r="A891" s="67"/>
      <c r="B891" s="127"/>
      <c r="C891" s="67"/>
      <c r="D891" s="67"/>
      <c r="E891" s="67"/>
      <c r="F891" s="127"/>
      <c r="G891" s="67"/>
      <c r="H891" s="75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28"/>
      <c r="V891" s="118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  <c r="AM891" s="67"/>
      <c r="AN891" s="67"/>
      <c r="AO891" s="67"/>
      <c r="AP891" s="67"/>
      <c r="AQ891" s="67"/>
      <c r="AR891" s="67"/>
      <c r="AS891" s="67"/>
    </row>
    <row r="892">
      <c r="A892" s="67"/>
      <c r="B892" s="127"/>
      <c r="C892" s="67"/>
      <c r="D892" s="67"/>
      <c r="E892" s="67"/>
      <c r="F892" s="127"/>
      <c r="G892" s="67"/>
      <c r="H892" s="75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28"/>
      <c r="V892" s="118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  <c r="AM892" s="67"/>
      <c r="AN892" s="67"/>
      <c r="AO892" s="67"/>
      <c r="AP892" s="67"/>
      <c r="AQ892" s="67"/>
      <c r="AR892" s="67"/>
      <c r="AS892" s="67"/>
    </row>
    <row r="893">
      <c r="A893" s="67"/>
      <c r="B893" s="127"/>
      <c r="C893" s="67"/>
      <c r="D893" s="67"/>
      <c r="E893" s="67"/>
      <c r="F893" s="127"/>
      <c r="G893" s="67"/>
      <c r="H893" s="75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28"/>
      <c r="V893" s="118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  <c r="AM893" s="67"/>
      <c r="AN893" s="67"/>
      <c r="AO893" s="67"/>
      <c r="AP893" s="67"/>
      <c r="AQ893" s="67"/>
      <c r="AR893" s="67"/>
      <c r="AS893" s="67"/>
    </row>
    <row r="894">
      <c r="A894" s="67"/>
      <c r="B894" s="127"/>
      <c r="C894" s="67"/>
      <c r="D894" s="67"/>
      <c r="E894" s="67"/>
      <c r="F894" s="127"/>
      <c r="G894" s="67"/>
      <c r="H894" s="75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28"/>
      <c r="V894" s="118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67"/>
      <c r="AJ894" s="67"/>
      <c r="AK894" s="67"/>
      <c r="AL894" s="67"/>
      <c r="AM894" s="67"/>
      <c r="AN894" s="67"/>
      <c r="AO894" s="67"/>
      <c r="AP894" s="67"/>
      <c r="AQ894" s="67"/>
      <c r="AR894" s="67"/>
      <c r="AS894" s="67"/>
    </row>
    <row r="895">
      <c r="A895" s="67"/>
      <c r="B895" s="127"/>
      <c r="C895" s="67"/>
      <c r="D895" s="67"/>
      <c r="E895" s="67"/>
      <c r="F895" s="127"/>
      <c r="G895" s="67"/>
      <c r="H895" s="75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28"/>
      <c r="V895" s="118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67"/>
      <c r="AJ895" s="67"/>
      <c r="AK895" s="67"/>
      <c r="AL895" s="67"/>
      <c r="AM895" s="67"/>
      <c r="AN895" s="67"/>
      <c r="AO895" s="67"/>
      <c r="AP895" s="67"/>
      <c r="AQ895" s="67"/>
      <c r="AR895" s="67"/>
      <c r="AS895" s="67"/>
    </row>
    <row r="896">
      <c r="A896" s="67"/>
      <c r="B896" s="127"/>
      <c r="C896" s="67"/>
      <c r="D896" s="67"/>
      <c r="E896" s="67"/>
      <c r="F896" s="127"/>
      <c r="G896" s="67"/>
      <c r="H896" s="75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28"/>
      <c r="V896" s="118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67"/>
      <c r="AJ896" s="67"/>
      <c r="AK896" s="67"/>
      <c r="AL896" s="67"/>
      <c r="AM896" s="67"/>
      <c r="AN896" s="67"/>
      <c r="AO896" s="67"/>
      <c r="AP896" s="67"/>
      <c r="AQ896" s="67"/>
      <c r="AR896" s="67"/>
      <c r="AS896" s="67"/>
    </row>
    <row r="897">
      <c r="A897" s="67"/>
      <c r="B897" s="127"/>
      <c r="C897" s="67"/>
      <c r="D897" s="67"/>
      <c r="E897" s="67"/>
      <c r="F897" s="127"/>
      <c r="G897" s="67"/>
      <c r="H897" s="75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28"/>
      <c r="V897" s="118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67"/>
      <c r="AJ897" s="67"/>
      <c r="AK897" s="67"/>
      <c r="AL897" s="67"/>
      <c r="AM897" s="67"/>
      <c r="AN897" s="67"/>
      <c r="AO897" s="67"/>
      <c r="AP897" s="67"/>
      <c r="AQ897" s="67"/>
      <c r="AR897" s="67"/>
      <c r="AS897" s="67"/>
    </row>
    <row r="898">
      <c r="A898" s="67"/>
      <c r="B898" s="127"/>
      <c r="C898" s="67"/>
      <c r="D898" s="67"/>
      <c r="E898" s="67"/>
      <c r="F898" s="127"/>
      <c r="G898" s="67"/>
      <c r="H898" s="75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28"/>
      <c r="V898" s="118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67"/>
      <c r="AJ898" s="67"/>
      <c r="AK898" s="67"/>
      <c r="AL898" s="67"/>
      <c r="AM898" s="67"/>
      <c r="AN898" s="67"/>
      <c r="AO898" s="67"/>
      <c r="AP898" s="67"/>
      <c r="AQ898" s="67"/>
      <c r="AR898" s="67"/>
      <c r="AS898" s="67"/>
    </row>
    <row r="899">
      <c r="A899" s="67"/>
      <c r="B899" s="127"/>
      <c r="C899" s="67"/>
      <c r="D899" s="67"/>
      <c r="E899" s="67"/>
      <c r="F899" s="127"/>
      <c r="G899" s="67"/>
      <c r="H899" s="75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28"/>
      <c r="V899" s="118"/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67"/>
      <c r="AJ899" s="67"/>
      <c r="AK899" s="67"/>
      <c r="AL899" s="67"/>
      <c r="AM899" s="67"/>
      <c r="AN899" s="67"/>
      <c r="AO899" s="67"/>
      <c r="AP899" s="67"/>
      <c r="AQ899" s="67"/>
      <c r="AR899" s="67"/>
      <c r="AS899" s="67"/>
    </row>
    <row r="900">
      <c r="A900" s="67"/>
      <c r="B900" s="127"/>
      <c r="C900" s="67"/>
      <c r="D900" s="67"/>
      <c r="E900" s="67"/>
      <c r="F900" s="127"/>
      <c r="G900" s="67"/>
      <c r="H900" s="75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28"/>
      <c r="V900" s="118"/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67"/>
      <c r="AJ900" s="67"/>
      <c r="AK900" s="67"/>
      <c r="AL900" s="67"/>
      <c r="AM900" s="67"/>
      <c r="AN900" s="67"/>
      <c r="AO900" s="67"/>
      <c r="AP900" s="67"/>
      <c r="AQ900" s="67"/>
      <c r="AR900" s="67"/>
      <c r="AS900" s="67"/>
    </row>
    <row r="901">
      <c r="A901" s="67"/>
      <c r="B901" s="127"/>
      <c r="C901" s="67"/>
      <c r="D901" s="67"/>
      <c r="E901" s="67"/>
      <c r="F901" s="127"/>
      <c r="G901" s="67"/>
      <c r="H901" s="75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28"/>
      <c r="V901" s="118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67"/>
      <c r="AJ901" s="67"/>
      <c r="AK901" s="67"/>
      <c r="AL901" s="67"/>
      <c r="AM901" s="67"/>
      <c r="AN901" s="67"/>
      <c r="AO901" s="67"/>
      <c r="AP901" s="67"/>
      <c r="AQ901" s="67"/>
      <c r="AR901" s="67"/>
      <c r="AS901" s="67"/>
    </row>
    <row r="902">
      <c r="A902" s="67"/>
      <c r="B902" s="127"/>
      <c r="C902" s="67"/>
      <c r="D902" s="67"/>
      <c r="E902" s="67"/>
      <c r="F902" s="127"/>
      <c r="G902" s="67"/>
      <c r="H902" s="75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28"/>
      <c r="V902" s="118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67"/>
      <c r="AJ902" s="67"/>
      <c r="AK902" s="67"/>
      <c r="AL902" s="67"/>
      <c r="AM902" s="67"/>
      <c r="AN902" s="67"/>
      <c r="AO902" s="67"/>
      <c r="AP902" s="67"/>
      <c r="AQ902" s="67"/>
      <c r="AR902" s="67"/>
      <c r="AS902" s="67"/>
    </row>
    <row r="903">
      <c r="A903" s="67"/>
      <c r="B903" s="127"/>
      <c r="C903" s="67"/>
      <c r="D903" s="67"/>
      <c r="E903" s="67"/>
      <c r="F903" s="127"/>
      <c r="G903" s="67"/>
      <c r="H903" s="75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28"/>
      <c r="V903" s="118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67"/>
      <c r="AJ903" s="67"/>
      <c r="AK903" s="67"/>
      <c r="AL903" s="67"/>
      <c r="AM903" s="67"/>
      <c r="AN903" s="67"/>
      <c r="AO903" s="67"/>
      <c r="AP903" s="67"/>
      <c r="AQ903" s="67"/>
      <c r="AR903" s="67"/>
      <c r="AS903" s="67"/>
    </row>
    <row r="904">
      <c r="A904" s="67"/>
      <c r="B904" s="127"/>
      <c r="C904" s="67"/>
      <c r="D904" s="67"/>
      <c r="E904" s="67"/>
      <c r="F904" s="127"/>
      <c r="G904" s="67"/>
      <c r="H904" s="75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28"/>
      <c r="V904" s="118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67"/>
      <c r="AJ904" s="67"/>
      <c r="AK904" s="67"/>
      <c r="AL904" s="67"/>
      <c r="AM904" s="67"/>
      <c r="AN904" s="67"/>
      <c r="AO904" s="67"/>
      <c r="AP904" s="67"/>
      <c r="AQ904" s="67"/>
      <c r="AR904" s="67"/>
      <c r="AS904" s="67"/>
    </row>
    <row r="905">
      <c r="A905" s="67"/>
      <c r="B905" s="127"/>
      <c r="C905" s="67"/>
      <c r="D905" s="67"/>
      <c r="E905" s="67"/>
      <c r="F905" s="127"/>
      <c r="G905" s="67"/>
      <c r="H905" s="75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28"/>
      <c r="V905" s="118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67"/>
      <c r="AJ905" s="67"/>
      <c r="AK905" s="67"/>
      <c r="AL905" s="67"/>
      <c r="AM905" s="67"/>
      <c r="AN905" s="67"/>
      <c r="AO905" s="67"/>
      <c r="AP905" s="67"/>
      <c r="AQ905" s="67"/>
      <c r="AR905" s="67"/>
      <c r="AS905" s="67"/>
    </row>
    <row r="906">
      <c r="A906" s="67"/>
      <c r="B906" s="127"/>
      <c r="C906" s="67"/>
      <c r="D906" s="67"/>
      <c r="E906" s="67"/>
      <c r="F906" s="127"/>
      <c r="G906" s="67"/>
      <c r="H906" s="75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28"/>
      <c r="V906" s="118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67"/>
      <c r="AJ906" s="67"/>
      <c r="AK906" s="67"/>
      <c r="AL906" s="67"/>
      <c r="AM906" s="67"/>
      <c r="AN906" s="67"/>
      <c r="AO906" s="67"/>
      <c r="AP906" s="67"/>
      <c r="AQ906" s="67"/>
      <c r="AR906" s="67"/>
      <c r="AS906" s="67"/>
    </row>
    <row r="907">
      <c r="A907" s="67"/>
      <c r="B907" s="127"/>
      <c r="C907" s="67"/>
      <c r="D907" s="67"/>
      <c r="E907" s="67"/>
      <c r="F907" s="127"/>
      <c r="G907" s="67"/>
      <c r="H907" s="75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28"/>
      <c r="V907" s="118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67"/>
      <c r="AJ907" s="67"/>
      <c r="AK907" s="67"/>
      <c r="AL907" s="67"/>
      <c r="AM907" s="67"/>
      <c r="AN907" s="67"/>
      <c r="AO907" s="67"/>
      <c r="AP907" s="67"/>
      <c r="AQ907" s="67"/>
      <c r="AR907" s="67"/>
      <c r="AS907" s="67"/>
    </row>
    <row r="908">
      <c r="A908" s="67"/>
      <c r="B908" s="127"/>
      <c r="C908" s="67"/>
      <c r="D908" s="67"/>
      <c r="E908" s="67"/>
      <c r="F908" s="127"/>
      <c r="G908" s="67"/>
      <c r="H908" s="75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28"/>
      <c r="V908" s="118"/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67"/>
      <c r="AJ908" s="67"/>
      <c r="AK908" s="67"/>
      <c r="AL908" s="67"/>
      <c r="AM908" s="67"/>
      <c r="AN908" s="67"/>
      <c r="AO908" s="67"/>
      <c r="AP908" s="67"/>
      <c r="AQ908" s="67"/>
      <c r="AR908" s="67"/>
      <c r="AS908" s="67"/>
    </row>
    <row r="909">
      <c r="A909" s="67"/>
      <c r="B909" s="127"/>
      <c r="C909" s="67"/>
      <c r="D909" s="67"/>
      <c r="E909" s="67"/>
      <c r="F909" s="127"/>
      <c r="G909" s="67"/>
      <c r="H909" s="75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28"/>
      <c r="V909" s="118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  <c r="AM909" s="67"/>
      <c r="AN909" s="67"/>
      <c r="AO909" s="67"/>
      <c r="AP909" s="67"/>
      <c r="AQ909" s="67"/>
      <c r="AR909" s="67"/>
      <c r="AS909" s="67"/>
    </row>
    <row r="910">
      <c r="A910" s="67"/>
      <c r="B910" s="127"/>
      <c r="C910" s="67"/>
      <c r="D910" s="67"/>
      <c r="E910" s="67"/>
      <c r="F910" s="127"/>
      <c r="G910" s="67"/>
      <c r="H910" s="75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28"/>
      <c r="V910" s="118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  <c r="AM910" s="67"/>
      <c r="AN910" s="67"/>
      <c r="AO910" s="67"/>
      <c r="AP910" s="67"/>
      <c r="AQ910" s="67"/>
      <c r="AR910" s="67"/>
      <c r="AS910" s="67"/>
    </row>
    <row r="911">
      <c r="A911" s="67"/>
      <c r="B911" s="127"/>
      <c r="C911" s="67"/>
      <c r="D911" s="67"/>
      <c r="E911" s="67"/>
      <c r="F911" s="127"/>
      <c r="G911" s="67"/>
      <c r="H911" s="75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28"/>
      <c r="V911" s="118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67"/>
      <c r="AJ911" s="67"/>
      <c r="AK911" s="67"/>
      <c r="AL911" s="67"/>
      <c r="AM911" s="67"/>
      <c r="AN911" s="67"/>
      <c r="AO911" s="67"/>
      <c r="AP911" s="67"/>
      <c r="AQ911" s="67"/>
      <c r="AR911" s="67"/>
      <c r="AS911" s="67"/>
    </row>
    <row r="912">
      <c r="A912" s="67"/>
      <c r="B912" s="127"/>
      <c r="C912" s="67"/>
      <c r="D912" s="67"/>
      <c r="E912" s="67"/>
      <c r="F912" s="127"/>
      <c r="G912" s="67"/>
      <c r="H912" s="75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28"/>
      <c r="V912" s="118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  <c r="AM912" s="67"/>
      <c r="AN912" s="67"/>
      <c r="AO912" s="67"/>
      <c r="AP912" s="67"/>
      <c r="AQ912" s="67"/>
      <c r="AR912" s="67"/>
      <c r="AS912" s="67"/>
    </row>
    <row r="913">
      <c r="A913" s="67"/>
      <c r="B913" s="127"/>
      <c r="C913" s="67"/>
      <c r="D913" s="67"/>
      <c r="E913" s="67"/>
      <c r="F913" s="127"/>
      <c r="G913" s="67"/>
      <c r="H913" s="75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28"/>
      <c r="V913" s="118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67"/>
      <c r="AJ913" s="67"/>
      <c r="AK913" s="67"/>
      <c r="AL913" s="67"/>
      <c r="AM913" s="67"/>
      <c r="AN913" s="67"/>
      <c r="AO913" s="67"/>
      <c r="AP913" s="67"/>
      <c r="AQ913" s="67"/>
      <c r="AR913" s="67"/>
      <c r="AS913" s="67"/>
    </row>
    <row r="914">
      <c r="A914" s="67"/>
      <c r="B914" s="127"/>
      <c r="C914" s="67"/>
      <c r="D914" s="67"/>
      <c r="E914" s="67"/>
      <c r="F914" s="127"/>
      <c r="G914" s="67"/>
      <c r="H914" s="75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28"/>
      <c r="V914" s="118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67"/>
      <c r="AJ914" s="67"/>
      <c r="AK914" s="67"/>
      <c r="AL914" s="67"/>
      <c r="AM914" s="67"/>
      <c r="AN914" s="67"/>
      <c r="AO914" s="67"/>
      <c r="AP914" s="67"/>
      <c r="AQ914" s="67"/>
      <c r="AR914" s="67"/>
      <c r="AS914" s="67"/>
    </row>
    <row r="915">
      <c r="A915" s="67"/>
      <c r="B915" s="127"/>
      <c r="C915" s="67"/>
      <c r="D915" s="67"/>
      <c r="E915" s="67"/>
      <c r="F915" s="127"/>
      <c r="G915" s="67"/>
      <c r="H915" s="75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28"/>
      <c r="V915" s="118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67"/>
      <c r="AJ915" s="67"/>
      <c r="AK915" s="67"/>
      <c r="AL915" s="67"/>
      <c r="AM915" s="67"/>
      <c r="AN915" s="67"/>
      <c r="AO915" s="67"/>
      <c r="AP915" s="67"/>
      <c r="AQ915" s="67"/>
      <c r="AR915" s="67"/>
      <c r="AS915" s="67"/>
    </row>
    <row r="916">
      <c r="A916" s="67"/>
      <c r="B916" s="127"/>
      <c r="C916" s="67"/>
      <c r="D916" s="67"/>
      <c r="E916" s="67"/>
      <c r="F916" s="127"/>
      <c r="G916" s="67"/>
      <c r="H916" s="75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28"/>
      <c r="V916" s="118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67"/>
      <c r="AJ916" s="67"/>
      <c r="AK916" s="67"/>
      <c r="AL916" s="67"/>
      <c r="AM916" s="67"/>
      <c r="AN916" s="67"/>
      <c r="AO916" s="67"/>
      <c r="AP916" s="67"/>
      <c r="AQ916" s="67"/>
      <c r="AR916" s="67"/>
      <c r="AS916" s="67"/>
    </row>
    <row r="917">
      <c r="A917" s="67"/>
      <c r="B917" s="127"/>
      <c r="C917" s="67"/>
      <c r="D917" s="67"/>
      <c r="E917" s="67"/>
      <c r="F917" s="127"/>
      <c r="G917" s="67"/>
      <c r="H917" s="75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28"/>
      <c r="V917" s="118"/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67"/>
      <c r="AJ917" s="67"/>
      <c r="AK917" s="67"/>
      <c r="AL917" s="67"/>
      <c r="AM917" s="67"/>
      <c r="AN917" s="67"/>
      <c r="AO917" s="67"/>
      <c r="AP917" s="67"/>
      <c r="AQ917" s="67"/>
      <c r="AR917" s="67"/>
      <c r="AS917" s="67"/>
    </row>
    <row r="918">
      <c r="A918" s="67"/>
      <c r="B918" s="127"/>
      <c r="C918" s="67"/>
      <c r="D918" s="67"/>
      <c r="E918" s="67"/>
      <c r="F918" s="127"/>
      <c r="G918" s="67"/>
      <c r="H918" s="75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28"/>
      <c r="V918" s="118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  <c r="AM918" s="67"/>
      <c r="AN918" s="67"/>
      <c r="AO918" s="67"/>
      <c r="AP918" s="67"/>
      <c r="AQ918" s="67"/>
      <c r="AR918" s="67"/>
      <c r="AS918" s="67"/>
    </row>
    <row r="919">
      <c r="A919" s="67"/>
      <c r="B919" s="127"/>
      <c r="C919" s="67"/>
      <c r="D919" s="67"/>
      <c r="E919" s="67"/>
      <c r="F919" s="127"/>
      <c r="G919" s="67"/>
      <c r="H919" s="75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28"/>
      <c r="V919" s="118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  <c r="AM919" s="67"/>
      <c r="AN919" s="67"/>
      <c r="AO919" s="67"/>
      <c r="AP919" s="67"/>
      <c r="AQ919" s="67"/>
      <c r="AR919" s="67"/>
      <c r="AS919" s="67"/>
    </row>
    <row r="920">
      <c r="A920" s="67"/>
      <c r="B920" s="127"/>
      <c r="C920" s="67"/>
      <c r="D920" s="67"/>
      <c r="E920" s="67"/>
      <c r="F920" s="127"/>
      <c r="G920" s="67"/>
      <c r="H920" s="75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28"/>
      <c r="V920" s="118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  <c r="AM920" s="67"/>
      <c r="AN920" s="67"/>
      <c r="AO920" s="67"/>
      <c r="AP920" s="67"/>
      <c r="AQ920" s="67"/>
      <c r="AR920" s="67"/>
      <c r="AS920" s="67"/>
    </row>
    <row r="921">
      <c r="A921" s="67"/>
      <c r="B921" s="127"/>
      <c r="C921" s="67"/>
      <c r="D921" s="67"/>
      <c r="E921" s="67"/>
      <c r="F921" s="127"/>
      <c r="G921" s="67"/>
      <c r="H921" s="75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28"/>
      <c r="V921" s="118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  <c r="AM921" s="67"/>
      <c r="AN921" s="67"/>
      <c r="AO921" s="67"/>
      <c r="AP921" s="67"/>
      <c r="AQ921" s="67"/>
      <c r="AR921" s="67"/>
      <c r="AS921" s="67"/>
    </row>
    <row r="922">
      <c r="A922" s="67"/>
      <c r="B922" s="127"/>
      <c r="C922" s="67"/>
      <c r="D922" s="67"/>
      <c r="E922" s="67"/>
      <c r="F922" s="127"/>
      <c r="G922" s="67"/>
      <c r="H922" s="75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28"/>
      <c r="V922" s="118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  <c r="AM922" s="67"/>
      <c r="AN922" s="67"/>
      <c r="AO922" s="67"/>
      <c r="AP922" s="67"/>
      <c r="AQ922" s="67"/>
      <c r="AR922" s="67"/>
      <c r="AS922" s="67"/>
    </row>
    <row r="923">
      <c r="A923" s="67"/>
      <c r="B923" s="127"/>
      <c r="C923" s="67"/>
      <c r="D923" s="67"/>
      <c r="E923" s="67"/>
      <c r="F923" s="127"/>
      <c r="G923" s="67"/>
      <c r="H923" s="75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28"/>
      <c r="V923" s="118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  <c r="AM923" s="67"/>
      <c r="AN923" s="67"/>
      <c r="AO923" s="67"/>
      <c r="AP923" s="67"/>
      <c r="AQ923" s="67"/>
      <c r="AR923" s="67"/>
      <c r="AS923" s="67"/>
    </row>
    <row r="924">
      <c r="A924" s="67"/>
      <c r="B924" s="127"/>
      <c r="C924" s="67"/>
      <c r="D924" s="67"/>
      <c r="E924" s="67"/>
      <c r="F924" s="127"/>
      <c r="G924" s="67"/>
      <c r="H924" s="75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28"/>
      <c r="V924" s="118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  <c r="AM924" s="67"/>
      <c r="AN924" s="67"/>
      <c r="AO924" s="67"/>
      <c r="AP924" s="67"/>
      <c r="AQ924" s="67"/>
      <c r="AR924" s="67"/>
      <c r="AS924" s="67"/>
    </row>
    <row r="925">
      <c r="A925" s="67"/>
      <c r="B925" s="127"/>
      <c r="C925" s="67"/>
      <c r="D925" s="67"/>
      <c r="E925" s="67"/>
      <c r="F925" s="127"/>
      <c r="G925" s="67"/>
      <c r="H925" s="75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28"/>
      <c r="V925" s="118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  <c r="AM925" s="67"/>
      <c r="AN925" s="67"/>
      <c r="AO925" s="67"/>
      <c r="AP925" s="67"/>
      <c r="AQ925" s="67"/>
      <c r="AR925" s="67"/>
      <c r="AS925" s="67"/>
    </row>
    <row r="926">
      <c r="A926" s="67"/>
      <c r="B926" s="127"/>
      <c r="C926" s="67"/>
      <c r="D926" s="67"/>
      <c r="E926" s="67"/>
      <c r="F926" s="127"/>
      <c r="G926" s="67"/>
      <c r="H926" s="75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28"/>
      <c r="V926" s="118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  <c r="AM926" s="67"/>
      <c r="AN926" s="67"/>
      <c r="AO926" s="67"/>
      <c r="AP926" s="67"/>
      <c r="AQ926" s="67"/>
      <c r="AR926" s="67"/>
      <c r="AS926" s="67"/>
    </row>
    <row r="927">
      <c r="A927" s="67"/>
      <c r="B927" s="127"/>
      <c r="C927" s="67"/>
      <c r="D927" s="67"/>
      <c r="E927" s="67"/>
      <c r="F927" s="127"/>
      <c r="G927" s="67"/>
      <c r="H927" s="75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28"/>
      <c r="V927" s="118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  <c r="AM927" s="67"/>
      <c r="AN927" s="67"/>
      <c r="AO927" s="67"/>
      <c r="AP927" s="67"/>
      <c r="AQ927" s="67"/>
      <c r="AR927" s="67"/>
      <c r="AS927" s="67"/>
    </row>
    <row r="928">
      <c r="A928" s="67"/>
      <c r="B928" s="127"/>
      <c r="C928" s="67"/>
      <c r="D928" s="67"/>
      <c r="E928" s="67"/>
      <c r="F928" s="127"/>
      <c r="G928" s="67"/>
      <c r="H928" s="75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28"/>
      <c r="V928" s="118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  <c r="AM928" s="67"/>
      <c r="AN928" s="67"/>
      <c r="AO928" s="67"/>
      <c r="AP928" s="67"/>
      <c r="AQ928" s="67"/>
      <c r="AR928" s="67"/>
      <c r="AS928" s="67"/>
    </row>
    <row r="929">
      <c r="A929" s="67"/>
      <c r="B929" s="127"/>
      <c r="C929" s="67"/>
      <c r="D929" s="67"/>
      <c r="E929" s="67"/>
      <c r="F929" s="127"/>
      <c r="G929" s="67"/>
      <c r="H929" s="75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28"/>
      <c r="V929" s="118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  <c r="AM929" s="67"/>
      <c r="AN929" s="67"/>
      <c r="AO929" s="67"/>
      <c r="AP929" s="67"/>
      <c r="AQ929" s="67"/>
      <c r="AR929" s="67"/>
      <c r="AS929" s="67"/>
    </row>
    <row r="930">
      <c r="A930" s="67"/>
      <c r="B930" s="127"/>
      <c r="C930" s="67"/>
      <c r="D930" s="67"/>
      <c r="E930" s="67"/>
      <c r="F930" s="127"/>
      <c r="G930" s="67"/>
      <c r="H930" s="75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28"/>
      <c r="V930" s="118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  <c r="AM930" s="67"/>
      <c r="AN930" s="67"/>
      <c r="AO930" s="67"/>
      <c r="AP930" s="67"/>
      <c r="AQ930" s="67"/>
      <c r="AR930" s="67"/>
      <c r="AS930" s="67"/>
    </row>
    <row r="931">
      <c r="A931" s="67"/>
      <c r="B931" s="127"/>
      <c r="C931" s="67"/>
      <c r="D931" s="67"/>
      <c r="E931" s="67"/>
      <c r="F931" s="127"/>
      <c r="G931" s="67"/>
      <c r="H931" s="75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28"/>
      <c r="V931" s="118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  <c r="AM931" s="67"/>
      <c r="AN931" s="67"/>
      <c r="AO931" s="67"/>
      <c r="AP931" s="67"/>
      <c r="AQ931" s="67"/>
      <c r="AR931" s="67"/>
      <c r="AS931" s="67"/>
    </row>
    <row r="932">
      <c r="A932" s="67"/>
      <c r="B932" s="127"/>
      <c r="C932" s="67"/>
      <c r="D932" s="67"/>
      <c r="E932" s="67"/>
      <c r="F932" s="127"/>
      <c r="G932" s="67"/>
      <c r="H932" s="75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28"/>
      <c r="V932" s="118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67"/>
      <c r="AJ932" s="67"/>
      <c r="AK932" s="67"/>
      <c r="AL932" s="67"/>
      <c r="AM932" s="67"/>
      <c r="AN932" s="67"/>
      <c r="AO932" s="67"/>
      <c r="AP932" s="67"/>
      <c r="AQ932" s="67"/>
      <c r="AR932" s="67"/>
      <c r="AS932" s="67"/>
    </row>
    <row r="933">
      <c r="A933" s="67"/>
      <c r="B933" s="127"/>
      <c r="C933" s="67"/>
      <c r="D933" s="67"/>
      <c r="E933" s="67"/>
      <c r="F933" s="127"/>
      <c r="G933" s="67"/>
      <c r="H933" s="75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28"/>
      <c r="V933" s="118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67"/>
      <c r="AJ933" s="67"/>
      <c r="AK933" s="67"/>
      <c r="AL933" s="67"/>
      <c r="AM933" s="67"/>
      <c r="AN933" s="67"/>
      <c r="AO933" s="67"/>
      <c r="AP933" s="67"/>
      <c r="AQ933" s="67"/>
      <c r="AR933" s="67"/>
      <c r="AS933" s="67"/>
    </row>
    <row r="934">
      <c r="A934" s="67"/>
      <c r="B934" s="127"/>
      <c r="C934" s="67"/>
      <c r="D934" s="67"/>
      <c r="E934" s="67"/>
      <c r="F934" s="127"/>
      <c r="G934" s="67"/>
      <c r="H934" s="75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28"/>
      <c r="V934" s="118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67"/>
      <c r="AJ934" s="67"/>
      <c r="AK934" s="67"/>
      <c r="AL934" s="67"/>
      <c r="AM934" s="67"/>
      <c r="AN934" s="67"/>
      <c r="AO934" s="67"/>
      <c r="AP934" s="67"/>
      <c r="AQ934" s="67"/>
      <c r="AR934" s="67"/>
      <c r="AS934" s="67"/>
    </row>
    <row r="935">
      <c r="A935" s="67"/>
      <c r="B935" s="127"/>
      <c r="C935" s="67"/>
      <c r="D935" s="67"/>
      <c r="E935" s="67"/>
      <c r="F935" s="127"/>
      <c r="G935" s="67"/>
      <c r="H935" s="75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28"/>
      <c r="V935" s="118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67"/>
      <c r="AJ935" s="67"/>
      <c r="AK935" s="67"/>
      <c r="AL935" s="67"/>
      <c r="AM935" s="67"/>
      <c r="AN935" s="67"/>
      <c r="AO935" s="67"/>
      <c r="AP935" s="67"/>
      <c r="AQ935" s="67"/>
      <c r="AR935" s="67"/>
      <c r="AS935" s="67"/>
    </row>
    <row r="936">
      <c r="A936" s="67"/>
      <c r="B936" s="127"/>
      <c r="C936" s="67"/>
      <c r="D936" s="67"/>
      <c r="E936" s="67"/>
      <c r="F936" s="127"/>
      <c r="G936" s="67"/>
      <c r="H936" s="75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28"/>
      <c r="V936" s="118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67"/>
      <c r="AJ936" s="67"/>
      <c r="AK936" s="67"/>
      <c r="AL936" s="67"/>
      <c r="AM936" s="67"/>
      <c r="AN936" s="67"/>
      <c r="AO936" s="67"/>
      <c r="AP936" s="67"/>
      <c r="AQ936" s="67"/>
      <c r="AR936" s="67"/>
      <c r="AS936" s="67"/>
    </row>
    <row r="937">
      <c r="A937" s="67"/>
      <c r="B937" s="127"/>
      <c r="C937" s="67"/>
      <c r="D937" s="67"/>
      <c r="E937" s="67"/>
      <c r="F937" s="127"/>
      <c r="G937" s="67"/>
      <c r="H937" s="75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28"/>
      <c r="V937" s="118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67"/>
      <c r="AJ937" s="67"/>
      <c r="AK937" s="67"/>
      <c r="AL937" s="67"/>
      <c r="AM937" s="67"/>
      <c r="AN937" s="67"/>
      <c r="AO937" s="67"/>
      <c r="AP937" s="67"/>
      <c r="AQ937" s="67"/>
      <c r="AR937" s="67"/>
      <c r="AS937" s="67"/>
    </row>
    <row r="938">
      <c r="A938" s="67"/>
      <c r="B938" s="127"/>
      <c r="C938" s="67"/>
      <c r="D938" s="67"/>
      <c r="E938" s="67"/>
      <c r="F938" s="127"/>
      <c r="G938" s="67"/>
      <c r="H938" s="75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28"/>
      <c r="V938" s="118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67"/>
      <c r="AJ938" s="67"/>
      <c r="AK938" s="67"/>
      <c r="AL938" s="67"/>
      <c r="AM938" s="67"/>
      <c r="AN938" s="67"/>
      <c r="AO938" s="67"/>
      <c r="AP938" s="67"/>
      <c r="AQ938" s="67"/>
      <c r="AR938" s="67"/>
      <c r="AS938" s="67"/>
    </row>
    <row r="939">
      <c r="A939" s="67"/>
      <c r="B939" s="127"/>
      <c r="C939" s="67"/>
      <c r="D939" s="67"/>
      <c r="E939" s="67"/>
      <c r="F939" s="127"/>
      <c r="G939" s="67"/>
      <c r="H939" s="75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28"/>
      <c r="V939" s="118"/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67"/>
      <c r="AJ939" s="67"/>
      <c r="AK939" s="67"/>
      <c r="AL939" s="67"/>
      <c r="AM939" s="67"/>
      <c r="AN939" s="67"/>
      <c r="AO939" s="67"/>
      <c r="AP939" s="67"/>
      <c r="AQ939" s="67"/>
      <c r="AR939" s="67"/>
      <c r="AS939" s="67"/>
    </row>
    <row r="940">
      <c r="A940" s="67"/>
      <c r="B940" s="127"/>
      <c r="C940" s="67"/>
      <c r="D940" s="67"/>
      <c r="E940" s="67"/>
      <c r="F940" s="127"/>
      <c r="G940" s="67"/>
      <c r="H940" s="75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28"/>
      <c r="V940" s="118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67"/>
      <c r="AJ940" s="67"/>
      <c r="AK940" s="67"/>
      <c r="AL940" s="67"/>
      <c r="AM940" s="67"/>
      <c r="AN940" s="67"/>
      <c r="AO940" s="67"/>
      <c r="AP940" s="67"/>
      <c r="AQ940" s="67"/>
      <c r="AR940" s="67"/>
      <c r="AS940" s="67"/>
    </row>
    <row r="941">
      <c r="A941" s="67"/>
      <c r="B941" s="127"/>
      <c r="C941" s="67"/>
      <c r="D941" s="67"/>
      <c r="E941" s="67"/>
      <c r="F941" s="127"/>
      <c r="G941" s="67"/>
      <c r="H941" s="75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28"/>
      <c r="V941" s="118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67"/>
      <c r="AJ941" s="67"/>
      <c r="AK941" s="67"/>
      <c r="AL941" s="67"/>
      <c r="AM941" s="67"/>
      <c r="AN941" s="67"/>
      <c r="AO941" s="67"/>
      <c r="AP941" s="67"/>
      <c r="AQ941" s="67"/>
      <c r="AR941" s="67"/>
      <c r="AS941" s="67"/>
    </row>
    <row r="942">
      <c r="A942" s="67"/>
      <c r="B942" s="127"/>
      <c r="C942" s="67"/>
      <c r="D942" s="67"/>
      <c r="E942" s="67"/>
      <c r="F942" s="127"/>
      <c r="G942" s="67"/>
      <c r="H942" s="75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28"/>
      <c r="V942" s="118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67"/>
      <c r="AJ942" s="67"/>
      <c r="AK942" s="67"/>
      <c r="AL942" s="67"/>
      <c r="AM942" s="67"/>
      <c r="AN942" s="67"/>
      <c r="AO942" s="67"/>
      <c r="AP942" s="67"/>
      <c r="AQ942" s="67"/>
      <c r="AR942" s="67"/>
      <c r="AS942" s="67"/>
    </row>
    <row r="943">
      <c r="A943" s="67"/>
      <c r="B943" s="127"/>
      <c r="C943" s="67"/>
      <c r="D943" s="67"/>
      <c r="E943" s="67"/>
      <c r="F943" s="127"/>
      <c r="G943" s="67"/>
      <c r="H943" s="75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28"/>
      <c r="V943" s="118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67"/>
      <c r="AJ943" s="67"/>
      <c r="AK943" s="67"/>
      <c r="AL943" s="67"/>
      <c r="AM943" s="67"/>
      <c r="AN943" s="67"/>
      <c r="AO943" s="67"/>
      <c r="AP943" s="67"/>
      <c r="AQ943" s="67"/>
      <c r="AR943" s="67"/>
      <c r="AS943" s="67"/>
    </row>
    <row r="944">
      <c r="A944" s="67"/>
      <c r="B944" s="127"/>
      <c r="C944" s="67"/>
      <c r="D944" s="67"/>
      <c r="E944" s="67"/>
      <c r="F944" s="127"/>
      <c r="G944" s="67"/>
      <c r="H944" s="75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28"/>
      <c r="V944" s="118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67"/>
      <c r="AJ944" s="67"/>
      <c r="AK944" s="67"/>
      <c r="AL944" s="67"/>
      <c r="AM944" s="67"/>
      <c r="AN944" s="67"/>
      <c r="AO944" s="67"/>
      <c r="AP944" s="67"/>
      <c r="AQ944" s="67"/>
      <c r="AR944" s="67"/>
      <c r="AS944" s="67"/>
    </row>
    <row r="945">
      <c r="A945" s="67"/>
      <c r="B945" s="127"/>
      <c r="C945" s="67"/>
      <c r="D945" s="67"/>
      <c r="E945" s="67"/>
      <c r="F945" s="127"/>
      <c r="G945" s="67"/>
      <c r="H945" s="75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28"/>
      <c r="V945" s="118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67"/>
      <c r="AJ945" s="67"/>
      <c r="AK945" s="67"/>
      <c r="AL945" s="67"/>
      <c r="AM945" s="67"/>
      <c r="AN945" s="67"/>
      <c r="AO945" s="67"/>
      <c r="AP945" s="67"/>
      <c r="AQ945" s="67"/>
      <c r="AR945" s="67"/>
      <c r="AS945" s="67"/>
    </row>
    <row r="946">
      <c r="A946" s="67"/>
      <c r="B946" s="127"/>
      <c r="C946" s="67"/>
      <c r="D946" s="67"/>
      <c r="E946" s="67"/>
      <c r="F946" s="127"/>
      <c r="G946" s="67"/>
      <c r="H946" s="75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28"/>
      <c r="V946" s="118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  <c r="AM946" s="67"/>
      <c r="AN946" s="67"/>
      <c r="AO946" s="67"/>
      <c r="AP946" s="67"/>
      <c r="AQ946" s="67"/>
      <c r="AR946" s="67"/>
      <c r="AS946" s="67"/>
    </row>
    <row r="947">
      <c r="A947" s="67"/>
      <c r="B947" s="127"/>
      <c r="C947" s="67"/>
      <c r="D947" s="67"/>
      <c r="E947" s="67"/>
      <c r="F947" s="127"/>
      <c r="G947" s="67"/>
      <c r="H947" s="75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28"/>
      <c r="V947" s="118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  <c r="AM947" s="67"/>
      <c r="AN947" s="67"/>
      <c r="AO947" s="67"/>
      <c r="AP947" s="67"/>
      <c r="AQ947" s="67"/>
      <c r="AR947" s="67"/>
      <c r="AS947" s="67"/>
    </row>
    <row r="948">
      <c r="A948" s="67"/>
      <c r="B948" s="127"/>
      <c r="C948" s="67"/>
      <c r="D948" s="67"/>
      <c r="E948" s="67"/>
      <c r="F948" s="127"/>
      <c r="G948" s="67"/>
      <c r="H948" s="75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28"/>
      <c r="V948" s="118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  <c r="AM948" s="67"/>
      <c r="AN948" s="67"/>
      <c r="AO948" s="67"/>
      <c r="AP948" s="67"/>
      <c r="AQ948" s="67"/>
      <c r="AR948" s="67"/>
      <c r="AS948" s="67"/>
    </row>
    <row r="949">
      <c r="A949" s="67"/>
      <c r="B949" s="127"/>
      <c r="C949" s="67"/>
      <c r="D949" s="67"/>
      <c r="E949" s="67"/>
      <c r="F949" s="127"/>
      <c r="G949" s="67"/>
      <c r="H949" s="75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28"/>
      <c r="V949" s="118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67"/>
      <c r="AJ949" s="67"/>
      <c r="AK949" s="67"/>
      <c r="AL949" s="67"/>
      <c r="AM949" s="67"/>
      <c r="AN949" s="67"/>
      <c r="AO949" s="67"/>
      <c r="AP949" s="67"/>
      <c r="AQ949" s="67"/>
      <c r="AR949" s="67"/>
      <c r="AS949" s="67"/>
    </row>
    <row r="950">
      <c r="A950" s="67"/>
      <c r="B950" s="127"/>
      <c r="C950" s="67"/>
      <c r="D950" s="67"/>
      <c r="E950" s="67"/>
      <c r="F950" s="127"/>
      <c r="G950" s="67"/>
      <c r="H950" s="75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28"/>
      <c r="V950" s="118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67"/>
      <c r="AJ950" s="67"/>
      <c r="AK950" s="67"/>
      <c r="AL950" s="67"/>
      <c r="AM950" s="67"/>
      <c r="AN950" s="67"/>
      <c r="AO950" s="67"/>
      <c r="AP950" s="67"/>
      <c r="AQ950" s="67"/>
      <c r="AR950" s="67"/>
      <c r="AS950" s="67"/>
    </row>
    <row r="951">
      <c r="A951" s="67"/>
      <c r="B951" s="127"/>
      <c r="C951" s="67"/>
      <c r="D951" s="67"/>
      <c r="E951" s="67"/>
      <c r="F951" s="127"/>
      <c r="G951" s="67"/>
      <c r="H951" s="75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28"/>
      <c r="V951" s="118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67"/>
      <c r="AJ951" s="67"/>
      <c r="AK951" s="67"/>
      <c r="AL951" s="67"/>
      <c r="AM951" s="67"/>
      <c r="AN951" s="67"/>
      <c r="AO951" s="67"/>
      <c r="AP951" s="67"/>
      <c r="AQ951" s="67"/>
      <c r="AR951" s="67"/>
      <c r="AS951" s="67"/>
    </row>
    <row r="952">
      <c r="A952" s="67"/>
      <c r="B952" s="127"/>
      <c r="C952" s="67"/>
      <c r="D952" s="67"/>
      <c r="E952" s="67"/>
      <c r="F952" s="127"/>
      <c r="G952" s="67"/>
      <c r="H952" s="75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28"/>
      <c r="V952" s="118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67"/>
      <c r="AJ952" s="67"/>
      <c r="AK952" s="67"/>
      <c r="AL952" s="67"/>
      <c r="AM952" s="67"/>
      <c r="AN952" s="67"/>
      <c r="AO952" s="67"/>
      <c r="AP952" s="67"/>
      <c r="AQ952" s="67"/>
      <c r="AR952" s="67"/>
      <c r="AS952" s="67"/>
    </row>
    <row r="953">
      <c r="A953" s="67"/>
      <c r="B953" s="127"/>
      <c r="C953" s="67"/>
      <c r="D953" s="67"/>
      <c r="E953" s="67"/>
      <c r="F953" s="127"/>
      <c r="G953" s="67"/>
      <c r="H953" s="75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28"/>
      <c r="V953" s="118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67"/>
      <c r="AJ953" s="67"/>
      <c r="AK953" s="67"/>
      <c r="AL953" s="67"/>
      <c r="AM953" s="67"/>
      <c r="AN953" s="67"/>
      <c r="AO953" s="67"/>
      <c r="AP953" s="67"/>
      <c r="AQ953" s="67"/>
      <c r="AR953" s="67"/>
      <c r="AS953" s="67"/>
    </row>
    <row r="954">
      <c r="A954" s="67"/>
      <c r="B954" s="127"/>
      <c r="C954" s="67"/>
      <c r="D954" s="67"/>
      <c r="E954" s="67"/>
      <c r="F954" s="127"/>
      <c r="G954" s="67"/>
      <c r="H954" s="75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28"/>
      <c r="V954" s="118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67"/>
      <c r="AJ954" s="67"/>
      <c r="AK954" s="67"/>
      <c r="AL954" s="67"/>
      <c r="AM954" s="67"/>
      <c r="AN954" s="67"/>
      <c r="AO954" s="67"/>
      <c r="AP954" s="67"/>
      <c r="AQ954" s="67"/>
      <c r="AR954" s="67"/>
      <c r="AS954" s="67"/>
    </row>
    <row r="955">
      <c r="A955" s="67"/>
      <c r="B955" s="127"/>
      <c r="C955" s="67"/>
      <c r="D955" s="67"/>
      <c r="E955" s="67"/>
      <c r="F955" s="127"/>
      <c r="G955" s="67"/>
      <c r="H955" s="75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28"/>
      <c r="V955" s="118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67"/>
      <c r="AJ955" s="67"/>
      <c r="AK955" s="67"/>
      <c r="AL955" s="67"/>
      <c r="AM955" s="67"/>
      <c r="AN955" s="67"/>
      <c r="AO955" s="67"/>
      <c r="AP955" s="67"/>
      <c r="AQ955" s="67"/>
      <c r="AR955" s="67"/>
      <c r="AS955" s="67"/>
    </row>
    <row r="956">
      <c r="A956" s="67"/>
      <c r="B956" s="127"/>
      <c r="C956" s="67"/>
      <c r="D956" s="67"/>
      <c r="E956" s="67"/>
      <c r="F956" s="127"/>
      <c r="G956" s="67"/>
      <c r="H956" s="75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28"/>
      <c r="V956" s="118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  <c r="AM956" s="67"/>
      <c r="AN956" s="67"/>
      <c r="AO956" s="67"/>
      <c r="AP956" s="67"/>
      <c r="AQ956" s="67"/>
      <c r="AR956" s="67"/>
      <c r="AS956" s="67"/>
    </row>
    <row r="957">
      <c r="A957" s="67"/>
      <c r="B957" s="127"/>
      <c r="C957" s="67"/>
      <c r="D957" s="67"/>
      <c r="E957" s="67"/>
      <c r="F957" s="127"/>
      <c r="G957" s="67"/>
      <c r="H957" s="75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28"/>
      <c r="V957" s="118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  <c r="AM957" s="67"/>
      <c r="AN957" s="67"/>
      <c r="AO957" s="67"/>
      <c r="AP957" s="67"/>
      <c r="AQ957" s="67"/>
      <c r="AR957" s="67"/>
      <c r="AS957" s="67"/>
    </row>
    <row r="958">
      <c r="A958" s="67"/>
      <c r="B958" s="127"/>
      <c r="C958" s="67"/>
      <c r="D958" s="67"/>
      <c r="E958" s="67"/>
      <c r="F958" s="127"/>
      <c r="G958" s="67"/>
      <c r="H958" s="75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28"/>
      <c r="V958" s="118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67"/>
      <c r="AJ958" s="67"/>
      <c r="AK958" s="67"/>
      <c r="AL958" s="67"/>
      <c r="AM958" s="67"/>
      <c r="AN958" s="67"/>
      <c r="AO958" s="67"/>
      <c r="AP958" s="67"/>
      <c r="AQ958" s="67"/>
      <c r="AR958" s="67"/>
      <c r="AS958" s="67"/>
    </row>
    <row r="959">
      <c r="A959" s="67"/>
      <c r="B959" s="127"/>
      <c r="C959" s="67"/>
      <c r="D959" s="67"/>
      <c r="E959" s="67"/>
      <c r="F959" s="127"/>
      <c r="G959" s="67"/>
      <c r="H959" s="75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28"/>
      <c r="V959" s="118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  <c r="AK959" s="67"/>
      <c r="AL959" s="67"/>
      <c r="AM959" s="67"/>
      <c r="AN959" s="67"/>
      <c r="AO959" s="67"/>
      <c r="AP959" s="67"/>
      <c r="AQ959" s="67"/>
      <c r="AR959" s="67"/>
      <c r="AS959" s="67"/>
    </row>
    <row r="960">
      <c r="B960" s="129"/>
      <c r="F960" s="129"/>
      <c r="U960" s="129"/>
      <c r="X960" s="67"/>
      <c r="Y960" s="67"/>
      <c r="Z960" s="67"/>
      <c r="AA960" s="67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  <c r="AM960" s="67"/>
      <c r="AN960" s="67"/>
      <c r="AO960" s="67"/>
      <c r="AP960" s="67"/>
      <c r="AQ960" s="67"/>
      <c r="AR960" s="67"/>
      <c r="AS960" s="67"/>
    </row>
    <row r="961">
      <c r="B961" s="129"/>
      <c r="F961" s="129"/>
      <c r="U961" s="129"/>
      <c r="X961" s="67"/>
      <c r="Y961" s="67"/>
      <c r="Z961" s="67"/>
      <c r="AA961" s="67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  <c r="AM961" s="67"/>
      <c r="AN961" s="67"/>
      <c r="AO961" s="67"/>
      <c r="AP961" s="67"/>
      <c r="AQ961" s="67"/>
      <c r="AR961" s="67"/>
      <c r="AS961" s="67"/>
    </row>
    <row r="962">
      <c r="B962" s="129"/>
      <c r="F962" s="129"/>
      <c r="U962" s="129"/>
      <c r="X962" s="67"/>
      <c r="Y962" s="67"/>
      <c r="Z962" s="67"/>
      <c r="AA962" s="67"/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  <c r="AM962" s="67"/>
      <c r="AN962" s="67"/>
      <c r="AO962" s="67"/>
      <c r="AP962" s="67"/>
      <c r="AQ962" s="67"/>
      <c r="AR962" s="67"/>
      <c r="AS962" s="67"/>
    </row>
    <row r="963">
      <c r="B963" s="129"/>
      <c r="F963" s="129"/>
      <c r="U963" s="129"/>
      <c r="X963" s="67"/>
      <c r="Y963" s="67"/>
      <c r="Z963" s="67"/>
      <c r="AA963" s="67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  <c r="AM963" s="67"/>
      <c r="AN963" s="67"/>
      <c r="AO963" s="67"/>
      <c r="AP963" s="67"/>
      <c r="AQ963" s="67"/>
      <c r="AR963" s="67"/>
      <c r="AS963" s="67"/>
    </row>
    <row r="964">
      <c r="B964" s="129"/>
      <c r="F964" s="129"/>
      <c r="U964" s="129"/>
      <c r="X964" s="67"/>
      <c r="Y964" s="67"/>
      <c r="Z964" s="67"/>
      <c r="AA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  <c r="AM964" s="67"/>
      <c r="AN964" s="67"/>
      <c r="AO964" s="67"/>
      <c r="AP964" s="67"/>
      <c r="AQ964" s="67"/>
      <c r="AR964" s="67"/>
      <c r="AS964" s="67"/>
    </row>
    <row r="965">
      <c r="B965" s="129"/>
      <c r="F965" s="129"/>
      <c r="U965" s="129"/>
      <c r="X965" s="67"/>
      <c r="Y965" s="67"/>
      <c r="Z965" s="67"/>
      <c r="AA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  <c r="AM965" s="67"/>
      <c r="AN965" s="67"/>
      <c r="AO965" s="67"/>
      <c r="AP965" s="67"/>
      <c r="AQ965" s="67"/>
      <c r="AR965" s="67"/>
      <c r="AS965" s="67"/>
    </row>
    <row r="966">
      <c r="B966" s="129"/>
      <c r="F966" s="129"/>
      <c r="U966" s="129"/>
      <c r="X966" s="67"/>
      <c r="Y966" s="67"/>
      <c r="Z966" s="67"/>
      <c r="AA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  <c r="AM966" s="67"/>
      <c r="AN966" s="67"/>
      <c r="AO966" s="67"/>
      <c r="AP966" s="67"/>
      <c r="AQ966" s="67"/>
      <c r="AR966" s="67"/>
      <c r="AS966" s="67"/>
    </row>
    <row r="967">
      <c r="B967" s="129"/>
      <c r="F967" s="129"/>
      <c r="U967" s="129"/>
      <c r="X967" s="67"/>
      <c r="Y967" s="67"/>
      <c r="Z967" s="67"/>
      <c r="AA967" s="67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  <c r="AM967" s="67"/>
      <c r="AN967" s="67"/>
      <c r="AO967" s="67"/>
      <c r="AP967" s="67"/>
      <c r="AQ967" s="67"/>
      <c r="AR967" s="67"/>
      <c r="AS967" s="67"/>
    </row>
    <row r="968">
      <c r="B968" s="129"/>
      <c r="F968" s="129"/>
      <c r="U968" s="129"/>
      <c r="X968" s="67"/>
      <c r="Y968" s="67"/>
      <c r="Z968" s="67"/>
      <c r="AA968" s="67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  <c r="AM968" s="67"/>
      <c r="AN968" s="67"/>
      <c r="AO968" s="67"/>
      <c r="AP968" s="67"/>
      <c r="AQ968" s="67"/>
      <c r="AR968" s="67"/>
      <c r="AS968" s="67"/>
    </row>
    <row r="969">
      <c r="B969" s="129"/>
      <c r="F969" s="129"/>
      <c r="U969" s="129"/>
      <c r="X969" s="67"/>
      <c r="Y969" s="67"/>
      <c r="Z969" s="67"/>
      <c r="AA969" s="67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  <c r="AM969" s="67"/>
      <c r="AN969" s="67"/>
      <c r="AO969" s="67"/>
      <c r="AP969" s="67"/>
      <c r="AQ969" s="67"/>
      <c r="AR969" s="67"/>
      <c r="AS969" s="67"/>
    </row>
    <row r="970">
      <c r="B970" s="129"/>
      <c r="F970" s="129"/>
      <c r="U970" s="129"/>
      <c r="X970" s="67"/>
      <c r="Y970" s="67"/>
      <c r="Z970" s="67"/>
      <c r="AA970" s="67"/>
      <c r="AC970" s="67"/>
      <c r="AD970" s="67"/>
      <c r="AE970" s="67"/>
      <c r="AF970" s="67"/>
      <c r="AG970" s="67"/>
      <c r="AH970" s="67"/>
      <c r="AI970" s="67"/>
      <c r="AJ970" s="67"/>
      <c r="AK970" s="67"/>
      <c r="AL970" s="67"/>
      <c r="AM970" s="67"/>
      <c r="AN970" s="67"/>
      <c r="AO970" s="67"/>
      <c r="AP970" s="67"/>
      <c r="AQ970" s="67"/>
      <c r="AR970" s="67"/>
      <c r="AS970" s="67"/>
    </row>
    <row r="971">
      <c r="B971" s="129"/>
      <c r="F971" s="129"/>
      <c r="U971" s="129"/>
      <c r="X971" s="67"/>
      <c r="Y971" s="67"/>
      <c r="Z971" s="67"/>
      <c r="AA971" s="67"/>
      <c r="AC971" s="67"/>
      <c r="AD971" s="67"/>
      <c r="AE971" s="67"/>
      <c r="AF971" s="67"/>
      <c r="AG971" s="67"/>
      <c r="AH971" s="67"/>
      <c r="AI971" s="67"/>
      <c r="AJ971" s="67"/>
      <c r="AK971" s="67"/>
      <c r="AL971" s="67"/>
      <c r="AM971" s="67"/>
      <c r="AN971" s="67"/>
      <c r="AO971" s="67"/>
      <c r="AP971" s="67"/>
      <c r="AQ971" s="67"/>
      <c r="AR971" s="67"/>
      <c r="AS971" s="67"/>
    </row>
    <row r="972">
      <c r="B972" s="129"/>
      <c r="F972" s="129"/>
      <c r="U972" s="129"/>
      <c r="X972" s="67"/>
      <c r="Y972" s="67"/>
      <c r="Z972" s="67"/>
      <c r="AA972" s="67"/>
      <c r="AC972" s="67"/>
      <c r="AD972" s="67"/>
      <c r="AE972" s="67"/>
      <c r="AF972" s="67"/>
      <c r="AG972" s="67"/>
      <c r="AH972" s="67"/>
      <c r="AI972" s="67"/>
      <c r="AJ972" s="67"/>
      <c r="AK972" s="67"/>
      <c r="AL972" s="67"/>
      <c r="AM972" s="67"/>
      <c r="AN972" s="67"/>
      <c r="AO972" s="67"/>
      <c r="AP972" s="67"/>
      <c r="AQ972" s="67"/>
      <c r="AR972" s="67"/>
      <c r="AS972" s="67"/>
    </row>
    <row r="973">
      <c r="B973" s="129"/>
      <c r="F973" s="129"/>
      <c r="U973" s="129"/>
      <c r="X973" s="67"/>
      <c r="Y973" s="67"/>
      <c r="Z973" s="67"/>
      <c r="AA973" s="67"/>
      <c r="AC973" s="67"/>
      <c r="AD973" s="67"/>
      <c r="AE973" s="67"/>
      <c r="AF973" s="67"/>
      <c r="AG973" s="67"/>
      <c r="AH973" s="67"/>
      <c r="AI973" s="67"/>
      <c r="AJ973" s="67"/>
      <c r="AK973" s="67"/>
      <c r="AL973" s="67"/>
      <c r="AM973" s="67"/>
      <c r="AN973" s="67"/>
      <c r="AO973" s="67"/>
      <c r="AP973" s="67"/>
      <c r="AQ973" s="67"/>
      <c r="AR973" s="67"/>
      <c r="AS973" s="67"/>
    </row>
    <row r="974">
      <c r="B974" s="129"/>
      <c r="F974" s="129"/>
      <c r="U974" s="129"/>
      <c r="X974" s="67"/>
      <c r="Y974" s="67"/>
      <c r="Z974" s="67"/>
      <c r="AA974" s="67"/>
      <c r="AC974" s="67"/>
      <c r="AD974" s="67"/>
      <c r="AE974" s="67"/>
      <c r="AF974" s="67"/>
      <c r="AG974" s="67"/>
      <c r="AH974" s="67"/>
      <c r="AI974" s="67"/>
      <c r="AJ974" s="67"/>
      <c r="AK974" s="67"/>
      <c r="AL974" s="67"/>
      <c r="AM974" s="67"/>
      <c r="AN974" s="67"/>
      <c r="AO974" s="67"/>
      <c r="AP974" s="67"/>
      <c r="AQ974" s="67"/>
      <c r="AR974" s="67"/>
      <c r="AS974" s="67"/>
    </row>
    <row r="975">
      <c r="B975" s="129"/>
      <c r="F975" s="129"/>
      <c r="U975" s="129"/>
      <c r="X975" s="67"/>
      <c r="Y975" s="67"/>
      <c r="Z975" s="67"/>
      <c r="AA975" s="67"/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  <c r="AM975" s="67"/>
      <c r="AN975" s="67"/>
      <c r="AO975" s="67"/>
      <c r="AP975" s="67"/>
      <c r="AQ975" s="67"/>
      <c r="AR975" s="67"/>
      <c r="AS975" s="67"/>
    </row>
    <row r="976">
      <c r="B976" s="129"/>
      <c r="F976" s="129"/>
      <c r="U976" s="129"/>
      <c r="X976" s="67"/>
      <c r="Y976" s="67"/>
      <c r="Z976" s="67"/>
      <c r="AA976" s="67"/>
      <c r="AC976" s="67"/>
      <c r="AD976" s="67"/>
      <c r="AE976" s="67"/>
      <c r="AF976" s="67"/>
      <c r="AG976" s="67"/>
      <c r="AH976" s="67"/>
      <c r="AI976" s="67"/>
      <c r="AJ976" s="67"/>
      <c r="AK976" s="67"/>
      <c r="AL976" s="67"/>
      <c r="AM976" s="67"/>
      <c r="AN976" s="67"/>
      <c r="AO976" s="67"/>
      <c r="AP976" s="67"/>
      <c r="AQ976" s="67"/>
      <c r="AR976" s="67"/>
      <c r="AS976" s="67"/>
    </row>
    <row r="977">
      <c r="B977" s="129"/>
      <c r="F977" s="129"/>
      <c r="U977" s="129"/>
      <c r="X977" s="67"/>
      <c r="Y977" s="67"/>
      <c r="Z977" s="67"/>
      <c r="AA977" s="67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  <c r="AM977" s="67"/>
      <c r="AN977" s="67"/>
      <c r="AO977" s="67"/>
      <c r="AP977" s="67"/>
      <c r="AQ977" s="67"/>
      <c r="AR977" s="67"/>
      <c r="AS977" s="67"/>
    </row>
    <row r="978">
      <c r="B978" s="129"/>
      <c r="F978" s="129"/>
      <c r="U978" s="129"/>
      <c r="X978" s="67"/>
      <c r="Y978" s="67"/>
      <c r="Z978" s="67"/>
      <c r="AA978" s="67"/>
      <c r="AC978" s="67"/>
      <c r="AD978" s="67"/>
      <c r="AE978" s="67"/>
      <c r="AF978" s="67"/>
      <c r="AG978" s="67"/>
      <c r="AH978" s="67"/>
      <c r="AI978" s="67"/>
      <c r="AJ978" s="67"/>
      <c r="AK978" s="67"/>
      <c r="AL978" s="67"/>
      <c r="AM978" s="67"/>
      <c r="AN978" s="67"/>
      <c r="AO978" s="67"/>
      <c r="AP978" s="67"/>
      <c r="AQ978" s="67"/>
      <c r="AR978" s="67"/>
      <c r="AS978" s="67"/>
    </row>
    <row r="979">
      <c r="B979" s="129"/>
      <c r="F979" s="129"/>
      <c r="U979" s="129"/>
      <c r="X979" s="67"/>
      <c r="Y979" s="67"/>
      <c r="Z979" s="67"/>
      <c r="AA979" s="67"/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  <c r="AM979" s="67"/>
      <c r="AN979" s="67"/>
      <c r="AO979" s="67"/>
      <c r="AP979" s="67"/>
      <c r="AQ979" s="67"/>
      <c r="AR979" s="67"/>
      <c r="AS979" s="67"/>
    </row>
    <row r="980">
      <c r="B980" s="129"/>
      <c r="F980" s="129"/>
      <c r="U980" s="129"/>
      <c r="X980" s="67"/>
      <c r="Y980" s="67"/>
      <c r="Z980" s="67"/>
      <c r="AA980" s="67"/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  <c r="AM980" s="67"/>
      <c r="AN980" s="67"/>
      <c r="AO980" s="67"/>
      <c r="AP980" s="67"/>
      <c r="AQ980" s="67"/>
      <c r="AR980" s="67"/>
      <c r="AS980" s="67"/>
    </row>
    <row r="981">
      <c r="B981" s="129"/>
      <c r="F981" s="129"/>
      <c r="U981" s="129"/>
      <c r="X981" s="67"/>
      <c r="Y981" s="67"/>
      <c r="Z981" s="67"/>
      <c r="AA981" s="67"/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  <c r="AM981" s="67"/>
      <c r="AN981" s="67"/>
      <c r="AO981" s="67"/>
      <c r="AP981" s="67"/>
      <c r="AQ981" s="67"/>
      <c r="AR981" s="67"/>
      <c r="AS981" s="67"/>
    </row>
    <row r="982">
      <c r="B982" s="129"/>
      <c r="F982" s="129"/>
      <c r="U982" s="129"/>
      <c r="X982" s="67"/>
      <c r="Y982" s="67"/>
      <c r="Z982" s="67"/>
      <c r="AA982" s="67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  <c r="AM982" s="67"/>
      <c r="AN982" s="67"/>
      <c r="AO982" s="67"/>
      <c r="AP982" s="67"/>
      <c r="AQ982" s="67"/>
      <c r="AR982" s="67"/>
      <c r="AS982" s="67"/>
    </row>
    <row r="983">
      <c r="B983" s="129"/>
      <c r="F983" s="129"/>
      <c r="U983" s="129"/>
      <c r="X983" s="67"/>
      <c r="Y983" s="67"/>
      <c r="Z983" s="67"/>
      <c r="AA983" s="67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  <c r="AM983" s="67"/>
      <c r="AN983" s="67"/>
      <c r="AO983" s="67"/>
      <c r="AP983" s="67"/>
      <c r="AQ983" s="67"/>
      <c r="AR983" s="67"/>
      <c r="AS983" s="67"/>
    </row>
    <row r="984">
      <c r="B984" s="129"/>
      <c r="F984" s="129"/>
      <c r="U984" s="129"/>
      <c r="X984" s="67"/>
      <c r="Y984" s="67"/>
      <c r="Z984" s="67"/>
      <c r="AA984" s="67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  <c r="AM984" s="67"/>
      <c r="AN984" s="67"/>
      <c r="AO984" s="67"/>
      <c r="AP984" s="67"/>
      <c r="AQ984" s="67"/>
      <c r="AR984" s="67"/>
      <c r="AS984" s="67"/>
    </row>
    <row r="985">
      <c r="B985" s="129"/>
      <c r="F985" s="129"/>
      <c r="U985" s="129"/>
      <c r="X985" s="67"/>
      <c r="Y985" s="67"/>
      <c r="Z985" s="67"/>
      <c r="AA985" s="67"/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  <c r="AM985" s="67"/>
      <c r="AN985" s="67"/>
      <c r="AO985" s="67"/>
      <c r="AP985" s="67"/>
      <c r="AQ985" s="67"/>
      <c r="AR985" s="67"/>
      <c r="AS985" s="67"/>
    </row>
    <row r="986">
      <c r="B986" s="129"/>
      <c r="F986" s="129"/>
      <c r="U986" s="129"/>
      <c r="X986" s="67"/>
      <c r="Y986" s="67"/>
      <c r="Z986" s="67"/>
      <c r="AA986" s="67"/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  <c r="AM986" s="67"/>
      <c r="AN986" s="67"/>
      <c r="AO986" s="67"/>
      <c r="AP986" s="67"/>
      <c r="AQ986" s="67"/>
      <c r="AR986" s="67"/>
      <c r="AS986" s="67"/>
    </row>
    <row r="987">
      <c r="B987" s="129"/>
      <c r="F987" s="129"/>
      <c r="U987" s="129"/>
      <c r="X987" s="67"/>
      <c r="Y987" s="67"/>
      <c r="Z987" s="67"/>
      <c r="AA987" s="67"/>
      <c r="AC987" s="67"/>
      <c r="AD987" s="67"/>
      <c r="AE987" s="67"/>
      <c r="AF987" s="67"/>
      <c r="AG987" s="67"/>
      <c r="AH987" s="67"/>
      <c r="AI987" s="67"/>
      <c r="AJ987" s="67"/>
      <c r="AK987" s="67"/>
      <c r="AL987" s="67"/>
      <c r="AM987" s="67"/>
      <c r="AN987" s="67"/>
      <c r="AO987" s="67"/>
      <c r="AP987" s="67"/>
      <c r="AQ987" s="67"/>
      <c r="AR987" s="67"/>
      <c r="AS987" s="67"/>
    </row>
    <row r="988">
      <c r="B988" s="129"/>
      <c r="F988" s="129"/>
      <c r="U988" s="129"/>
      <c r="X988" s="67"/>
      <c r="Y988" s="67"/>
      <c r="Z988" s="67"/>
      <c r="AA988" s="67"/>
      <c r="AC988" s="67"/>
      <c r="AD988" s="67"/>
      <c r="AE988" s="67"/>
      <c r="AF988" s="67"/>
      <c r="AG988" s="67"/>
      <c r="AH988" s="67"/>
      <c r="AI988" s="67"/>
      <c r="AJ988" s="67"/>
      <c r="AK988" s="67"/>
      <c r="AL988" s="67"/>
      <c r="AM988" s="67"/>
      <c r="AN988" s="67"/>
      <c r="AO988" s="67"/>
      <c r="AP988" s="67"/>
      <c r="AQ988" s="67"/>
      <c r="AR988" s="67"/>
      <c r="AS988" s="67"/>
    </row>
    <row r="989">
      <c r="B989" s="129"/>
      <c r="F989" s="129"/>
      <c r="U989" s="129"/>
      <c r="X989" s="67"/>
      <c r="Y989" s="67"/>
      <c r="Z989" s="67"/>
      <c r="AA989" s="67"/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  <c r="AM989" s="67"/>
      <c r="AN989" s="67"/>
      <c r="AO989" s="67"/>
      <c r="AP989" s="67"/>
      <c r="AQ989" s="67"/>
      <c r="AR989" s="67"/>
      <c r="AS989" s="67"/>
    </row>
    <row r="990">
      <c r="B990" s="129"/>
      <c r="F990" s="129"/>
      <c r="U990" s="129"/>
      <c r="X990" s="67"/>
      <c r="Y990" s="67"/>
      <c r="Z990" s="67"/>
      <c r="AA990" s="67"/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  <c r="AM990" s="67"/>
      <c r="AN990" s="67"/>
      <c r="AO990" s="67"/>
      <c r="AP990" s="67"/>
      <c r="AQ990" s="67"/>
      <c r="AR990" s="67"/>
      <c r="AS990" s="67"/>
    </row>
    <row r="991">
      <c r="B991" s="129"/>
      <c r="F991" s="129"/>
      <c r="U991" s="129"/>
      <c r="X991" s="67"/>
      <c r="Y991" s="67"/>
      <c r="Z991" s="67"/>
      <c r="AA991" s="67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  <c r="AM991" s="67"/>
      <c r="AN991" s="67"/>
      <c r="AO991" s="67"/>
      <c r="AP991" s="67"/>
      <c r="AQ991" s="67"/>
      <c r="AR991" s="67"/>
      <c r="AS991" s="67"/>
    </row>
    <row r="992">
      <c r="B992" s="129"/>
      <c r="F992" s="129"/>
      <c r="U992" s="129"/>
      <c r="X992" s="67"/>
      <c r="Y992" s="67"/>
      <c r="Z992" s="67"/>
      <c r="AA992" s="67"/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  <c r="AM992" s="67"/>
      <c r="AN992" s="67"/>
      <c r="AO992" s="67"/>
      <c r="AP992" s="67"/>
      <c r="AQ992" s="67"/>
      <c r="AR992" s="67"/>
      <c r="AS992" s="67"/>
    </row>
    <row r="993">
      <c r="B993" s="129"/>
      <c r="F993" s="129"/>
      <c r="U993" s="129"/>
      <c r="X993" s="67"/>
      <c r="Y993" s="67"/>
      <c r="Z993" s="67"/>
      <c r="AA993" s="67"/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  <c r="AM993" s="67"/>
      <c r="AN993" s="67"/>
      <c r="AO993" s="67"/>
      <c r="AP993" s="67"/>
      <c r="AQ993" s="67"/>
      <c r="AR993" s="67"/>
      <c r="AS993" s="67"/>
    </row>
    <row r="994">
      <c r="B994" s="129"/>
      <c r="F994" s="129"/>
      <c r="U994" s="129"/>
      <c r="X994" s="67"/>
      <c r="Y994" s="67"/>
      <c r="Z994" s="67"/>
      <c r="AA994" s="67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  <c r="AM994" s="67"/>
      <c r="AN994" s="67"/>
      <c r="AO994" s="67"/>
      <c r="AP994" s="67"/>
      <c r="AQ994" s="67"/>
      <c r="AR994" s="67"/>
      <c r="AS994" s="67"/>
    </row>
    <row r="995">
      <c r="B995" s="129"/>
      <c r="F995" s="129"/>
      <c r="U995" s="129"/>
      <c r="X995" s="67"/>
      <c r="Y995" s="67"/>
      <c r="Z995" s="67"/>
      <c r="AA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  <c r="AM995" s="67"/>
      <c r="AN995" s="67"/>
      <c r="AO995" s="67"/>
      <c r="AP995" s="67"/>
      <c r="AQ995" s="67"/>
      <c r="AR995" s="67"/>
      <c r="AS995" s="67"/>
    </row>
    <row r="996">
      <c r="B996" s="129"/>
      <c r="F996" s="129"/>
      <c r="U996" s="129"/>
      <c r="X996" s="67"/>
      <c r="Y996" s="67"/>
      <c r="Z996" s="67"/>
      <c r="AA996" s="67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  <c r="AM996" s="67"/>
      <c r="AN996" s="67"/>
      <c r="AO996" s="67"/>
      <c r="AP996" s="67"/>
      <c r="AQ996" s="67"/>
      <c r="AR996" s="67"/>
      <c r="AS996" s="67"/>
    </row>
    <row r="997">
      <c r="B997" s="129"/>
      <c r="F997" s="129"/>
      <c r="U997" s="129"/>
      <c r="X997" s="67"/>
      <c r="Y997" s="67"/>
      <c r="Z997" s="67"/>
      <c r="AA997" s="67"/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  <c r="AM997" s="67"/>
      <c r="AN997" s="67"/>
      <c r="AO997" s="67"/>
      <c r="AP997" s="67"/>
      <c r="AQ997" s="67"/>
      <c r="AR997" s="67"/>
      <c r="AS997" s="67"/>
    </row>
    <row r="998">
      <c r="B998" s="129"/>
      <c r="F998" s="129"/>
      <c r="U998" s="129"/>
      <c r="X998" s="67"/>
      <c r="Y998" s="67"/>
      <c r="Z998" s="67"/>
      <c r="AA998" s="67"/>
      <c r="AC998" s="67"/>
      <c r="AD998" s="67"/>
      <c r="AE998" s="67"/>
      <c r="AF998" s="67"/>
      <c r="AG998" s="67"/>
      <c r="AH998" s="67"/>
      <c r="AI998" s="67"/>
      <c r="AJ998" s="67"/>
      <c r="AK998" s="67"/>
      <c r="AL998" s="67"/>
      <c r="AM998" s="67"/>
      <c r="AN998" s="67"/>
      <c r="AO998" s="67"/>
      <c r="AP998" s="67"/>
      <c r="AQ998" s="67"/>
      <c r="AR998" s="67"/>
      <c r="AS998" s="67"/>
    </row>
    <row r="999">
      <c r="B999" s="129"/>
      <c r="F999" s="129"/>
      <c r="U999" s="129"/>
      <c r="X999" s="67"/>
      <c r="Y999" s="67"/>
      <c r="Z999" s="67"/>
      <c r="AA999" s="67"/>
      <c r="AC999" s="67"/>
      <c r="AD999" s="67"/>
      <c r="AE999" s="67"/>
      <c r="AF999" s="67"/>
      <c r="AG999" s="67"/>
      <c r="AH999" s="67"/>
      <c r="AI999" s="67"/>
      <c r="AJ999" s="67"/>
      <c r="AK999" s="67"/>
      <c r="AL999" s="67"/>
      <c r="AM999" s="67"/>
      <c r="AN999" s="67"/>
      <c r="AO999" s="67"/>
      <c r="AP999" s="67"/>
      <c r="AQ999" s="67"/>
      <c r="AR999" s="67"/>
      <c r="AS999" s="67"/>
    </row>
    <row r="1000">
      <c r="B1000" s="129"/>
      <c r="F1000" s="129"/>
      <c r="U1000" s="129"/>
      <c r="X1000" s="67"/>
      <c r="Y1000" s="67"/>
      <c r="Z1000" s="67"/>
      <c r="AA1000" s="67"/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  <c r="AM1000" s="67"/>
      <c r="AN1000" s="67"/>
      <c r="AO1000" s="67"/>
      <c r="AP1000" s="67"/>
      <c r="AQ1000" s="67"/>
      <c r="AR1000" s="67"/>
      <c r="AS1000" s="67"/>
    </row>
    <row r="1001">
      <c r="B1001" s="129"/>
      <c r="F1001" s="129"/>
      <c r="U1001" s="129"/>
      <c r="X1001" s="67"/>
      <c r="Y1001" s="67"/>
      <c r="Z1001" s="67"/>
      <c r="AA1001" s="67"/>
      <c r="AC1001" s="67"/>
      <c r="AD1001" s="67"/>
      <c r="AE1001" s="67"/>
      <c r="AF1001" s="67"/>
      <c r="AG1001" s="67"/>
      <c r="AH1001" s="67"/>
      <c r="AI1001" s="67"/>
      <c r="AJ1001" s="67"/>
      <c r="AK1001" s="67"/>
      <c r="AL1001" s="67"/>
      <c r="AM1001" s="67"/>
      <c r="AN1001" s="67"/>
      <c r="AO1001" s="67"/>
      <c r="AP1001" s="67"/>
      <c r="AQ1001" s="67"/>
      <c r="AR1001" s="67"/>
      <c r="AS1001" s="67"/>
    </row>
    <row r="1002">
      <c r="B1002" s="129"/>
      <c r="F1002" s="129"/>
      <c r="U1002" s="129"/>
      <c r="X1002" s="67"/>
      <c r="Y1002" s="67"/>
      <c r="Z1002" s="67"/>
      <c r="AA1002" s="67"/>
      <c r="AC1002" s="67"/>
      <c r="AD1002" s="67"/>
      <c r="AE1002" s="67"/>
      <c r="AF1002" s="67"/>
      <c r="AG1002" s="67"/>
      <c r="AH1002" s="67"/>
      <c r="AI1002" s="67"/>
      <c r="AJ1002" s="67"/>
      <c r="AK1002" s="67"/>
      <c r="AL1002" s="67"/>
      <c r="AM1002" s="67"/>
      <c r="AN1002" s="67"/>
      <c r="AO1002" s="67"/>
      <c r="AP1002" s="67"/>
      <c r="AQ1002" s="67"/>
      <c r="AR1002" s="67"/>
      <c r="AS1002" s="67"/>
    </row>
    <row r="1003">
      <c r="B1003" s="129"/>
      <c r="F1003" s="129"/>
      <c r="U1003" s="129"/>
      <c r="X1003" s="67"/>
      <c r="Y1003" s="67"/>
      <c r="Z1003" s="67"/>
      <c r="AA1003" s="67"/>
      <c r="AC1003" s="67"/>
      <c r="AD1003" s="67"/>
      <c r="AE1003" s="67"/>
      <c r="AF1003" s="67"/>
      <c r="AG1003" s="67"/>
      <c r="AH1003" s="67"/>
      <c r="AI1003" s="67"/>
      <c r="AJ1003" s="67"/>
      <c r="AK1003" s="67"/>
      <c r="AL1003" s="67"/>
      <c r="AM1003" s="67"/>
      <c r="AN1003" s="67"/>
      <c r="AO1003" s="67"/>
      <c r="AP1003" s="67"/>
      <c r="AQ1003" s="67"/>
      <c r="AR1003" s="67"/>
      <c r="AS1003" s="67"/>
    </row>
    <row r="1004">
      <c r="B1004" s="129"/>
      <c r="F1004" s="129"/>
      <c r="U1004" s="129"/>
      <c r="X1004" s="67"/>
      <c r="Y1004" s="67"/>
      <c r="Z1004" s="67"/>
      <c r="AA1004" s="67"/>
      <c r="AC1004" s="67"/>
      <c r="AD1004" s="67"/>
      <c r="AE1004" s="67"/>
      <c r="AF1004" s="67"/>
      <c r="AG1004" s="67"/>
      <c r="AH1004" s="67"/>
      <c r="AI1004" s="67"/>
      <c r="AJ1004" s="67"/>
      <c r="AK1004" s="67"/>
      <c r="AL1004" s="67"/>
      <c r="AM1004" s="67"/>
      <c r="AN1004" s="67"/>
      <c r="AO1004" s="67"/>
      <c r="AP1004" s="67"/>
      <c r="AQ1004" s="67"/>
      <c r="AR1004" s="67"/>
      <c r="AS1004" s="67"/>
    </row>
    <row r="1005">
      <c r="B1005" s="129"/>
      <c r="F1005" s="129"/>
      <c r="U1005" s="129"/>
      <c r="X1005" s="67"/>
      <c r="Y1005" s="67"/>
      <c r="Z1005" s="67"/>
      <c r="AA1005" s="67"/>
      <c r="AC1005" s="67"/>
      <c r="AD1005" s="67"/>
      <c r="AE1005" s="67"/>
      <c r="AF1005" s="67"/>
      <c r="AG1005" s="67"/>
      <c r="AH1005" s="67"/>
      <c r="AI1005" s="67"/>
      <c r="AJ1005" s="67"/>
      <c r="AK1005" s="67"/>
      <c r="AL1005" s="67"/>
      <c r="AM1005" s="67"/>
      <c r="AN1005" s="67"/>
      <c r="AO1005" s="67"/>
      <c r="AP1005" s="67"/>
      <c r="AQ1005" s="67"/>
      <c r="AR1005" s="67"/>
      <c r="AS1005" s="67"/>
    </row>
    <row r="1006">
      <c r="B1006" s="129"/>
      <c r="F1006" s="129"/>
      <c r="U1006" s="129"/>
      <c r="X1006" s="67"/>
      <c r="Y1006" s="67"/>
      <c r="Z1006" s="67"/>
      <c r="AA1006" s="67"/>
      <c r="AC1006" s="67"/>
      <c r="AD1006" s="67"/>
      <c r="AE1006" s="67"/>
      <c r="AF1006" s="67"/>
      <c r="AG1006" s="67"/>
      <c r="AH1006" s="67"/>
      <c r="AI1006" s="67"/>
      <c r="AJ1006" s="67"/>
      <c r="AK1006" s="67"/>
      <c r="AL1006" s="67"/>
      <c r="AM1006" s="67"/>
      <c r="AN1006" s="67"/>
      <c r="AO1006" s="67"/>
      <c r="AP1006" s="67"/>
      <c r="AQ1006" s="67"/>
      <c r="AR1006" s="67"/>
      <c r="AS1006" s="67"/>
    </row>
    <row r="1007">
      <c r="B1007" s="129"/>
      <c r="F1007" s="129"/>
      <c r="U1007" s="129"/>
      <c r="X1007" s="67"/>
      <c r="Y1007" s="67"/>
      <c r="Z1007" s="67"/>
      <c r="AA1007" s="67"/>
      <c r="AC1007" s="67"/>
      <c r="AD1007" s="67"/>
      <c r="AE1007" s="67"/>
      <c r="AF1007" s="67"/>
      <c r="AG1007" s="67"/>
      <c r="AH1007" s="67"/>
      <c r="AI1007" s="67"/>
      <c r="AJ1007" s="67"/>
      <c r="AK1007" s="67"/>
      <c r="AL1007" s="67"/>
      <c r="AM1007" s="67"/>
      <c r="AN1007" s="67"/>
      <c r="AO1007" s="67"/>
      <c r="AP1007" s="67"/>
      <c r="AQ1007" s="67"/>
      <c r="AR1007" s="67"/>
      <c r="AS1007" s="67"/>
    </row>
    <row r="1008">
      <c r="B1008" s="129"/>
      <c r="F1008" s="129"/>
      <c r="U1008" s="129"/>
      <c r="X1008" s="67"/>
      <c r="Y1008" s="67"/>
      <c r="Z1008" s="67"/>
      <c r="AA1008" s="67"/>
      <c r="AC1008" s="67"/>
      <c r="AD1008" s="67"/>
      <c r="AE1008" s="67"/>
      <c r="AF1008" s="67"/>
      <c r="AG1008" s="67"/>
      <c r="AH1008" s="67"/>
      <c r="AI1008" s="67"/>
      <c r="AJ1008" s="67"/>
      <c r="AK1008" s="67"/>
      <c r="AL1008" s="67"/>
      <c r="AM1008" s="67"/>
      <c r="AN1008" s="67"/>
      <c r="AO1008" s="67"/>
      <c r="AP1008" s="67"/>
      <c r="AQ1008" s="67"/>
      <c r="AR1008" s="67"/>
      <c r="AS1008" s="67"/>
    </row>
    <row r="1009">
      <c r="B1009" s="129"/>
      <c r="F1009" s="129"/>
      <c r="U1009" s="129"/>
      <c r="X1009" s="67"/>
      <c r="Y1009" s="67"/>
      <c r="Z1009" s="67"/>
      <c r="AA1009" s="67"/>
      <c r="AC1009" s="67"/>
      <c r="AD1009" s="67"/>
      <c r="AE1009" s="67"/>
      <c r="AF1009" s="67"/>
      <c r="AG1009" s="67"/>
      <c r="AH1009" s="67"/>
      <c r="AI1009" s="67"/>
      <c r="AJ1009" s="67"/>
      <c r="AK1009" s="67"/>
      <c r="AL1009" s="67"/>
      <c r="AM1009" s="67"/>
      <c r="AN1009" s="67"/>
      <c r="AO1009" s="67"/>
      <c r="AP1009" s="67"/>
      <c r="AQ1009" s="67"/>
      <c r="AR1009" s="67"/>
      <c r="AS1009" s="67"/>
    </row>
    <row r="1010">
      <c r="B1010" s="129"/>
      <c r="F1010" s="129"/>
      <c r="U1010" s="129"/>
      <c r="X1010" s="67"/>
      <c r="Y1010" s="67"/>
      <c r="Z1010" s="67"/>
      <c r="AA1010" s="67"/>
      <c r="AC1010" s="67"/>
      <c r="AD1010" s="67"/>
      <c r="AE1010" s="67"/>
      <c r="AF1010" s="67"/>
      <c r="AG1010" s="67"/>
      <c r="AH1010" s="67"/>
      <c r="AI1010" s="67"/>
      <c r="AJ1010" s="67"/>
      <c r="AK1010" s="67"/>
      <c r="AL1010" s="67"/>
      <c r="AM1010" s="67"/>
      <c r="AN1010" s="67"/>
      <c r="AO1010" s="67"/>
      <c r="AP1010" s="67"/>
      <c r="AQ1010" s="67"/>
      <c r="AR1010" s="67"/>
      <c r="AS1010" s="67"/>
    </row>
  </sheetData>
  <autoFilter ref="$A$1:$AT$1010"/>
  <mergeCells count="2">
    <mergeCell ref="AD1:AE1"/>
    <mergeCell ref="AC10:AT51"/>
  </mergeCells>
  <conditionalFormatting sqref="H1:H2 I1:I1010 J1:K2 L1:Y1010 J5 H9:H1010 J9:K1010">
    <cfRule type="cellIs" dxfId="0" priority="1" operator="greaterThan">
      <formula>0</formula>
    </cfRule>
  </conditionalFormatting>
  <conditionalFormatting sqref="H1:H2 I1:I1010 J1:K2 L1:Y1010 J5 H9:H1010 J9:K1010">
    <cfRule type="cellIs" dxfId="1" priority="2" operator="lessThan">
      <formula>0</formula>
    </cfRule>
  </conditionalFormatting>
  <conditionalFormatting sqref="AA1:AA1010">
    <cfRule type="cellIs" dxfId="0" priority="3" operator="greaterThan">
      <formula>0</formula>
    </cfRule>
  </conditionalFormatting>
  <conditionalFormatting sqref="AA1:AA1010">
    <cfRule type="cellIs" dxfId="1" priority="4" operator="lessThan">
      <formula>0</formula>
    </cfRule>
  </conditionalFormatting>
  <conditionalFormatting sqref="AD2">
    <cfRule type="cellIs" dxfId="0" priority="5" operator="greaterThan">
      <formula>0</formula>
    </cfRule>
  </conditionalFormatting>
  <conditionalFormatting sqref="AD2">
    <cfRule type="cellIs" dxfId="1" priority="6" operator="lessThan">
      <formula>0</formula>
    </cfRule>
  </conditionalFormatting>
  <conditionalFormatting sqref="AE2">
    <cfRule type="cellIs" dxfId="0" priority="7" operator="greaterThan">
      <formula>1</formula>
    </cfRule>
  </conditionalFormatting>
  <conditionalFormatting sqref="AE2">
    <cfRule type="cellIs" dxfId="1" priority="8" operator="lessThan">
      <formula>1</formula>
    </cfRule>
  </conditionalFormatting>
  <dataValidations>
    <dataValidation type="list" allowBlank="1" sqref="V4:V11">
      <formula1>"1.618,2.618,1.0,No"</formula1>
    </dataValidation>
    <dataValidation type="list" allowBlank="1" showErrorMessage="1" sqref="E3:E10">
      <formula1>"ADA,ATOM,AVAX,PAXG,SOL,LINK,LTC,SUI,ETH,HYPE"</formula1>
    </dataValidation>
    <dataValidation type="list" allowBlank="1" showErrorMessage="1" sqref="L3:L10">
      <formula1>"0.50,0.382,0.236"</formula1>
    </dataValidation>
    <dataValidation type="list" allowBlank="1" showErrorMessage="1" sqref="N3:N10">
      <formula1>"1.618,2.618,3.618,4.618"</formula1>
    </dataValidation>
    <dataValidation type="list" allowBlank="1" showErrorMessage="1" sqref="M3:M70">
      <formula1>"Before,At,After"</formula1>
    </dataValidation>
    <dataValidation type="list" allowBlank="1" showErrorMessage="1" sqref="I5:I6 I9 I14 I19 I21:I70">
      <formula1>"0.236,0.382,0.5,0.618,0.786,No"</formula1>
    </dataValidation>
    <dataValidation type="list" allowBlank="1" showErrorMessage="1" sqref="N11:N70">
      <formula1>"1.618,2.618,3.618,4.618,No"</formula1>
    </dataValidation>
    <dataValidation type="list" allowBlank="1" showErrorMessage="1" sqref="L11:L70">
      <formula1>"0.50,0.382,0.236,No"</formula1>
    </dataValidation>
    <dataValidation type="list" allowBlank="1" showErrorMessage="1" sqref="W3:W70">
      <formula1>"P,BE,L"</formula1>
    </dataValidation>
    <dataValidation type="list" allowBlank="1" showErrorMessage="1" sqref="J5 J11:J70">
      <formula1>"1.618,2.0,2.618,No"</formula1>
    </dataValidation>
    <dataValidation type="list" allowBlank="1" showErrorMessage="1" sqref="E11">
      <formula1>"ADA,ATOM,AVAX,PAXG,SOL,LINK,LTC,SUI,ETH,HYPE,ZECUS"</formula1>
    </dataValidation>
    <dataValidation type="list" allowBlank="1" showErrorMessage="1" sqref="E12:E70">
      <formula1>"ADA,ATOM,AVAX,PAXG,SOL,LINK,LTC,SUI,ETH,HYPE,ZECUS,BNB,XLM,ZEC,DOGE,XRP"</formula1>
    </dataValidation>
    <dataValidation type="list" allowBlank="1" showErrorMessage="1" sqref="B3:B70 F3:F70">
      <formula1>"Yes,No"</formula1>
    </dataValidation>
    <dataValidation type="list" allowBlank="1" showErrorMessage="1" sqref="G3:G70">
      <formula1>"LONG,SHORT"</formula1>
    </dataValidation>
    <dataValidation type="list" allowBlank="1" showErrorMessage="1" sqref="H3:H70 K3:K70 O3:Q70 T3:U70 X3:X70">
      <formula1>"Yes,No"</formula1>
    </dataValidation>
    <dataValidation type="list" allowBlank="1" showErrorMessage="1" sqref="J3:J4 J6:J10">
      <formula1>"1.618,2.0,2.618,3.618"</formula1>
    </dataValidation>
    <dataValidation type="list" allowBlank="1" showErrorMessage="1" sqref="R3:S70">
      <formula1>"CHoCH,BOS,No"</formula1>
    </dataValidation>
    <dataValidation type="list" allowBlank="1" showErrorMessage="1" sqref="D3:D70">
      <formula1>"LOP,LO,NY"</formula1>
    </dataValidation>
    <dataValidation type="list" allowBlank="1" showErrorMessage="1" sqref="V3 V12:V70">
      <formula1>"0.618,1.618,2.618,No"</formula1>
    </dataValidation>
    <dataValidation type="list" allowBlank="1" showErrorMessage="1" sqref="C3:C70">
      <formula1>"MON,TUE,WED,THU,FRI,SAT,SUN"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</row>
    <row r="2">
      <c r="A2" s="3" t="s">
        <v>1</v>
      </c>
    </row>
    <row r="4">
      <c r="A4" s="2" t="s">
        <v>2</v>
      </c>
      <c r="E4" s="8" t="s">
        <v>3</v>
      </c>
    </row>
    <row r="5">
      <c r="A5" s="13" t="s">
        <v>8</v>
      </c>
    </row>
    <row r="6">
      <c r="A6" s="15" t="s">
        <v>14</v>
      </c>
    </row>
  </sheetData>
  <hyperlinks>
    <hyperlink r:id="rId1" ref="E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4"/>
      <c r="H1" s="4"/>
      <c r="I1" s="4"/>
      <c r="J1" s="4"/>
      <c r="K1" s="4"/>
      <c r="L1" s="5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1"/>
      <c r="B2" s="1"/>
      <c r="C2" s="1"/>
      <c r="D2" s="1"/>
      <c r="E2" s="1"/>
      <c r="F2" s="1"/>
      <c r="G2" s="4"/>
      <c r="H2" s="4"/>
      <c r="I2" s="4"/>
      <c r="J2" s="4"/>
      <c r="K2" s="4"/>
      <c r="L2" s="9" t="s">
        <v>6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4"/>
      <c r="B3" s="4"/>
      <c r="C3" s="4"/>
      <c r="D3" s="4"/>
      <c r="E3" s="1"/>
      <c r="F3" s="1"/>
      <c r="G3" s="4"/>
      <c r="H3" s="4"/>
      <c r="I3" s="4"/>
      <c r="J3" s="4"/>
      <c r="K3" s="4"/>
      <c r="L3" s="25" t="str">
        <f>abs(1-('TCL 5 Limit'!C7/'TCL 5 Limit'!C5))</f>
        <v>#REF!</v>
      </c>
      <c r="M3" s="25" t="str">
        <f>L3*B11</f>
        <v>#REF!</v>
      </c>
      <c r="N3" s="4"/>
      <c r="O3" s="4"/>
      <c r="P3" s="4"/>
      <c r="Q3" s="4"/>
      <c r="R3" s="35" t="s">
        <v>50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4"/>
      <c r="B4" s="4"/>
      <c r="C4" s="4"/>
      <c r="D4" s="4"/>
      <c r="E4" s="1"/>
      <c r="F4" s="42">
        <v>1.0</v>
      </c>
      <c r="G4" s="4"/>
      <c r="H4" s="4"/>
      <c r="I4" s="4"/>
      <c r="J4" s="4"/>
      <c r="K4" s="4"/>
      <c r="L4" s="1"/>
      <c r="M4" s="4"/>
      <c r="N4" s="4"/>
      <c r="O4" s="35" t="str">
        <f>ABS('TCL 5 Limit'!C7-'TCL 5 Limit'!C5)*'TCL 5 Limit'!D5</f>
        <v>#REF!</v>
      </c>
      <c r="P4" s="25" t="str">
        <f>O4/'TCL 5 Limit'!D$3</f>
        <v>#REF!</v>
      </c>
      <c r="Q4" s="4"/>
      <c r="R4" s="35" t="str">
        <f>B14</f>
        <v>#REF!</v>
      </c>
      <c r="S4" s="4"/>
      <c r="T4" s="57"/>
      <c r="U4" s="4"/>
      <c r="V4" s="4"/>
      <c r="W4" s="4"/>
      <c r="X4" s="59"/>
      <c r="Y4" s="4"/>
      <c r="Z4" s="4"/>
      <c r="AA4" s="4"/>
      <c r="AB4" s="4"/>
      <c r="AC4" s="4"/>
      <c r="AD4" s="4"/>
      <c r="AE4" s="4"/>
    </row>
    <row r="5">
      <c r="A5" s="4"/>
      <c r="B5" s="4"/>
      <c r="C5" s="4"/>
      <c r="D5" s="4"/>
      <c r="E5" s="1"/>
      <c r="F5" s="1"/>
      <c r="G5" s="4"/>
      <c r="H5" s="4"/>
      <c r="I5" s="4"/>
      <c r="J5" s="4"/>
      <c r="K5" s="4"/>
      <c r="L5" s="1"/>
      <c r="M5" s="62"/>
      <c r="N5" s="62"/>
      <c r="O5" s="62"/>
      <c r="P5" s="64"/>
      <c r="Q5" s="6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4"/>
      <c r="B6" s="4"/>
      <c r="C6" s="4"/>
      <c r="D6" s="4"/>
      <c r="E6" s="1"/>
      <c r="F6" s="1"/>
      <c r="G6" s="4"/>
      <c r="H6" s="4"/>
      <c r="I6" s="4"/>
      <c r="J6" s="4"/>
      <c r="K6" s="4"/>
      <c r="L6" s="1"/>
      <c r="M6" s="62"/>
      <c r="N6" s="62"/>
      <c r="O6" s="62"/>
      <c r="P6" s="64"/>
      <c r="Q6" s="64"/>
      <c r="R6" s="35" t="s">
        <v>64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4"/>
      <c r="B7" s="4"/>
      <c r="C7" s="4"/>
      <c r="D7" s="4"/>
      <c r="E7" s="1"/>
      <c r="F7" s="1"/>
      <c r="G7" s="4"/>
      <c r="H7" s="4"/>
      <c r="I7" s="4"/>
      <c r="J7" s="4"/>
      <c r="K7" s="4"/>
      <c r="L7" s="1"/>
      <c r="M7" s="1"/>
      <c r="N7" s="1"/>
      <c r="O7" s="1"/>
      <c r="P7" s="64"/>
      <c r="Q7" s="6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"/>
      <c r="B8" s="1"/>
      <c r="C8" s="1"/>
      <c r="D8" s="1"/>
      <c r="E8" s="1"/>
      <c r="F8" s="1"/>
      <c r="G8" s="4"/>
      <c r="H8" s="4"/>
      <c r="I8" s="4"/>
      <c r="J8" s="4"/>
      <c r="K8" s="4"/>
      <c r="L8" s="1"/>
      <c r="M8" s="1"/>
      <c r="N8" s="1"/>
      <c r="O8" s="1"/>
      <c r="P8" s="64"/>
      <c r="Q8" s="42" t="s">
        <v>77</v>
      </c>
      <c r="R8" s="35" t="str">
        <f>'TCL 5 Limit'!C5*'TCL 5 Limit'!D5</f>
        <v>#REF!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82" t="s">
        <v>80</v>
      </c>
      <c r="D9" s="1"/>
      <c r="E9" s="1"/>
      <c r="F9" s="1"/>
      <c r="G9" s="4"/>
      <c r="H9" s="4"/>
      <c r="I9" s="4"/>
      <c r="J9" s="4"/>
      <c r="K9" s="4"/>
      <c r="L9" s="1"/>
      <c r="M9" s="35" t="s">
        <v>6</v>
      </c>
      <c r="N9" s="35" t="s">
        <v>81</v>
      </c>
      <c r="O9" s="35" t="s">
        <v>82</v>
      </c>
      <c r="P9" s="35" t="s">
        <v>83</v>
      </c>
      <c r="Q9" s="4"/>
      <c r="R9" s="1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85">
        <v>1.0</v>
      </c>
      <c r="B10" s="35" t="str">
        <f>'TCL 5 Limit'!D3</f>
        <v>#REF!</v>
      </c>
      <c r="C10" s="87" t="s">
        <v>84</v>
      </c>
      <c r="D10" s="1"/>
      <c r="E10" s="1"/>
      <c r="F10" s="42">
        <v>3.0</v>
      </c>
      <c r="G10" s="4"/>
      <c r="H10" s="4"/>
      <c r="I10" s="4"/>
      <c r="J10" s="4"/>
      <c r="K10" s="4"/>
      <c r="L10" s="89" t="str">
        <f t="shared" ref="L10:L14" si="1">if('TCL 5 Limit'!F$7&gt;1,'TCL 5 Limit'!G11*($L$3)/'TCL 5 Limit'!$F$7,'TCL 5 Limit'!G11*($L$3))</f>
        <v>#REF!</v>
      </c>
      <c r="M10" s="25" t="str">
        <f t="shared" ref="M10:M14" si="2">(L10/'TCL 5 Limit'!G11)</f>
        <v>#REF!</v>
      </c>
      <c r="N10" s="90" t="str">
        <f t="shared" ref="N10:N14" si="3">IF('TCL 5 Limit'!B$4="long",'TCL 5 Limit'!G11+L10,'TCL 5 Limit'!G11-L10)</f>
        <v>#REF!</v>
      </c>
      <c r="O10" s="90" t="str">
        <f>ABS((N10-'TCL 5 Limit'!G11)*('TCL 5 Limit'!D$5+'TCL 5 Limit'!D11))</f>
        <v>#REF!</v>
      </c>
      <c r="P10" s="25" t="str">
        <f t="shared" ref="P10:P19" si="4">O10/'TCL 5 Limit'!D$3</f>
        <v>#REF!</v>
      </c>
      <c r="Q10" s="42" t="s">
        <v>92</v>
      </c>
      <c r="R10" s="91" t="str">
        <f t="shared" ref="R10:R15" si="5">'TCL 5 Limit'!C11*'TCL 5 Limit'!D11</f>
        <v>#REF!</v>
      </c>
      <c r="S10" s="4"/>
      <c r="T10" s="92"/>
      <c r="U10" s="57"/>
      <c r="V10" s="93"/>
      <c r="W10" s="82"/>
      <c r="X10" s="94"/>
      <c r="Y10" s="4"/>
      <c r="Z10" s="4"/>
      <c r="AA10" s="4"/>
      <c r="AB10" s="4"/>
      <c r="AC10" s="4"/>
      <c r="AD10" s="4"/>
      <c r="AE10" s="4"/>
    </row>
    <row r="11">
      <c r="A11" s="85">
        <v>2.0</v>
      </c>
      <c r="B11" s="96">
        <v>25.0</v>
      </c>
      <c r="C11" s="87" t="s">
        <v>95</v>
      </c>
      <c r="D11" s="1"/>
      <c r="E11" s="1"/>
      <c r="F11" s="42">
        <v>5.0</v>
      </c>
      <c r="G11" s="4"/>
      <c r="H11" s="4"/>
      <c r="I11" s="4"/>
      <c r="J11" s="4"/>
      <c r="K11" s="4"/>
      <c r="L11" s="89" t="str">
        <f t="shared" si="1"/>
        <v>#REF!</v>
      </c>
      <c r="M11" s="25" t="str">
        <f t="shared" si="2"/>
        <v>#REF!</v>
      </c>
      <c r="N11" s="90" t="str">
        <f t="shared" si="3"/>
        <v>#REF!</v>
      </c>
      <c r="O11" s="90" t="str">
        <f>ABS((N11-'TCL 5 Limit'!G12)*('TCL 5 Limit'!D$5+'TCL 5 Limit'!D12+'TCL 5 Limit'!D11))</f>
        <v>#REF!</v>
      </c>
      <c r="P11" s="25" t="str">
        <f t="shared" si="4"/>
        <v>#REF!</v>
      </c>
      <c r="Q11" s="42" t="s">
        <v>98</v>
      </c>
      <c r="R11" s="91" t="str">
        <f t="shared" si="5"/>
        <v>#REF!</v>
      </c>
      <c r="S11" s="4"/>
      <c r="T11" s="92"/>
      <c r="U11" s="57"/>
      <c r="V11" s="93"/>
      <c r="W11" s="82"/>
      <c r="X11" s="94"/>
      <c r="Y11" s="4"/>
      <c r="Z11" s="4"/>
      <c r="AA11" s="4"/>
      <c r="AB11" s="4"/>
      <c r="AC11" s="4"/>
      <c r="AD11" s="4"/>
      <c r="AE11" s="4"/>
    </row>
    <row r="12">
      <c r="A12" s="85">
        <v>3.0</v>
      </c>
      <c r="B12" s="35" t="str">
        <f>B11*B10</f>
        <v>#REF!</v>
      </c>
      <c r="C12" s="87" t="s">
        <v>102</v>
      </c>
      <c r="D12" s="1"/>
      <c r="E12" s="1"/>
      <c r="F12" s="42">
        <v>8.0</v>
      </c>
      <c r="G12" s="4"/>
      <c r="H12" s="4"/>
      <c r="I12" s="4"/>
      <c r="J12" s="4"/>
      <c r="K12" s="4"/>
      <c r="L12" s="89" t="str">
        <f t="shared" si="1"/>
        <v>#REF!</v>
      </c>
      <c r="M12" s="25" t="str">
        <f t="shared" si="2"/>
        <v>#REF!</v>
      </c>
      <c r="N12" s="90" t="str">
        <f t="shared" si="3"/>
        <v>#REF!</v>
      </c>
      <c r="O12" s="90" t="str">
        <f>ABS((N12-'TCL 5 Limit'!G13)*('TCL 5 Limit'!D$5+'TCL 5 Limit'!D13+'TCL 5 Limit'!D12+'TCL 5 Limit'!D11))</f>
        <v>#REF!</v>
      </c>
      <c r="P12" s="25" t="str">
        <f t="shared" si="4"/>
        <v>#REF!</v>
      </c>
      <c r="Q12" s="42" t="s">
        <v>103</v>
      </c>
      <c r="R12" s="91" t="str">
        <f t="shared" si="5"/>
        <v>#REF!</v>
      </c>
      <c r="S12" s="1"/>
      <c r="T12" s="92"/>
      <c r="U12" s="57"/>
      <c r="V12" s="93"/>
      <c r="W12" s="82"/>
      <c r="X12" s="94"/>
      <c r="Y12" s="4"/>
      <c r="Z12" s="4"/>
      <c r="AA12" s="4"/>
      <c r="AB12" s="4"/>
      <c r="AC12" s="4"/>
      <c r="AD12" s="4"/>
      <c r="AE12" s="4"/>
    </row>
    <row r="13">
      <c r="A13" s="85">
        <v>4.0</v>
      </c>
      <c r="B13" s="9">
        <v>0.6</v>
      </c>
      <c r="C13" s="87" t="s">
        <v>106</v>
      </c>
      <c r="D13" s="1"/>
      <c r="E13" s="1"/>
      <c r="F13" s="42">
        <v>10.0</v>
      </c>
      <c r="G13" s="4"/>
      <c r="H13" s="4"/>
      <c r="I13" s="4"/>
      <c r="J13" s="4"/>
      <c r="K13" s="4"/>
      <c r="L13" s="89" t="str">
        <f t="shared" si="1"/>
        <v>#REF!</v>
      </c>
      <c r="M13" s="25" t="str">
        <f t="shared" si="2"/>
        <v>#REF!</v>
      </c>
      <c r="N13" s="90" t="str">
        <f t="shared" si="3"/>
        <v>#REF!</v>
      </c>
      <c r="O13" s="90" t="str">
        <f>ABS((N13-'TCL 5 Limit'!G14)*('TCL 5 Limit'!D$5+'TCL 5 Limit'!D14+'TCL 5 Limit'!D13+'TCL 5 Limit'!D12+'TCL 5 Limit'!D11))</f>
        <v>#REF!</v>
      </c>
      <c r="P13" s="25" t="str">
        <f t="shared" si="4"/>
        <v>#REF!</v>
      </c>
      <c r="Q13" s="42" t="s">
        <v>108</v>
      </c>
      <c r="R13" s="91" t="str">
        <f t="shared" si="5"/>
        <v>#REF!</v>
      </c>
      <c r="S13" s="4"/>
      <c r="T13" s="92"/>
      <c r="U13" s="57"/>
      <c r="V13" s="93"/>
      <c r="W13" s="82"/>
      <c r="X13" s="94"/>
      <c r="Y13" s="4"/>
      <c r="Z13" s="4"/>
      <c r="AA13" s="4"/>
      <c r="AB13" s="4"/>
      <c r="AC13" s="4"/>
      <c r="AD13" s="4"/>
      <c r="AE13" s="4"/>
    </row>
    <row r="14">
      <c r="A14" s="85">
        <v>5.0</v>
      </c>
      <c r="B14" s="35" t="str">
        <f>B13*B12</f>
        <v>#REF!</v>
      </c>
      <c r="C14" s="87" t="s">
        <v>109</v>
      </c>
      <c r="D14" s="1"/>
      <c r="E14" s="1"/>
      <c r="F14" s="42">
        <v>15.0</v>
      </c>
      <c r="G14" s="4"/>
      <c r="H14" s="4"/>
      <c r="I14" s="4"/>
      <c r="J14" s="4"/>
      <c r="K14" s="4"/>
      <c r="L14" s="89" t="str">
        <f t="shared" si="1"/>
        <v>#REF!</v>
      </c>
      <c r="M14" s="25" t="str">
        <f t="shared" si="2"/>
        <v>#REF!</v>
      </c>
      <c r="N14" s="90" t="str">
        <f t="shared" si="3"/>
        <v>#REF!</v>
      </c>
      <c r="O14" s="90" t="str">
        <f>ABS((N14-'TCL 5 Limit'!G15)*('TCL 5 Limit'!D$5+'TCL 5 Limit'!D15+'TCL 5 Limit'!D14+'TCL 5 Limit'!D13+'TCL 5 Limit'!D12+'TCL 5 Limit'!D11))</f>
        <v>#REF!</v>
      </c>
      <c r="P14" s="25" t="str">
        <f t="shared" si="4"/>
        <v>#REF!</v>
      </c>
      <c r="Q14" s="42" t="s">
        <v>113</v>
      </c>
      <c r="R14" s="91" t="str">
        <f t="shared" si="5"/>
        <v>#REF!</v>
      </c>
      <c r="S14" s="4"/>
      <c r="T14" s="92"/>
      <c r="U14" s="57"/>
      <c r="V14" s="93"/>
      <c r="W14" s="82"/>
      <c r="X14" s="94"/>
      <c r="Y14" s="4"/>
      <c r="Z14" s="4"/>
      <c r="AA14" s="4"/>
      <c r="AB14" s="4"/>
      <c r="AC14" s="4"/>
      <c r="AD14" s="4"/>
      <c r="AE14" s="4"/>
    </row>
    <row r="15">
      <c r="A15" s="85">
        <v>6.0</v>
      </c>
      <c r="B15" s="102">
        <f>sum(F4:F19)</f>
        <v>42</v>
      </c>
      <c r="C15" s="87" t="s">
        <v>114</v>
      </c>
      <c r="D15" s="1"/>
      <c r="E15" s="1"/>
      <c r="F15" s="1"/>
      <c r="G15" s="4"/>
      <c r="H15" s="4"/>
      <c r="I15" s="4"/>
      <c r="J15" s="4"/>
      <c r="K15" s="4"/>
      <c r="L15" s="89" t="str">
        <f>if('TCL 5 Limit'!F$7&gt;1,'TCL 5 Limit'!F16*($L$3)/'TCL 5 Limit'!$F$7,'TCL 5 Limit'!F16*($L$3))</f>
        <v>#REF!</v>
      </c>
      <c r="M15" s="25" t="str">
        <f>(L15/'TCL 5 Limit'!F16)</f>
        <v>#REF!</v>
      </c>
      <c r="N15" s="90" t="str">
        <f t="shared" ref="N15:N18" si="6">ROUND(IF('TCL 5 Limit'!B$4="long",'TCL 5 Limit'!F16+L15,'TCL 5 Limit'!F16-L15),3)</f>
        <v>#REF!</v>
      </c>
      <c r="O15" s="90" t="str">
        <f>ABS((N15-'TCL 5 Limit'!F16)*('TCL 5 Limit'!D$5+'TCL 5 Limit'!D16+'TCL 5 Limit'!D15+'TCL 5 Limit'!D14+'TCL 5 Limit'!D13+'TCL 5 Limit'!D12+'TCL 5 Limit'!D11))</f>
        <v>#REF!</v>
      </c>
      <c r="P15" s="25" t="str">
        <f t="shared" si="4"/>
        <v>#REF!</v>
      </c>
      <c r="Q15" s="42" t="s">
        <v>117</v>
      </c>
      <c r="R15" s="35" t="str">
        <f t="shared" si="5"/>
        <v>#REF!</v>
      </c>
      <c r="S15" s="4"/>
      <c r="T15" s="105"/>
      <c r="U15" s="57"/>
      <c r="V15" s="93"/>
      <c r="W15" s="82"/>
      <c r="X15" s="94"/>
      <c r="Y15" s="4"/>
      <c r="Z15" s="4"/>
      <c r="AA15" s="4"/>
      <c r="AB15" s="4"/>
      <c r="AC15" s="4"/>
      <c r="AD15" s="4"/>
      <c r="AE15" s="4"/>
    </row>
    <row r="16">
      <c r="A16" s="85">
        <v>7.0</v>
      </c>
      <c r="B16" s="102" t="str">
        <f>B14/B15</f>
        <v>#REF!</v>
      </c>
      <c r="C16" s="87" t="s">
        <v>119</v>
      </c>
      <c r="D16" s="1"/>
      <c r="E16" s="1"/>
      <c r="F16" s="1"/>
      <c r="G16" s="4"/>
      <c r="H16" s="4"/>
      <c r="I16" s="4"/>
      <c r="J16" s="4"/>
      <c r="K16" s="4"/>
      <c r="L16" s="106"/>
      <c r="M16" s="64"/>
      <c r="N16" s="90" t="str">
        <f t="shared" si="6"/>
        <v>#REF!</v>
      </c>
      <c r="O16" s="64"/>
      <c r="P16" s="25" t="str">
        <f t="shared" si="4"/>
        <v>#REF!</v>
      </c>
      <c r="Q16" s="35" t="s">
        <v>120</v>
      </c>
      <c r="R16" s="35" t="str">
        <f>SUM(R8:R15)</f>
        <v>#REF!</v>
      </c>
      <c r="S16" s="4"/>
      <c r="T16" s="105"/>
      <c r="U16" s="57"/>
      <c r="V16" s="93"/>
      <c r="W16" s="82"/>
      <c r="X16" s="94"/>
      <c r="Y16" s="4"/>
      <c r="Z16" s="4"/>
      <c r="AA16" s="4"/>
      <c r="AB16" s="4"/>
      <c r="AC16" s="4"/>
      <c r="AD16" s="4"/>
      <c r="AE16" s="4"/>
    </row>
    <row r="17">
      <c r="A17" s="85">
        <v>8.0</v>
      </c>
      <c r="B17" s="25" t="str">
        <f>B16/B12</f>
        <v>#REF!</v>
      </c>
      <c r="C17" s="87" t="s">
        <v>123</v>
      </c>
      <c r="D17" s="1"/>
      <c r="E17" s="1"/>
      <c r="F17" s="1"/>
      <c r="G17" s="4"/>
      <c r="H17" s="4"/>
      <c r="I17" s="4"/>
      <c r="J17" s="4"/>
      <c r="K17" s="4"/>
      <c r="L17" s="106"/>
      <c r="M17" s="64"/>
      <c r="N17" s="90" t="str">
        <f t="shared" si="6"/>
        <v>#REF!</v>
      </c>
      <c r="O17" s="64"/>
      <c r="P17" s="25" t="str">
        <f t="shared" si="4"/>
        <v>#REF!</v>
      </c>
      <c r="Q17" s="35" t="s">
        <v>64</v>
      </c>
      <c r="R17" s="25" t="str">
        <f>R16/R4</f>
        <v>#REF!</v>
      </c>
      <c r="S17" s="4"/>
      <c r="T17" s="105"/>
      <c r="U17" s="57"/>
      <c r="V17" s="93"/>
      <c r="W17" s="82"/>
      <c r="X17" s="94"/>
      <c r="Y17" s="4"/>
      <c r="Z17" s="4"/>
      <c r="AA17" s="4"/>
      <c r="AB17" s="4"/>
      <c r="AC17" s="4"/>
      <c r="AD17" s="4"/>
      <c r="AE17" s="4"/>
    </row>
    <row r="18">
      <c r="A18" s="85">
        <v>9.0</v>
      </c>
      <c r="B18" s="107" t="str">
        <f>B17*0.5</f>
        <v>#REF!</v>
      </c>
      <c r="C18" s="87" t="s">
        <v>125</v>
      </c>
      <c r="D18" s="1"/>
      <c r="E18" s="1"/>
      <c r="F18" s="1"/>
      <c r="G18" s="4"/>
      <c r="H18" s="4"/>
      <c r="I18" s="4"/>
      <c r="J18" s="4"/>
      <c r="K18" s="4"/>
      <c r="L18" s="106"/>
      <c r="M18" s="64"/>
      <c r="N18" s="90" t="str">
        <f t="shared" si="6"/>
        <v>#REF!</v>
      </c>
      <c r="O18" s="64"/>
      <c r="P18" s="25" t="str">
        <f t="shared" si="4"/>
        <v>#REF!</v>
      </c>
      <c r="Q18" s="4"/>
      <c r="R18" s="4"/>
      <c r="S18" s="4"/>
      <c r="T18" s="105"/>
      <c r="U18" s="57"/>
      <c r="V18" s="93"/>
      <c r="W18" s="82"/>
      <c r="X18" s="94"/>
      <c r="Y18" s="4"/>
      <c r="Z18" s="4"/>
      <c r="AA18" s="4"/>
      <c r="AB18" s="4"/>
      <c r="AC18" s="4"/>
      <c r="AD18" s="4"/>
      <c r="AE18" s="4"/>
    </row>
    <row r="19">
      <c r="A19" s="85">
        <v>10.0</v>
      </c>
      <c r="B19" s="35" t="str">
        <f>B18*B12</f>
        <v>#REF!</v>
      </c>
      <c r="C19" s="111" t="s">
        <v>127</v>
      </c>
      <c r="D19" s="1"/>
      <c r="E19" s="1"/>
      <c r="F19" s="1"/>
      <c r="G19" s="4"/>
      <c r="H19" s="4"/>
      <c r="I19" s="4"/>
      <c r="J19" s="4"/>
      <c r="K19" s="4"/>
      <c r="L19" s="5"/>
      <c r="M19" s="64"/>
      <c r="N19" s="90" t="str">
        <f>ROUND(IF('TCL 5 Limit'!B$4="long",'TCL 5 Limit'!F20+L69,'TCL 5 Limit'!F20-L69),3)</f>
        <v>#REF!</v>
      </c>
      <c r="O19" s="64"/>
      <c r="P19" s="25" t="str">
        <f t="shared" si="4"/>
        <v>#REF!</v>
      </c>
      <c r="Q19" s="35" t="s">
        <v>130</v>
      </c>
      <c r="R19" s="112" t="str">
        <f>if('TCL 5 Limit'!B4="short",max('TCL 5 Limit'!G11:G20),MIN('TCL 5 Limit'!G11:G20))</f>
        <v>#REF!</v>
      </c>
      <c r="S19" s="4"/>
      <c r="T19" s="105"/>
      <c r="U19" s="57"/>
      <c r="V19" s="93"/>
      <c r="W19" s="82"/>
      <c r="X19" s="94"/>
      <c r="Y19" s="4"/>
      <c r="Z19" s="4"/>
      <c r="AA19" s="4"/>
      <c r="AB19" s="4"/>
      <c r="AC19" s="4"/>
      <c r="AD19" s="4"/>
      <c r="AE19" s="4"/>
    </row>
    <row r="20">
      <c r="A20" s="4"/>
      <c r="B20" s="4"/>
      <c r="C20" s="4"/>
      <c r="D20" s="1"/>
      <c r="E20" s="1"/>
      <c r="F20" s="1"/>
      <c r="G20" s="4"/>
      <c r="H20" s="4"/>
      <c r="I20" s="4"/>
      <c r="J20" s="4"/>
      <c r="K20" s="4"/>
      <c r="L20" s="5"/>
      <c r="M20" s="4"/>
      <c r="N20" s="4"/>
      <c r="O20" s="4"/>
      <c r="P20" s="4"/>
      <c r="Q20" s="35" t="s">
        <v>132</v>
      </c>
      <c r="R20" s="9" t="str">
        <f>'TCL 5 Limit'!F8</f>
        <v>#REF!</v>
      </c>
      <c r="S20" s="4"/>
      <c r="T20" s="5"/>
      <c r="U20" s="4"/>
      <c r="V20" s="106"/>
      <c r="W20" s="106"/>
      <c r="X20" s="4"/>
      <c r="Y20" s="4"/>
      <c r="Z20" s="4"/>
      <c r="AA20" s="4"/>
      <c r="AB20" s="4"/>
      <c r="AC20" s="4"/>
      <c r="AD20" s="4"/>
      <c r="AE20" s="4"/>
    </row>
    <row r="21">
      <c r="A21" s="4"/>
      <c r="B21" s="4"/>
      <c r="C21" s="4"/>
      <c r="D21" s="1"/>
      <c r="E21" s="1"/>
      <c r="F21" s="1"/>
      <c r="G21" s="4"/>
      <c r="H21" s="4"/>
      <c r="I21" s="4"/>
      <c r="J21" s="4"/>
      <c r="K21" s="4"/>
      <c r="L21" s="5"/>
      <c r="M21" s="4"/>
      <c r="N21" s="4"/>
      <c r="O21" s="4"/>
      <c r="P21" s="4"/>
      <c r="Q21" s="35" t="s">
        <v>134</v>
      </c>
      <c r="R21" s="35" t="str">
        <f>R20*'TCL 5 Limit'!D3</f>
        <v>#REF!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4"/>
      <c r="B22" s="4"/>
      <c r="C22" s="4"/>
      <c r="D22" s="1"/>
      <c r="E22" s="1"/>
      <c r="F22" s="1"/>
      <c r="G22" s="4"/>
      <c r="H22" s="4"/>
      <c r="I22" s="4"/>
      <c r="J22" s="4"/>
      <c r="K22" s="4"/>
      <c r="L22" s="5"/>
      <c r="M22" s="4"/>
      <c r="N22" s="4"/>
      <c r="O22" s="4"/>
      <c r="P22" s="4"/>
      <c r="Q22" s="35" t="s">
        <v>136</v>
      </c>
      <c r="R22" s="25" t="str">
        <f>R21/R16</f>
        <v>#REF!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4"/>
      <c r="B23" s="4"/>
      <c r="C23" s="4"/>
      <c r="D23" s="1"/>
      <c r="E23" s="1"/>
      <c r="F23" s="1"/>
      <c r="G23" s="4"/>
      <c r="H23" s="4"/>
      <c r="I23" s="4"/>
      <c r="J23" s="4"/>
      <c r="K23" s="4"/>
      <c r="L23" s="5"/>
      <c r="M23" s="4"/>
      <c r="N23" s="4"/>
      <c r="O23" s="4"/>
      <c r="P23" s="4"/>
      <c r="Q23" s="35" t="s">
        <v>138</v>
      </c>
      <c r="R23" s="35" t="str">
        <f>IF('TCL 5 Limit'!B4="short",R19+(R19*R22),R19-(R19*R22))</f>
        <v>#REF!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4"/>
      <c r="B24" s="4"/>
      <c r="C24" s="4"/>
      <c r="D24" s="1"/>
      <c r="E24" s="1"/>
      <c r="F24" s="1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1"/>
      <c r="B69" s="4"/>
      <c r="C69" s="4"/>
      <c r="D69" s="4"/>
      <c r="E69" s="4"/>
      <c r="F69" s="4"/>
      <c r="G69" s="4"/>
      <c r="H69" s="4"/>
      <c r="I69" s="4"/>
      <c r="J69" s="4"/>
      <c r="K69" s="4"/>
      <c r="L69" s="10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1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1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1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1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1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1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1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1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1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1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1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1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1"/>
      <c r="B140" s="5"/>
      <c r="C140" s="1"/>
      <c r="D140" s="106"/>
      <c r="E140" s="106"/>
      <c r="F140" s="106"/>
      <c r="G140" s="106"/>
      <c r="H140" s="106"/>
      <c r="I140" s="4"/>
      <c r="J140" s="5"/>
      <c r="K140" s="5"/>
      <c r="L140" s="1"/>
      <c r="M140" s="106"/>
      <c r="N140" s="106"/>
      <c r="O140" s="106"/>
      <c r="P140" s="106"/>
      <c r="Q140" s="106"/>
      <c r="R140" s="106"/>
      <c r="S140" s="4"/>
      <c r="T140" s="5"/>
      <c r="U140" s="4"/>
      <c r="V140" s="4"/>
      <c r="W140" s="5"/>
      <c r="X140" s="1"/>
      <c r="Y140" s="106"/>
      <c r="Z140" s="1"/>
      <c r="AA140" s="1"/>
      <c r="AB140" s="1"/>
      <c r="AC140" s="1"/>
      <c r="AD140" s="1"/>
      <c r="AE140" s="1"/>
    </row>
    <row r="141">
      <c r="A141" s="1"/>
      <c r="B141" s="5"/>
      <c r="C141" s="1"/>
      <c r="D141" s="106"/>
      <c r="E141" s="106"/>
      <c r="F141" s="106"/>
      <c r="G141" s="106"/>
      <c r="H141" s="106"/>
      <c r="I141" s="4"/>
      <c r="J141" s="5"/>
      <c r="K141" s="5"/>
      <c r="L141" s="1"/>
      <c r="M141" s="106"/>
      <c r="N141" s="106"/>
      <c r="O141" s="106"/>
      <c r="P141" s="106"/>
      <c r="Q141" s="106"/>
      <c r="R141" s="106"/>
      <c r="S141" s="4"/>
      <c r="T141" s="5"/>
      <c r="U141" s="4"/>
      <c r="V141" s="4"/>
      <c r="W141" s="5"/>
      <c r="X141" s="1"/>
      <c r="Y141" s="106"/>
      <c r="Z141" s="1"/>
      <c r="AA141" s="1"/>
      <c r="AB141" s="1"/>
      <c r="AC141" s="1"/>
      <c r="AD141" s="1"/>
      <c r="AE141" s="1"/>
    </row>
    <row r="142">
      <c r="A142" s="1"/>
      <c r="B142" s="5"/>
      <c r="C142" s="1"/>
      <c r="D142" s="106"/>
      <c r="E142" s="106"/>
      <c r="F142" s="106"/>
      <c r="G142" s="106"/>
      <c r="H142" s="106"/>
      <c r="I142" s="4"/>
      <c r="J142" s="5"/>
      <c r="K142" s="5"/>
      <c r="L142" s="1"/>
      <c r="M142" s="106"/>
      <c r="N142" s="106"/>
      <c r="O142" s="106"/>
      <c r="P142" s="106"/>
      <c r="Q142" s="106"/>
      <c r="R142" s="106"/>
      <c r="S142" s="4"/>
      <c r="T142" s="5"/>
      <c r="U142" s="4"/>
      <c r="V142" s="4"/>
      <c r="W142" s="5"/>
      <c r="X142" s="1"/>
      <c r="Y142" s="106"/>
      <c r="Z142" s="1"/>
      <c r="AA142" s="1"/>
      <c r="AB142" s="1"/>
      <c r="AC142" s="1"/>
      <c r="AD142" s="1"/>
      <c r="AE142" s="1"/>
    </row>
    <row r="143">
      <c r="A143" s="1"/>
      <c r="B143" s="5"/>
      <c r="C143" s="1"/>
      <c r="D143" s="106"/>
      <c r="E143" s="106"/>
      <c r="F143" s="106"/>
      <c r="G143" s="106"/>
      <c r="H143" s="106"/>
      <c r="I143" s="4"/>
      <c r="J143" s="5"/>
      <c r="K143" s="5"/>
      <c r="L143" s="1"/>
      <c r="M143" s="106"/>
      <c r="N143" s="106"/>
      <c r="O143" s="106"/>
      <c r="P143" s="106"/>
      <c r="Q143" s="106"/>
      <c r="R143" s="106"/>
      <c r="S143" s="4"/>
      <c r="T143" s="5"/>
      <c r="U143" s="4"/>
      <c r="V143" s="4"/>
      <c r="W143" s="5"/>
      <c r="X143" s="1"/>
      <c r="Y143" s="106"/>
      <c r="Z143" s="1"/>
      <c r="AA143" s="1"/>
      <c r="AB143" s="1"/>
      <c r="AC143" s="1"/>
      <c r="AD143" s="1"/>
      <c r="AE143" s="1"/>
    </row>
    <row r="144">
      <c r="A144" s="1"/>
      <c r="B144" s="5"/>
      <c r="C144" s="1"/>
      <c r="D144" s="106"/>
      <c r="E144" s="106"/>
      <c r="F144" s="106"/>
      <c r="G144" s="106"/>
      <c r="H144" s="106"/>
      <c r="I144" s="4"/>
      <c r="J144" s="5"/>
      <c r="K144" s="5"/>
      <c r="L144" s="1"/>
      <c r="M144" s="106"/>
      <c r="N144" s="106"/>
      <c r="O144" s="106"/>
      <c r="P144" s="106"/>
      <c r="Q144" s="106"/>
      <c r="R144" s="106"/>
      <c r="S144" s="4"/>
      <c r="T144" s="5"/>
      <c r="U144" s="4"/>
      <c r="V144" s="4"/>
      <c r="W144" s="5"/>
      <c r="X144" s="1"/>
      <c r="Y144" s="106"/>
      <c r="Z144" s="1"/>
      <c r="AA144" s="1"/>
      <c r="AB144" s="1"/>
      <c r="AC144" s="1"/>
      <c r="AD144" s="1"/>
      <c r="AE144" s="1"/>
    </row>
    <row r="145">
      <c r="A145" s="1"/>
      <c r="B145" s="5"/>
      <c r="C145" s="1"/>
      <c r="D145" s="106"/>
      <c r="E145" s="106"/>
      <c r="F145" s="106"/>
      <c r="G145" s="106"/>
      <c r="H145" s="106"/>
      <c r="I145" s="4"/>
      <c r="J145" s="5"/>
      <c r="K145" s="5"/>
      <c r="L145" s="1"/>
      <c r="M145" s="106"/>
      <c r="N145" s="106"/>
      <c r="O145" s="106"/>
      <c r="P145" s="106"/>
      <c r="Q145" s="106"/>
      <c r="R145" s="106"/>
      <c r="S145" s="4"/>
      <c r="T145" s="5"/>
      <c r="U145" s="4"/>
      <c r="V145" s="4"/>
      <c r="W145" s="5"/>
      <c r="X145" s="1"/>
      <c r="Y145" s="106"/>
      <c r="Z145" s="1"/>
      <c r="AA145" s="1"/>
      <c r="AB145" s="1"/>
      <c r="AC145" s="1"/>
      <c r="AD145" s="1"/>
      <c r="AE145" s="1"/>
    </row>
    <row r="146">
      <c r="A146" s="1"/>
      <c r="B146" s="5"/>
      <c r="C146" s="1"/>
      <c r="D146" s="106"/>
      <c r="E146" s="106"/>
      <c r="F146" s="106"/>
      <c r="G146" s="106"/>
      <c r="H146" s="106"/>
      <c r="I146" s="4"/>
      <c r="J146" s="5"/>
      <c r="K146" s="5"/>
      <c r="L146" s="1"/>
      <c r="M146" s="106"/>
      <c r="N146" s="106"/>
      <c r="O146" s="106"/>
      <c r="P146" s="106"/>
      <c r="Q146" s="106"/>
      <c r="R146" s="106"/>
      <c r="S146" s="4"/>
      <c r="T146" s="5"/>
      <c r="U146" s="4"/>
      <c r="V146" s="4"/>
      <c r="W146" s="5"/>
      <c r="X146" s="1"/>
      <c r="Y146" s="106"/>
      <c r="Z146" s="1"/>
      <c r="AA146" s="1"/>
      <c r="AB146" s="1"/>
      <c r="AC146" s="1"/>
      <c r="AD146" s="1"/>
      <c r="AE146" s="1"/>
    </row>
    <row r="147">
      <c r="A147" s="1"/>
      <c r="B147" s="5"/>
      <c r="C147" s="1"/>
      <c r="D147" s="106"/>
      <c r="E147" s="106"/>
      <c r="F147" s="106"/>
      <c r="G147" s="106"/>
      <c r="H147" s="106"/>
      <c r="I147" s="4"/>
      <c r="J147" s="5"/>
      <c r="K147" s="5"/>
      <c r="L147" s="1"/>
      <c r="M147" s="106"/>
      <c r="N147" s="106"/>
      <c r="O147" s="106"/>
      <c r="P147" s="106"/>
      <c r="Q147" s="106"/>
      <c r="R147" s="106"/>
      <c r="S147" s="4"/>
      <c r="T147" s="5"/>
      <c r="U147" s="4"/>
      <c r="V147" s="4"/>
      <c r="W147" s="5"/>
      <c r="X147" s="1"/>
      <c r="Y147" s="106"/>
      <c r="Z147" s="1"/>
      <c r="AA147" s="1"/>
      <c r="AB147" s="1"/>
      <c r="AC147" s="1"/>
      <c r="AD147" s="1"/>
      <c r="AE147" s="1"/>
    </row>
    <row r="148">
      <c r="A148" s="1"/>
      <c r="B148" s="5"/>
      <c r="C148" s="1"/>
      <c r="D148" s="106"/>
      <c r="E148" s="106"/>
      <c r="F148" s="106"/>
      <c r="G148" s="106"/>
      <c r="H148" s="106"/>
      <c r="I148" s="4"/>
      <c r="J148" s="5"/>
      <c r="K148" s="5"/>
      <c r="L148" s="1"/>
      <c r="M148" s="106"/>
      <c r="N148" s="106"/>
      <c r="O148" s="106"/>
      <c r="P148" s="106"/>
      <c r="Q148" s="106"/>
      <c r="R148" s="106"/>
      <c r="S148" s="4"/>
      <c r="T148" s="5"/>
      <c r="U148" s="4"/>
      <c r="V148" s="4"/>
      <c r="W148" s="5"/>
      <c r="X148" s="1"/>
      <c r="Y148" s="106"/>
      <c r="Z148" s="1"/>
      <c r="AA148" s="1"/>
      <c r="AB148" s="1"/>
      <c r="AC148" s="1"/>
      <c r="AD148" s="1"/>
      <c r="AE148" s="1"/>
    </row>
    <row r="149">
      <c r="A149" s="1"/>
      <c r="B149" s="5"/>
      <c r="C149" s="1"/>
      <c r="D149" s="106"/>
      <c r="E149" s="106"/>
      <c r="F149" s="106"/>
      <c r="G149" s="106"/>
      <c r="H149" s="106"/>
      <c r="I149" s="4"/>
      <c r="J149" s="5"/>
      <c r="K149" s="5"/>
      <c r="L149" s="1"/>
      <c r="M149" s="106"/>
      <c r="N149" s="106"/>
      <c r="O149" s="106"/>
      <c r="P149" s="106"/>
      <c r="Q149" s="106"/>
      <c r="R149" s="106"/>
      <c r="S149" s="4"/>
      <c r="T149" s="5"/>
      <c r="U149" s="4"/>
      <c r="V149" s="4"/>
      <c r="W149" s="5"/>
      <c r="X149" s="1"/>
      <c r="Y149" s="106"/>
      <c r="Z149" s="1"/>
      <c r="AA149" s="1"/>
      <c r="AB149" s="1"/>
      <c r="AC149" s="1"/>
      <c r="AD149" s="1"/>
      <c r="AE149" s="1"/>
    </row>
    <row r="150">
      <c r="A150" s="1"/>
      <c r="B150" s="5"/>
      <c r="C150" s="1"/>
      <c r="D150" s="106"/>
      <c r="E150" s="106"/>
      <c r="F150" s="106"/>
      <c r="G150" s="106"/>
      <c r="H150" s="106"/>
      <c r="I150" s="4"/>
      <c r="J150" s="5"/>
      <c r="K150" s="5"/>
      <c r="L150" s="1"/>
      <c r="M150" s="106"/>
      <c r="N150" s="106"/>
      <c r="O150" s="106"/>
      <c r="P150" s="106"/>
      <c r="Q150" s="106"/>
      <c r="R150" s="106"/>
      <c r="S150" s="4"/>
      <c r="T150" s="5"/>
      <c r="U150" s="4"/>
      <c r="V150" s="4"/>
      <c r="W150" s="5"/>
      <c r="X150" s="1"/>
      <c r="Y150" s="106"/>
      <c r="Z150" s="1"/>
      <c r="AA150" s="1"/>
      <c r="AB150" s="1"/>
      <c r="AC150" s="1"/>
      <c r="AD150" s="1"/>
      <c r="AE150" s="1"/>
    </row>
    <row r="151">
      <c r="A151" s="1"/>
      <c r="B151" s="5"/>
      <c r="C151" s="1"/>
      <c r="D151" s="106"/>
      <c r="E151" s="106"/>
      <c r="F151" s="106"/>
      <c r="G151" s="106"/>
      <c r="H151" s="106"/>
      <c r="I151" s="4"/>
      <c r="J151" s="5"/>
      <c r="K151" s="5"/>
      <c r="L151" s="1"/>
      <c r="M151" s="106"/>
      <c r="N151" s="106"/>
      <c r="O151" s="106"/>
      <c r="P151" s="106"/>
      <c r="Q151" s="106"/>
      <c r="R151" s="106"/>
      <c r="S151" s="4"/>
      <c r="T151" s="5"/>
      <c r="U151" s="4"/>
      <c r="V151" s="4"/>
      <c r="W151" s="5"/>
      <c r="X151" s="1"/>
      <c r="Y151" s="106"/>
      <c r="Z151" s="1"/>
      <c r="AA151" s="1"/>
      <c r="AB151" s="1"/>
      <c r="AC151" s="1"/>
      <c r="AD151" s="1"/>
      <c r="AE151" s="1"/>
    </row>
    <row r="152">
      <c r="A152" s="1"/>
      <c r="B152" s="5"/>
      <c r="C152" s="1"/>
      <c r="D152" s="106"/>
      <c r="E152" s="106"/>
      <c r="F152" s="106"/>
      <c r="G152" s="106"/>
      <c r="H152" s="106"/>
      <c r="I152" s="4"/>
      <c r="J152" s="5"/>
      <c r="K152" s="5"/>
      <c r="L152" s="1"/>
      <c r="M152" s="106"/>
      <c r="N152" s="106"/>
      <c r="O152" s="106"/>
      <c r="P152" s="106"/>
      <c r="Q152" s="106"/>
      <c r="R152" s="106"/>
      <c r="S152" s="4"/>
      <c r="T152" s="5"/>
      <c r="U152" s="4"/>
      <c r="V152" s="4"/>
      <c r="W152" s="5"/>
      <c r="X152" s="1"/>
      <c r="Y152" s="106"/>
      <c r="Z152" s="1"/>
      <c r="AA152" s="1"/>
      <c r="AB152" s="1"/>
      <c r="AC152" s="1"/>
      <c r="AD152" s="1"/>
      <c r="AE152" s="1"/>
    </row>
    <row r="153">
      <c r="A153" s="1"/>
      <c r="B153" s="5"/>
      <c r="C153" s="1"/>
      <c r="D153" s="106"/>
      <c r="E153" s="106"/>
      <c r="F153" s="106"/>
      <c r="G153" s="106"/>
      <c r="H153" s="106"/>
      <c r="I153" s="4"/>
      <c r="J153" s="5"/>
      <c r="K153" s="5"/>
      <c r="L153" s="1"/>
      <c r="M153" s="106"/>
      <c r="N153" s="106"/>
      <c r="O153" s="106"/>
      <c r="P153" s="106"/>
      <c r="Q153" s="106"/>
      <c r="R153" s="106"/>
      <c r="S153" s="4"/>
      <c r="T153" s="5"/>
      <c r="U153" s="4"/>
      <c r="V153" s="4"/>
      <c r="W153" s="5"/>
      <c r="X153" s="1"/>
      <c r="Y153" s="106"/>
      <c r="Z153" s="1"/>
      <c r="AA153" s="1"/>
      <c r="AB153" s="1"/>
      <c r="AC153" s="1"/>
      <c r="AD153" s="1"/>
      <c r="AE153" s="1"/>
    </row>
    <row r="154">
      <c r="A154" s="1"/>
      <c r="B154" s="5"/>
      <c r="C154" s="1"/>
      <c r="D154" s="106"/>
      <c r="E154" s="106"/>
      <c r="F154" s="106"/>
      <c r="G154" s="106"/>
      <c r="H154" s="106"/>
      <c r="I154" s="4"/>
      <c r="J154" s="5"/>
      <c r="K154" s="5"/>
      <c r="L154" s="1"/>
      <c r="M154" s="106"/>
      <c r="N154" s="106"/>
      <c r="O154" s="106"/>
      <c r="P154" s="106"/>
      <c r="Q154" s="106"/>
      <c r="R154" s="106"/>
      <c r="S154" s="4"/>
      <c r="T154" s="5"/>
      <c r="U154" s="4"/>
      <c r="V154" s="4"/>
      <c r="W154" s="5"/>
      <c r="X154" s="1"/>
      <c r="Y154" s="106"/>
      <c r="Z154" s="1"/>
      <c r="AA154" s="1"/>
      <c r="AB154" s="1"/>
      <c r="AC154" s="1"/>
      <c r="AD154" s="1"/>
      <c r="AE154" s="1"/>
    </row>
    <row r="155">
      <c r="A155" s="1"/>
      <c r="B155" s="5"/>
      <c r="C155" s="1"/>
      <c r="D155" s="106"/>
      <c r="E155" s="106"/>
      <c r="F155" s="106"/>
      <c r="G155" s="106"/>
      <c r="H155" s="106"/>
      <c r="I155" s="4"/>
      <c r="J155" s="5"/>
      <c r="K155" s="5"/>
      <c r="L155" s="1"/>
      <c r="M155" s="106"/>
      <c r="N155" s="106"/>
      <c r="O155" s="106"/>
      <c r="P155" s="106"/>
      <c r="Q155" s="106"/>
      <c r="R155" s="106"/>
      <c r="S155" s="4"/>
      <c r="T155" s="5"/>
      <c r="U155" s="4"/>
      <c r="V155" s="4"/>
      <c r="W155" s="5"/>
      <c r="X155" s="1"/>
      <c r="Y155" s="106"/>
      <c r="Z155" s="1"/>
      <c r="AA155" s="1"/>
      <c r="AB155" s="1"/>
      <c r="AC155" s="1"/>
      <c r="AD155" s="1"/>
      <c r="AE155" s="1"/>
    </row>
    <row r="156">
      <c r="A156" s="1"/>
      <c r="B156" s="5"/>
      <c r="C156" s="1"/>
      <c r="D156" s="106"/>
      <c r="E156" s="106"/>
      <c r="F156" s="106"/>
      <c r="G156" s="106"/>
      <c r="H156" s="106"/>
      <c r="I156" s="4"/>
      <c r="J156" s="5"/>
      <c r="K156" s="5"/>
      <c r="L156" s="1"/>
      <c r="M156" s="106"/>
      <c r="N156" s="106"/>
      <c r="O156" s="106"/>
      <c r="P156" s="106"/>
      <c r="Q156" s="106"/>
      <c r="R156" s="106"/>
      <c r="S156" s="4"/>
      <c r="T156" s="5"/>
      <c r="U156" s="4"/>
      <c r="V156" s="4"/>
      <c r="W156" s="5"/>
      <c r="X156" s="1"/>
      <c r="Y156" s="106"/>
      <c r="Z156" s="1"/>
      <c r="AA156" s="1"/>
      <c r="AB156" s="1"/>
      <c r="AC156" s="1"/>
      <c r="AD156" s="1"/>
      <c r="AE156" s="1"/>
    </row>
    <row r="157">
      <c r="A157" s="1"/>
      <c r="B157" s="5"/>
      <c r="C157" s="1"/>
      <c r="D157" s="106"/>
      <c r="E157" s="106"/>
      <c r="F157" s="106"/>
      <c r="G157" s="106"/>
      <c r="H157" s="106"/>
      <c r="I157" s="4"/>
      <c r="J157" s="5"/>
      <c r="K157" s="5"/>
      <c r="L157" s="1"/>
      <c r="M157" s="106"/>
      <c r="N157" s="106"/>
      <c r="O157" s="106"/>
      <c r="P157" s="106"/>
      <c r="Q157" s="106"/>
      <c r="R157" s="106"/>
      <c r="S157" s="4"/>
      <c r="T157" s="5"/>
      <c r="U157" s="4"/>
      <c r="V157" s="4"/>
      <c r="W157" s="5"/>
      <c r="X157" s="1"/>
      <c r="Y157" s="106"/>
      <c r="Z157" s="1"/>
      <c r="AA157" s="1"/>
      <c r="AB157" s="1"/>
      <c r="AC157" s="1"/>
      <c r="AD157" s="1"/>
      <c r="AE157" s="1"/>
    </row>
    <row r="158">
      <c r="A158" s="1"/>
      <c r="B158" s="5"/>
      <c r="C158" s="1"/>
      <c r="D158" s="106"/>
      <c r="E158" s="106"/>
      <c r="F158" s="106"/>
      <c r="G158" s="106"/>
      <c r="H158" s="106"/>
      <c r="I158" s="4"/>
      <c r="J158" s="5"/>
      <c r="K158" s="5"/>
      <c r="L158" s="1"/>
      <c r="M158" s="106"/>
      <c r="N158" s="106"/>
      <c r="O158" s="106"/>
      <c r="P158" s="106"/>
      <c r="Q158" s="106"/>
      <c r="R158" s="106"/>
      <c r="S158" s="4"/>
      <c r="T158" s="5"/>
      <c r="U158" s="4"/>
      <c r="V158" s="4"/>
      <c r="W158" s="5"/>
      <c r="X158" s="1"/>
      <c r="Y158" s="106"/>
      <c r="Z158" s="1"/>
      <c r="AA158" s="1"/>
      <c r="AB158" s="1"/>
      <c r="AC158" s="1"/>
      <c r="AD158" s="1"/>
      <c r="AE158" s="1"/>
    </row>
    <row r="159">
      <c r="A159" s="1"/>
      <c r="B159" s="5"/>
      <c r="C159" s="1"/>
      <c r="D159" s="106"/>
      <c r="E159" s="106"/>
      <c r="F159" s="106"/>
      <c r="G159" s="106"/>
      <c r="H159" s="106"/>
      <c r="I159" s="4"/>
      <c r="J159" s="5"/>
      <c r="K159" s="5"/>
      <c r="L159" s="1"/>
      <c r="M159" s="106"/>
      <c r="N159" s="106"/>
      <c r="O159" s="106"/>
      <c r="P159" s="106"/>
      <c r="Q159" s="106"/>
      <c r="R159" s="106"/>
      <c r="S159" s="4"/>
      <c r="T159" s="5"/>
      <c r="U159" s="4"/>
      <c r="V159" s="4"/>
      <c r="W159" s="5"/>
      <c r="X159" s="1"/>
      <c r="Y159" s="106"/>
      <c r="Z159" s="1"/>
      <c r="AA159" s="1"/>
      <c r="AB159" s="1"/>
      <c r="AC159" s="1"/>
      <c r="AD159" s="1"/>
      <c r="AE159" s="1"/>
    </row>
    <row r="160">
      <c r="A160" s="1"/>
      <c r="B160" s="5"/>
      <c r="C160" s="1"/>
      <c r="D160" s="106"/>
      <c r="E160" s="106"/>
      <c r="F160" s="106"/>
      <c r="G160" s="106"/>
      <c r="H160" s="106"/>
      <c r="I160" s="4"/>
      <c r="J160" s="5"/>
      <c r="K160" s="5"/>
      <c r="L160" s="1"/>
      <c r="M160" s="106"/>
      <c r="N160" s="106"/>
      <c r="O160" s="106"/>
      <c r="P160" s="106"/>
      <c r="Q160" s="106"/>
      <c r="R160" s="106"/>
      <c r="S160" s="4"/>
      <c r="T160" s="5"/>
      <c r="U160" s="4"/>
      <c r="V160" s="4"/>
      <c r="W160" s="5"/>
      <c r="X160" s="1"/>
      <c r="Y160" s="106"/>
      <c r="Z160" s="1"/>
      <c r="AA160" s="1"/>
      <c r="AB160" s="1"/>
      <c r="AC160" s="1"/>
      <c r="AD160" s="1"/>
      <c r="AE160" s="1"/>
    </row>
    <row r="161">
      <c r="A161" s="1"/>
      <c r="B161" s="5"/>
      <c r="C161" s="1"/>
      <c r="D161" s="106"/>
      <c r="E161" s="106"/>
      <c r="F161" s="106"/>
      <c r="G161" s="106"/>
      <c r="H161" s="106"/>
      <c r="I161" s="4"/>
      <c r="J161" s="5"/>
      <c r="K161" s="5"/>
      <c r="L161" s="1"/>
      <c r="M161" s="106"/>
      <c r="N161" s="106"/>
      <c r="O161" s="106"/>
      <c r="P161" s="106"/>
      <c r="Q161" s="106"/>
      <c r="R161" s="106"/>
      <c r="S161" s="4"/>
      <c r="T161" s="5"/>
      <c r="U161" s="4"/>
      <c r="V161" s="4"/>
      <c r="W161" s="5"/>
      <c r="X161" s="1"/>
      <c r="Y161" s="106"/>
      <c r="Z161" s="1"/>
      <c r="AA161" s="1"/>
      <c r="AB161" s="1"/>
      <c r="AC161" s="1"/>
      <c r="AD161" s="1"/>
      <c r="AE161" s="1"/>
    </row>
    <row r="162">
      <c r="A162" s="1"/>
      <c r="B162" s="5"/>
      <c r="C162" s="1"/>
      <c r="D162" s="106"/>
      <c r="E162" s="106"/>
      <c r="F162" s="106"/>
      <c r="G162" s="106"/>
      <c r="H162" s="106"/>
      <c r="I162" s="4"/>
      <c r="J162" s="5"/>
      <c r="K162" s="5"/>
      <c r="L162" s="1"/>
      <c r="M162" s="106"/>
      <c r="N162" s="106"/>
      <c r="O162" s="106"/>
      <c r="P162" s="106"/>
      <c r="Q162" s="106"/>
      <c r="R162" s="106"/>
      <c r="S162" s="4"/>
      <c r="T162" s="5"/>
      <c r="U162" s="4"/>
      <c r="V162" s="4"/>
      <c r="W162" s="5"/>
      <c r="X162" s="1"/>
      <c r="Y162" s="106"/>
      <c r="Z162" s="1"/>
      <c r="AA162" s="1"/>
      <c r="AB162" s="1"/>
      <c r="AC162" s="1"/>
      <c r="AD162" s="1"/>
      <c r="AE162" s="1"/>
    </row>
    <row r="163">
      <c r="A163" s="1"/>
      <c r="B163" s="5"/>
      <c r="C163" s="1"/>
      <c r="D163" s="106"/>
      <c r="E163" s="106"/>
      <c r="F163" s="106"/>
      <c r="G163" s="106"/>
      <c r="H163" s="106"/>
      <c r="I163" s="4"/>
      <c r="J163" s="5"/>
      <c r="K163" s="5"/>
      <c r="L163" s="1"/>
      <c r="M163" s="106"/>
      <c r="N163" s="106"/>
      <c r="O163" s="106"/>
      <c r="P163" s="106"/>
      <c r="Q163" s="106"/>
      <c r="R163" s="106"/>
      <c r="S163" s="4"/>
      <c r="T163" s="5"/>
      <c r="U163" s="4"/>
      <c r="V163" s="4"/>
      <c r="W163" s="5"/>
      <c r="X163" s="1"/>
      <c r="Y163" s="106"/>
      <c r="Z163" s="1"/>
      <c r="AA163" s="1"/>
      <c r="AB163" s="1"/>
      <c r="AC163" s="1"/>
      <c r="AD163" s="1"/>
      <c r="AE163" s="1"/>
    </row>
    <row r="164">
      <c r="A164" s="1"/>
      <c r="B164" s="5"/>
      <c r="C164" s="1"/>
      <c r="D164" s="106"/>
      <c r="E164" s="106"/>
      <c r="F164" s="106"/>
      <c r="G164" s="106"/>
      <c r="H164" s="106"/>
      <c r="I164" s="4"/>
      <c r="J164" s="5"/>
      <c r="K164" s="5"/>
      <c r="L164" s="1"/>
      <c r="M164" s="106"/>
      <c r="N164" s="106"/>
      <c r="O164" s="106"/>
      <c r="P164" s="106"/>
      <c r="Q164" s="106"/>
      <c r="R164" s="106"/>
      <c r="S164" s="4"/>
      <c r="T164" s="5"/>
      <c r="U164" s="4"/>
      <c r="V164" s="4"/>
      <c r="W164" s="5"/>
      <c r="X164" s="1"/>
      <c r="Y164" s="106"/>
      <c r="Z164" s="1"/>
      <c r="AA164" s="1"/>
      <c r="AB164" s="1"/>
      <c r="AC164" s="1"/>
      <c r="AD164" s="1"/>
      <c r="AE164" s="1"/>
    </row>
    <row r="165">
      <c r="A165" s="1"/>
      <c r="B165" s="5"/>
      <c r="C165" s="1"/>
      <c r="D165" s="106"/>
      <c r="E165" s="106"/>
      <c r="F165" s="106"/>
      <c r="G165" s="106"/>
      <c r="H165" s="106"/>
      <c r="I165" s="4"/>
      <c r="J165" s="5"/>
      <c r="K165" s="5"/>
      <c r="L165" s="1"/>
      <c r="M165" s="106"/>
      <c r="N165" s="106"/>
      <c r="O165" s="106"/>
      <c r="P165" s="106"/>
      <c r="Q165" s="106"/>
      <c r="R165" s="106"/>
      <c r="S165" s="4"/>
      <c r="T165" s="5"/>
      <c r="U165" s="4"/>
      <c r="V165" s="4"/>
      <c r="W165" s="5"/>
      <c r="X165" s="1"/>
      <c r="Y165" s="106"/>
      <c r="Z165" s="1"/>
      <c r="AA165" s="1"/>
      <c r="AB165" s="1"/>
      <c r="AC165" s="1"/>
      <c r="AD165" s="1"/>
      <c r="AE165" s="1"/>
    </row>
    <row r="166">
      <c r="A166" s="1"/>
      <c r="B166" s="5"/>
      <c r="C166" s="1"/>
      <c r="D166" s="106"/>
      <c r="E166" s="106"/>
      <c r="F166" s="106"/>
      <c r="G166" s="106"/>
      <c r="H166" s="106"/>
      <c r="I166" s="4"/>
      <c r="J166" s="5"/>
      <c r="K166" s="5"/>
      <c r="L166" s="1"/>
      <c r="M166" s="106"/>
      <c r="N166" s="106"/>
      <c r="O166" s="106"/>
      <c r="P166" s="106"/>
      <c r="Q166" s="106"/>
      <c r="R166" s="106"/>
      <c r="S166" s="4"/>
      <c r="T166" s="5"/>
      <c r="U166" s="4"/>
      <c r="V166" s="4"/>
      <c r="W166" s="5"/>
      <c r="X166" s="1"/>
      <c r="Y166" s="106"/>
      <c r="Z166" s="1"/>
      <c r="AA166" s="1"/>
      <c r="AB166" s="1"/>
      <c r="AC166" s="1"/>
      <c r="AD166" s="1"/>
      <c r="AE166" s="1"/>
    </row>
    <row r="167">
      <c r="A167" s="1"/>
      <c r="B167" s="5"/>
      <c r="C167" s="1"/>
      <c r="D167" s="106"/>
      <c r="E167" s="106"/>
      <c r="F167" s="106"/>
      <c r="G167" s="106"/>
      <c r="H167" s="106"/>
      <c r="I167" s="4"/>
      <c r="J167" s="5"/>
      <c r="K167" s="5"/>
      <c r="L167" s="1"/>
      <c r="M167" s="106"/>
      <c r="N167" s="106"/>
      <c r="O167" s="106"/>
      <c r="P167" s="106"/>
      <c r="Q167" s="106"/>
      <c r="R167" s="106"/>
      <c r="S167" s="4"/>
      <c r="T167" s="5"/>
      <c r="U167" s="4"/>
      <c r="V167" s="4"/>
      <c r="W167" s="5"/>
      <c r="X167" s="1"/>
      <c r="Y167" s="106"/>
      <c r="Z167" s="1"/>
      <c r="AA167" s="1"/>
      <c r="AB167" s="1"/>
      <c r="AC167" s="1"/>
      <c r="AD167" s="1"/>
      <c r="AE167" s="1"/>
    </row>
    <row r="168">
      <c r="A168" s="1"/>
      <c r="B168" s="5"/>
      <c r="C168" s="1"/>
      <c r="D168" s="106"/>
      <c r="E168" s="106"/>
      <c r="F168" s="106"/>
      <c r="G168" s="106"/>
      <c r="H168" s="106"/>
      <c r="I168" s="4"/>
      <c r="J168" s="5"/>
      <c r="K168" s="5"/>
      <c r="L168" s="1"/>
      <c r="M168" s="106"/>
      <c r="N168" s="106"/>
      <c r="O168" s="106"/>
      <c r="P168" s="106"/>
      <c r="Q168" s="106"/>
      <c r="R168" s="106"/>
      <c r="S168" s="4"/>
      <c r="T168" s="5"/>
      <c r="U168" s="4"/>
      <c r="V168" s="4"/>
      <c r="W168" s="5"/>
      <c r="X168" s="1"/>
      <c r="Y168" s="106"/>
      <c r="Z168" s="1"/>
      <c r="AA168" s="1"/>
      <c r="AB168" s="1"/>
      <c r="AC168" s="1"/>
      <c r="AD168" s="1"/>
      <c r="AE168" s="1"/>
    </row>
    <row r="169">
      <c r="A169" s="1"/>
      <c r="B169" s="5"/>
      <c r="C169" s="1"/>
      <c r="D169" s="106"/>
      <c r="E169" s="106"/>
      <c r="F169" s="106"/>
      <c r="G169" s="106"/>
      <c r="H169" s="106"/>
      <c r="I169" s="4"/>
      <c r="J169" s="5"/>
      <c r="K169" s="5"/>
      <c r="L169" s="1"/>
      <c r="M169" s="106"/>
      <c r="N169" s="106"/>
      <c r="O169" s="106"/>
      <c r="P169" s="106"/>
      <c r="Q169" s="106"/>
      <c r="R169" s="106"/>
      <c r="S169" s="4"/>
      <c r="T169" s="5"/>
      <c r="U169" s="4"/>
      <c r="V169" s="4"/>
      <c r="W169" s="5"/>
      <c r="X169" s="1"/>
      <c r="Y169" s="106"/>
      <c r="Z169" s="1"/>
      <c r="AA169" s="1"/>
      <c r="AB169" s="1"/>
      <c r="AC169" s="1"/>
      <c r="AD169" s="1"/>
      <c r="AE169" s="1"/>
    </row>
    <row r="170">
      <c r="A170" s="1"/>
      <c r="B170" s="5"/>
      <c r="C170" s="1"/>
      <c r="D170" s="106"/>
      <c r="E170" s="106"/>
      <c r="F170" s="106"/>
      <c r="G170" s="106"/>
      <c r="H170" s="106"/>
      <c r="I170" s="4"/>
      <c r="J170" s="5"/>
      <c r="K170" s="5"/>
      <c r="L170" s="1"/>
      <c r="M170" s="106"/>
      <c r="N170" s="106"/>
      <c r="O170" s="106"/>
      <c r="P170" s="106"/>
      <c r="Q170" s="106"/>
      <c r="R170" s="106"/>
      <c r="S170" s="4"/>
      <c r="T170" s="5"/>
      <c r="U170" s="4"/>
      <c r="V170" s="4"/>
      <c r="W170" s="5"/>
      <c r="X170" s="1"/>
      <c r="Y170" s="106"/>
      <c r="Z170" s="1"/>
      <c r="AA170" s="1"/>
      <c r="AB170" s="1"/>
      <c r="AC170" s="1"/>
      <c r="AD170" s="1"/>
      <c r="AE170" s="1"/>
    </row>
    <row r="171">
      <c r="A171" s="1"/>
      <c r="B171" s="5"/>
      <c r="C171" s="1"/>
      <c r="D171" s="106"/>
      <c r="E171" s="106"/>
      <c r="F171" s="106"/>
      <c r="G171" s="106"/>
      <c r="H171" s="106"/>
      <c r="I171" s="4"/>
      <c r="J171" s="5"/>
      <c r="K171" s="5"/>
      <c r="L171" s="1"/>
      <c r="M171" s="106"/>
      <c r="N171" s="106"/>
      <c r="O171" s="106"/>
      <c r="P171" s="106"/>
      <c r="Q171" s="106"/>
      <c r="R171" s="106"/>
      <c r="S171" s="4"/>
      <c r="T171" s="5"/>
      <c r="U171" s="4"/>
      <c r="V171" s="4"/>
      <c r="W171" s="5"/>
      <c r="X171" s="1"/>
      <c r="Y171" s="106"/>
      <c r="Z171" s="1"/>
      <c r="AA171" s="1"/>
      <c r="AB171" s="1"/>
      <c r="AC171" s="1"/>
      <c r="AD171" s="1"/>
      <c r="AE171" s="1"/>
    </row>
    <row r="172">
      <c r="A172" s="1"/>
      <c r="B172" s="5"/>
      <c r="C172" s="1"/>
      <c r="D172" s="106"/>
      <c r="E172" s="106"/>
      <c r="F172" s="106"/>
      <c r="G172" s="106"/>
      <c r="H172" s="106"/>
      <c r="I172" s="4"/>
      <c r="J172" s="5"/>
      <c r="K172" s="5"/>
      <c r="L172" s="1"/>
      <c r="M172" s="106"/>
      <c r="N172" s="106"/>
      <c r="O172" s="106"/>
      <c r="P172" s="106"/>
      <c r="Q172" s="106"/>
      <c r="R172" s="106"/>
      <c r="S172" s="4"/>
      <c r="T172" s="5"/>
      <c r="U172" s="4"/>
      <c r="V172" s="4"/>
      <c r="W172" s="5"/>
      <c r="X172" s="1"/>
      <c r="Y172" s="106"/>
      <c r="Z172" s="1"/>
      <c r="AA172" s="1"/>
      <c r="AB172" s="1"/>
      <c r="AC172" s="1"/>
      <c r="AD172" s="1"/>
      <c r="AE172" s="1"/>
    </row>
    <row r="173">
      <c r="A173" s="1"/>
      <c r="B173" s="5"/>
      <c r="C173" s="1"/>
      <c r="D173" s="106"/>
      <c r="E173" s="106"/>
      <c r="F173" s="106"/>
      <c r="G173" s="106"/>
      <c r="H173" s="106"/>
      <c r="I173" s="4"/>
      <c r="J173" s="5"/>
      <c r="K173" s="5"/>
      <c r="L173" s="1"/>
      <c r="M173" s="106"/>
      <c r="N173" s="106"/>
      <c r="O173" s="106"/>
      <c r="P173" s="106"/>
      <c r="Q173" s="106"/>
      <c r="R173" s="106"/>
      <c r="S173" s="4"/>
      <c r="T173" s="5"/>
      <c r="U173" s="4"/>
      <c r="V173" s="4"/>
      <c r="W173" s="5"/>
      <c r="X173" s="1"/>
      <c r="Y173" s="106"/>
      <c r="Z173" s="1"/>
      <c r="AA173" s="1"/>
      <c r="AB173" s="1"/>
      <c r="AC173" s="1"/>
      <c r="AD173" s="1"/>
      <c r="AE173" s="1"/>
    </row>
    <row r="174">
      <c r="A174" s="1"/>
      <c r="B174" s="5"/>
      <c r="C174" s="1"/>
      <c r="D174" s="106"/>
      <c r="E174" s="106"/>
      <c r="F174" s="106"/>
      <c r="G174" s="106"/>
      <c r="H174" s="106"/>
      <c r="I174" s="4"/>
      <c r="J174" s="5"/>
      <c r="K174" s="5"/>
      <c r="L174" s="1"/>
      <c r="M174" s="106"/>
      <c r="N174" s="106"/>
      <c r="O174" s="106"/>
      <c r="P174" s="106"/>
      <c r="Q174" s="106"/>
      <c r="R174" s="106"/>
      <c r="S174" s="4"/>
      <c r="T174" s="5"/>
      <c r="U174" s="4"/>
      <c r="V174" s="4"/>
      <c r="W174" s="5"/>
      <c r="X174" s="1"/>
      <c r="Y174" s="106"/>
      <c r="Z174" s="1"/>
      <c r="AA174" s="1"/>
      <c r="AB174" s="1"/>
      <c r="AC174" s="1"/>
      <c r="AD174" s="1"/>
      <c r="AE174" s="1"/>
    </row>
    <row r="175">
      <c r="A175" s="1"/>
      <c r="B175" s="5"/>
      <c r="C175" s="1"/>
      <c r="D175" s="106"/>
      <c r="E175" s="106"/>
      <c r="F175" s="106"/>
      <c r="G175" s="106"/>
      <c r="H175" s="106"/>
      <c r="I175" s="4"/>
      <c r="J175" s="5"/>
      <c r="K175" s="5"/>
      <c r="L175" s="1"/>
      <c r="M175" s="106"/>
      <c r="N175" s="106"/>
      <c r="O175" s="106"/>
      <c r="P175" s="106"/>
      <c r="Q175" s="106"/>
      <c r="R175" s="106"/>
      <c r="S175" s="4"/>
      <c r="T175" s="5"/>
      <c r="U175" s="4"/>
      <c r="V175" s="4"/>
      <c r="W175" s="5"/>
      <c r="X175" s="1"/>
      <c r="Y175" s="106"/>
      <c r="Z175" s="1"/>
      <c r="AA175" s="1"/>
      <c r="AB175" s="1"/>
      <c r="AC175" s="1"/>
      <c r="AD175" s="1"/>
      <c r="AE175" s="1"/>
    </row>
    <row r="176">
      <c r="A176" s="1"/>
      <c r="B176" s="5"/>
      <c r="C176" s="1"/>
      <c r="D176" s="106"/>
      <c r="E176" s="106"/>
      <c r="F176" s="106"/>
      <c r="G176" s="106"/>
      <c r="H176" s="106"/>
      <c r="I176" s="4"/>
      <c r="J176" s="5"/>
      <c r="K176" s="5"/>
      <c r="L176" s="1"/>
      <c r="M176" s="106"/>
      <c r="N176" s="106"/>
      <c r="O176" s="106"/>
      <c r="P176" s="106"/>
      <c r="Q176" s="106"/>
      <c r="R176" s="106"/>
      <c r="S176" s="4"/>
      <c r="T176" s="5"/>
      <c r="U176" s="4"/>
      <c r="V176" s="4"/>
      <c r="W176" s="5"/>
      <c r="X176" s="1"/>
      <c r="Y176" s="106"/>
      <c r="Z176" s="1"/>
      <c r="AA176" s="1"/>
      <c r="AB176" s="1"/>
      <c r="AC176" s="1"/>
      <c r="AD176" s="1"/>
      <c r="AE176" s="1"/>
    </row>
    <row r="177">
      <c r="A177" s="1"/>
      <c r="B177" s="5"/>
      <c r="C177" s="1"/>
      <c r="D177" s="106"/>
      <c r="E177" s="106"/>
      <c r="F177" s="106"/>
      <c r="G177" s="106"/>
      <c r="H177" s="106"/>
      <c r="I177" s="4"/>
      <c r="J177" s="5"/>
      <c r="K177" s="5"/>
      <c r="L177" s="1"/>
      <c r="M177" s="106"/>
      <c r="N177" s="106"/>
      <c r="O177" s="106"/>
      <c r="P177" s="106"/>
      <c r="Q177" s="106"/>
      <c r="R177" s="106"/>
      <c r="S177" s="4"/>
      <c r="T177" s="5"/>
      <c r="U177" s="4"/>
      <c r="V177" s="4"/>
      <c r="W177" s="5"/>
      <c r="X177" s="1"/>
      <c r="Y177" s="106"/>
      <c r="Z177" s="1"/>
      <c r="AA177" s="1"/>
      <c r="AB177" s="1"/>
      <c r="AC177" s="1"/>
      <c r="AD177" s="1"/>
      <c r="AE177" s="1"/>
    </row>
    <row r="178">
      <c r="A178" s="1"/>
      <c r="B178" s="5"/>
      <c r="C178" s="1"/>
      <c r="D178" s="106"/>
      <c r="E178" s="106"/>
      <c r="F178" s="106"/>
      <c r="G178" s="106"/>
      <c r="H178" s="106"/>
      <c r="I178" s="4"/>
      <c r="J178" s="5"/>
      <c r="K178" s="5"/>
      <c r="L178" s="1"/>
      <c r="M178" s="106"/>
      <c r="N178" s="106"/>
      <c r="O178" s="106"/>
      <c r="P178" s="106"/>
      <c r="Q178" s="106"/>
      <c r="R178" s="106"/>
      <c r="S178" s="4"/>
      <c r="T178" s="5"/>
      <c r="U178" s="4"/>
      <c r="V178" s="4"/>
      <c r="W178" s="5"/>
      <c r="X178" s="1"/>
      <c r="Y178" s="106"/>
      <c r="Z178" s="1"/>
      <c r="AA178" s="1"/>
      <c r="AB178" s="1"/>
      <c r="AC178" s="1"/>
      <c r="AD178" s="1"/>
      <c r="AE178" s="1"/>
    </row>
    <row r="179">
      <c r="A179" s="1"/>
      <c r="B179" s="5"/>
      <c r="C179" s="1"/>
      <c r="D179" s="106"/>
      <c r="E179" s="106"/>
      <c r="F179" s="106"/>
      <c r="G179" s="106"/>
      <c r="H179" s="106"/>
      <c r="I179" s="4"/>
      <c r="J179" s="5"/>
      <c r="K179" s="5"/>
      <c r="L179" s="1"/>
      <c r="M179" s="106"/>
      <c r="N179" s="106"/>
      <c r="O179" s="106"/>
      <c r="P179" s="106"/>
      <c r="Q179" s="106"/>
      <c r="R179" s="106"/>
      <c r="S179" s="4"/>
      <c r="T179" s="5"/>
      <c r="U179" s="4"/>
      <c r="V179" s="4"/>
      <c r="W179" s="5"/>
      <c r="X179" s="1"/>
      <c r="Y179" s="106"/>
      <c r="Z179" s="1"/>
      <c r="AA179" s="1"/>
      <c r="AB179" s="1"/>
      <c r="AC179" s="1"/>
      <c r="AD179" s="1"/>
      <c r="AE179" s="1"/>
    </row>
    <row r="180">
      <c r="A180" s="1"/>
      <c r="B180" s="5"/>
      <c r="C180" s="1"/>
      <c r="D180" s="106"/>
      <c r="E180" s="106"/>
      <c r="F180" s="106"/>
      <c r="G180" s="106"/>
      <c r="H180" s="106"/>
      <c r="I180" s="4"/>
      <c r="J180" s="5"/>
      <c r="K180" s="5"/>
      <c r="L180" s="1"/>
      <c r="M180" s="106"/>
      <c r="N180" s="106"/>
      <c r="O180" s="106"/>
      <c r="P180" s="106"/>
      <c r="Q180" s="106"/>
      <c r="R180" s="106"/>
      <c r="S180" s="4"/>
      <c r="T180" s="5"/>
      <c r="U180" s="4"/>
      <c r="V180" s="4"/>
      <c r="W180" s="5"/>
      <c r="X180" s="1"/>
      <c r="Y180" s="106"/>
      <c r="Z180" s="1"/>
      <c r="AA180" s="1"/>
      <c r="AB180" s="1"/>
      <c r="AC180" s="1"/>
      <c r="AD180" s="1"/>
      <c r="AE180" s="1"/>
    </row>
    <row r="181">
      <c r="A181" s="1"/>
      <c r="B181" s="5"/>
      <c r="C181" s="1"/>
      <c r="D181" s="106"/>
      <c r="E181" s="106"/>
      <c r="F181" s="106"/>
      <c r="G181" s="106"/>
      <c r="H181" s="106"/>
      <c r="I181" s="4"/>
      <c r="J181" s="5"/>
      <c r="K181" s="5"/>
      <c r="L181" s="1"/>
      <c r="M181" s="106"/>
      <c r="N181" s="106"/>
      <c r="O181" s="106"/>
      <c r="P181" s="106"/>
      <c r="Q181" s="106"/>
      <c r="R181" s="106"/>
      <c r="S181" s="4"/>
      <c r="T181" s="5"/>
      <c r="U181" s="4"/>
      <c r="V181" s="4"/>
      <c r="W181" s="5"/>
      <c r="X181" s="1"/>
      <c r="Y181" s="106"/>
      <c r="Z181" s="1"/>
      <c r="AA181" s="1"/>
      <c r="AB181" s="1"/>
      <c r="AC181" s="1"/>
      <c r="AD181" s="1"/>
      <c r="AE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</sheetData>
  <mergeCells count="1">
    <mergeCell ref="A9:C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>
        <v>46133.0</v>
      </c>
      <c r="B1" s="12" t="s">
        <v>9</v>
      </c>
      <c r="C1" s="14" t="s">
        <v>12</v>
      </c>
      <c r="D1" s="12" t="s">
        <v>16</v>
      </c>
      <c r="E1" s="16">
        <v>9.255</v>
      </c>
      <c r="F1" s="12" t="s">
        <v>19</v>
      </c>
      <c r="G1" s="12" t="s">
        <v>20</v>
      </c>
      <c r="H1" s="18">
        <v>0.3196</v>
      </c>
      <c r="I1" s="19">
        <v>5.5E-4</v>
      </c>
      <c r="J1" s="20">
        <v>46132.490532407406</v>
      </c>
      <c r="K1" s="12" t="s">
        <v>26</v>
      </c>
    </row>
    <row r="2">
      <c r="A2" s="21">
        <v>0.49493055555555554</v>
      </c>
      <c r="B2" s="22" t="s">
        <v>28</v>
      </c>
      <c r="C2" s="23" t="s">
        <v>30</v>
      </c>
      <c r="D2" s="22" t="s">
        <v>33</v>
      </c>
      <c r="E2" s="24">
        <v>9.242</v>
      </c>
      <c r="F2" s="22" t="s">
        <v>19</v>
      </c>
      <c r="G2" s="22" t="s">
        <v>37</v>
      </c>
      <c r="H2" s="18">
        <v>0.3181</v>
      </c>
      <c r="I2" s="27">
        <v>1.551E-5</v>
      </c>
      <c r="J2" s="28">
        <v>46132.416666666664</v>
      </c>
      <c r="K2" s="22" t="s">
        <v>40</v>
      </c>
    </row>
    <row r="3">
      <c r="A3" s="29" t="s">
        <v>42</v>
      </c>
      <c r="B3" s="30" t="s">
        <v>44</v>
      </c>
      <c r="C3" s="31" t="s">
        <v>30</v>
      </c>
      <c r="D3" s="30" t="s">
        <v>46</v>
      </c>
      <c r="E3" s="32">
        <v>9.194</v>
      </c>
      <c r="F3" s="30" t="s">
        <v>19</v>
      </c>
      <c r="G3" s="30" t="s">
        <v>20</v>
      </c>
      <c r="H3" s="18">
        <v>1.758</v>
      </c>
      <c r="I3" s="33">
        <v>2.0E-4</v>
      </c>
      <c r="J3" s="34">
        <v>46132.41337962963</v>
      </c>
      <c r="K3" s="30" t="s">
        <v>49</v>
      </c>
    </row>
    <row r="4">
      <c r="A4" s="29" t="s">
        <v>51</v>
      </c>
      <c r="H4" s="40">
        <f>sum(H1:H3)</f>
        <v>2.3957</v>
      </c>
    </row>
    <row r="5">
      <c r="A5" s="41" t="s">
        <v>20</v>
      </c>
    </row>
    <row r="6">
      <c r="A6" s="43" t="s">
        <v>54</v>
      </c>
    </row>
    <row r="7">
      <c r="A7" s="43">
        <v>33.0</v>
      </c>
    </row>
    <row r="8">
      <c r="A8" s="43">
        <v>0.0</v>
      </c>
    </row>
    <row r="9">
      <c r="A9" s="43">
        <v>85.81</v>
      </c>
    </row>
    <row r="10">
      <c r="A10" s="43">
        <v>0.0</v>
      </c>
    </row>
    <row r="11">
      <c r="A11" s="43" t="s">
        <v>55</v>
      </c>
    </row>
    <row r="12">
      <c r="A12" s="47">
        <f>+11.55</f>
        <v>11.55</v>
      </c>
    </row>
    <row r="13">
      <c r="A13" s="47">
        <f>+9.9925</f>
        <v>9.9925</v>
      </c>
    </row>
    <row r="14">
      <c r="A14" s="49">
        <v>107.3716</v>
      </c>
    </row>
    <row r="15">
      <c r="A15" s="50" t="s">
        <v>58</v>
      </c>
    </row>
    <row r="16">
      <c r="A16" s="52">
        <v>46133.0</v>
      </c>
    </row>
    <row r="17">
      <c r="A17" s="53">
        <v>0.47859953703703706</v>
      </c>
    </row>
    <row r="18">
      <c r="A18" s="55" t="s">
        <v>42</v>
      </c>
    </row>
    <row r="19">
      <c r="A19" s="55" t="s">
        <v>51</v>
      </c>
    </row>
    <row r="20">
      <c r="A20" s="56" t="s">
        <v>20</v>
      </c>
    </row>
    <row r="21">
      <c r="A21" s="58" t="s">
        <v>59</v>
      </c>
    </row>
    <row r="22">
      <c r="A22" s="58">
        <v>33.0</v>
      </c>
    </row>
    <row r="23">
      <c r="A23" s="58">
        <v>33.0</v>
      </c>
    </row>
    <row r="24">
      <c r="A24" s="58">
        <v>85.46</v>
      </c>
    </row>
    <row r="25">
      <c r="A25" s="58">
        <v>0.0</v>
      </c>
    </row>
    <row r="26">
      <c r="A26" s="18" t="s">
        <v>60</v>
      </c>
    </row>
    <row r="27">
      <c r="A27" s="18">
        <v>0.0</v>
      </c>
    </row>
    <row r="28">
      <c r="A28" s="18">
        <v>-0.564</v>
      </c>
    </row>
    <row r="29">
      <c r="A29" s="18">
        <v>97.3791</v>
      </c>
    </row>
    <row r="30">
      <c r="A30" s="61" t="s">
        <v>58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9" t="s">
        <v>62</v>
      </c>
      <c r="E1" s="67"/>
    </row>
    <row r="2">
      <c r="E2" s="67"/>
    </row>
    <row r="3">
      <c r="E3" s="67"/>
    </row>
    <row r="4">
      <c r="E4" s="67"/>
    </row>
    <row r="5">
      <c r="A5" s="72" t="s">
        <v>65</v>
      </c>
      <c r="B5" s="73" t="s">
        <v>67</v>
      </c>
      <c r="C5" s="67" t="s">
        <v>69</v>
      </c>
      <c r="D5" s="67"/>
      <c r="E5" s="67"/>
    </row>
    <row r="6">
      <c r="A6" s="74">
        <v>0.1</v>
      </c>
      <c r="B6" s="75" t="s">
        <v>71</v>
      </c>
      <c r="C6" s="67" t="s">
        <v>72</v>
      </c>
      <c r="D6" s="67"/>
      <c r="E6" s="67"/>
    </row>
    <row r="7">
      <c r="A7" s="74">
        <v>0.2</v>
      </c>
      <c r="B7" s="75" t="s">
        <v>71</v>
      </c>
      <c r="C7" s="67"/>
      <c r="D7" s="67"/>
      <c r="E7" s="67"/>
    </row>
    <row r="8">
      <c r="A8" s="74">
        <v>0.6</v>
      </c>
      <c r="B8" s="75" t="s">
        <v>71</v>
      </c>
      <c r="C8" s="67"/>
      <c r="D8" s="67"/>
      <c r="E8" s="67"/>
    </row>
    <row r="9">
      <c r="A9" s="74">
        <v>0.7</v>
      </c>
      <c r="B9" s="75" t="s">
        <v>71</v>
      </c>
      <c r="C9" s="67"/>
      <c r="D9" s="67"/>
      <c r="E9" s="67"/>
    </row>
    <row r="10">
      <c r="A10" s="74">
        <v>1.0</v>
      </c>
      <c r="B10" s="77">
        <v>0.5</v>
      </c>
      <c r="C10" s="67"/>
      <c r="D10" s="67"/>
      <c r="E10" s="67"/>
    </row>
    <row r="11">
      <c r="A11" s="74">
        <v>1.1</v>
      </c>
      <c r="B11" s="77">
        <v>0.5</v>
      </c>
      <c r="C11" s="67"/>
      <c r="D11" s="67"/>
      <c r="E11" s="67"/>
    </row>
    <row r="12">
      <c r="A12" s="74">
        <v>1.2</v>
      </c>
      <c r="B12" s="77">
        <v>0.49</v>
      </c>
      <c r="C12" s="67"/>
      <c r="D12" s="67"/>
      <c r="E12" s="67"/>
    </row>
    <row r="13">
      <c r="A13" s="74">
        <v>1.3</v>
      </c>
      <c r="B13" s="77">
        <v>0.48</v>
      </c>
      <c r="C13" s="67"/>
      <c r="D13" s="67"/>
      <c r="E13" s="67"/>
    </row>
    <row r="14">
      <c r="A14" s="74">
        <v>1.4</v>
      </c>
      <c r="B14" s="77">
        <v>0.47</v>
      </c>
      <c r="C14" s="67"/>
      <c r="D14" s="67"/>
      <c r="E14" s="67"/>
    </row>
    <row r="15">
      <c r="A15" s="74">
        <v>1.5</v>
      </c>
      <c r="B15" s="77">
        <v>0.46</v>
      </c>
      <c r="C15" s="67"/>
      <c r="D15" s="67"/>
      <c r="E15" s="67"/>
    </row>
    <row r="16">
      <c r="A16" s="74">
        <v>1.7</v>
      </c>
      <c r="B16" s="77">
        <v>0.45</v>
      </c>
      <c r="C16" s="67"/>
      <c r="D16" s="67"/>
      <c r="E16" s="67"/>
    </row>
    <row r="17">
      <c r="A17" s="74">
        <v>1.8</v>
      </c>
      <c r="B17" s="77">
        <v>0.44</v>
      </c>
      <c r="C17" s="67"/>
      <c r="D17" s="67"/>
      <c r="E17" s="67"/>
    </row>
    <row r="18">
      <c r="A18" s="74">
        <v>1.9</v>
      </c>
      <c r="B18" s="77">
        <v>0.43</v>
      </c>
      <c r="C18" s="67"/>
      <c r="D18" s="67"/>
      <c r="E18" s="67"/>
    </row>
    <row r="19">
      <c r="A19" s="74">
        <v>2.0</v>
      </c>
      <c r="B19" s="77">
        <v>0.42</v>
      </c>
      <c r="C19" s="67"/>
      <c r="D19" s="67"/>
      <c r="E19" s="67"/>
    </row>
    <row r="20">
      <c r="A20" s="74">
        <v>2.2</v>
      </c>
      <c r="B20" s="77">
        <v>0.410000000000001</v>
      </c>
      <c r="C20" s="67"/>
      <c r="D20" s="67"/>
      <c r="E20" s="67"/>
    </row>
    <row r="21">
      <c r="A21" s="74">
        <v>2.3</v>
      </c>
      <c r="B21" s="77">
        <v>0.400000000000001</v>
      </c>
      <c r="C21" s="67"/>
      <c r="D21" s="67"/>
      <c r="E21" s="67"/>
    </row>
    <row r="22">
      <c r="A22" s="74">
        <v>2.5</v>
      </c>
      <c r="B22" s="77">
        <v>0.390000000000001</v>
      </c>
      <c r="C22" s="67"/>
      <c r="D22" s="67"/>
      <c r="E22" s="67"/>
    </row>
    <row r="23">
      <c r="A23" s="74">
        <v>2.6</v>
      </c>
      <c r="B23" s="77">
        <v>0.380000000000001</v>
      </c>
      <c r="C23" s="67"/>
      <c r="D23" s="67"/>
      <c r="E23" s="67"/>
    </row>
    <row r="24">
      <c r="A24" s="74">
        <v>2.8</v>
      </c>
      <c r="B24" s="77">
        <v>0.370000000000001</v>
      </c>
      <c r="C24" s="67"/>
      <c r="D24" s="67"/>
      <c r="E24" s="67"/>
    </row>
    <row r="25">
      <c r="A25" s="74">
        <v>3.0</v>
      </c>
      <c r="B25" s="77">
        <v>0.360000000000001</v>
      </c>
      <c r="C25" s="67"/>
      <c r="D25" s="67"/>
      <c r="E25" s="67"/>
    </row>
    <row r="26">
      <c r="A26" s="74">
        <v>3.2</v>
      </c>
      <c r="B26" s="77">
        <v>0.350000000000001</v>
      </c>
      <c r="C26" s="67"/>
      <c r="D26" s="67"/>
      <c r="E26" s="67"/>
    </row>
    <row r="27">
      <c r="A27" s="74">
        <v>3.3</v>
      </c>
      <c r="B27" s="77">
        <v>0.340000000000001</v>
      </c>
      <c r="C27" s="67"/>
      <c r="D27" s="67"/>
      <c r="E27" s="67"/>
    </row>
    <row r="28">
      <c r="A28" s="74">
        <v>3.5</v>
      </c>
      <c r="B28" s="77">
        <v>0.330000000000001</v>
      </c>
      <c r="C28" s="67"/>
      <c r="D28" s="67"/>
      <c r="E28" s="67"/>
    </row>
    <row r="29">
      <c r="A29" s="74">
        <v>3.7</v>
      </c>
      <c r="B29" s="77">
        <v>0.320000000000001</v>
      </c>
      <c r="C29" s="67"/>
      <c r="D29" s="67"/>
      <c r="E29" s="67"/>
    </row>
    <row r="30">
      <c r="A30" s="74">
        <v>3.9</v>
      </c>
      <c r="B30" s="77">
        <v>0.310000000000001</v>
      </c>
      <c r="C30" s="67"/>
      <c r="D30" s="67"/>
      <c r="E30" s="67"/>
    </row>
    <row r="31">
      <c r="A31" s="74">
        <v>4.1</v>
      </c>
      <c r="B31" s="77">
        <v>0.300000000000001</v>
      </c>
      <c r="C31" s="67"/>
      <c r="D31" s="67"/>
      <c r="E31" s="67"/>
    </row>
    <row r="32">
      <c r="A32" s="74">
        <v>4.3</v>
      </c>
      <c r="B32" s="77">
        <v>0.290000000000001</v>
      </c>
      <c r="C32" s="67"/>
      <c r="D32" s="67"/>
      <c r="E32" s="67"/>
    </row>
    <row r="33">
      <c r="A33" s="74">
        <v>4.5</v>
      </c>
      <c r="B33" s="77">
        <v>0.280000000000001</v>
      </c>
      <c r="C33" s="67"/>
      <c r="D33" s="67"/>
      <c r="E33" s="67"/>
    </row>
    <row r="34">
      <c r="A34" s="74">
        <v>4.7</v>
      </c>
      <c r="B34" s="77">
        <v>0.270000000000001</v>
      </c>
      <c r="C34" s="67"/>
      <c r="D34" s="67"/>
      <c r="E34" s="67"/>
    </row>
    <row r="35">
      <c r="A35" s="74">
        <v>5.0</v>
      </c>
      <c r="B35" s="77">
        <v>0.260000000000001</v>
      </c>
      <c r="C35" s="67"/>
      <c r="D35" s="67"/>
      <c r="E35" s="67"/>
    </row>
    <row r="36">
      <c r="A36" s="74">
        <v>5.2</v>
      </c>
      <c r="B36" s="77">
        <v>0.250000000000001</v>
      </c>
      <c r="C36" s="67"/>
      <c r="D36" s="67"/>
      <c r="E36" s="67"/>
    </row>
    <row r="37">
      <c r="A37" s="74">
        <v>5.4</v>
      </c>
      <c r="B37" s="88">
        <v>0.2448979591836744</v>
      </c>
      <c r="C37" s="67"/>
      <c r="D37" s="67"/>
      <c r="E37" s="67"/>
    </row>
    <row r="38">
      <c r="A38" s="74">
        <v>5.6</v>
      </c>
      <c r="B38" s="88">
        <v>0.24009415457042063</v>
      </c>
      <c r="C38" s="67"/>
      <c r="D38" s="67"/>
      <c r="E38" s="67"/>
    </row>
    <row r="39">
      <c r="A39" s="74">
        <v>5.8</v>
      </c>
      <c r="B39" s="88">
        <v>0.2355640419927706</v>
      </c>
      <c r="C39" s="67"/>
      <c r="D39" s="67"/>
      <c r="E39" s="67"/>
    </row>
    <row r="40">
      <c r="A40" s="74">
        <v>6.0</v>
      </c>
      <c r="B40" s="88">
        <v>0.23128569496119844</v>
      </c>
      <c r="C40" s="67"/>
      <c r="D40" s="67"/>
      <c r="E40" s="67"/>
    </row>
    <row r="41">
      <c r="A41" s="74">
        <v>6.3</v>
      </c>
      <c r="B41" s="88">
        <v>0.22723946467141454</v>
      </c>
      <c r="C41" s="67"/>
      <c r="D41" s="67"/>
      <c r="E41" s="67"/>
    </row>
    <row r="42">
      <c r="A42" s="74">
        <v>6.5</v>
      </c>
      <c r="B42" s="88">
        <v>0.22340769166246185</v>
      </c>
      <c r="C42" s="67"/>
      <c r="D42" s="67"/>
      <c r="E42" s="67"/>
    </row>
    <row r="43">
      <c r="A43" s="74">
        <v>6.8</v>
      </c>
      <c r="B43" s="88">
        <v>0.2197744601972702</v>
      </c>
      <c r="C43" s="67"/>
      <c r="D43" s="67"/>
      <c r="E43" s="67"/>
    </row>
    <row r="44">
      <c r="A44" s="74">
        <v>7.0</v>
      </c>
      <c r="B44" s="88">
        <v>0.21632538815864305</v>
      </c>
      <c r="C44" s="67"/>
      <c r="D44" s="67"/>
      <c r="E44" s="67"/>
    </row>
    <row r="45">
      <c r="A45" s="74">
        <v>7.2</v>
      </c>
      <c r="B45" s="88">
        <v>0.21304744661042171</v>
      </c>
      <c r="C45" s="67"/>
      <c r="D45" s="67"/>
      <c r="E45" s="67"/>
    </row>
    <row r="46">
      <c r="A46" s="74">
        <v>7.5</v>
      </c>
      <c r="B46" s="88">
        <v>0.2099288042495965</v>
      </c>
      <c r="C46" s="67"/>
      <c r="D46" s="67"/>
      <c r="E46" s="67"/>
    </row>
    <row r="47">
      <c r="A47" s="74">
        <v>7.8</v>
      </c>
      <c r="B47" s="88">
        <v>0.20695869283351456</v>
      </c>
      <c r="C47" s="67"/>
      <c r="D47" s="67"/>
      <c r="E47" s="67"/>
    </row>
    <row r="48">
      <c r="A48" s="74">
        <v>8.0</v>
      </c>
      <c r="B48" s="88">
        <v>0.2041272903549075</v>
      </c>
      <c r="C48" s="67"/>
      <c r="D48" s="67"/>
      <c r="E48" s="67"/>
    </row>
    <row r="49">
      <c r="A49" s="74">
        <v>8.3</v>
      </c>
      <c r="B49" s="88">
        <v>0.20142561929274813</v>
      </c>
      <c r="C49" s="67"/>
      <c r="D49" s="67"/>
      <c r="E49" s="67"/>
    </row>
    <row r="50">
      <c r="A50" s="74">
        <v>8.6</v>
      </c>
      <c r="B50" s="88">
        <v>0.19884545771701032</v>
      </c>
      <c r="C50" s="67"/>
      <c r="D50" s="67"/>
      <c r="E50" s="67"/>
    </row>
    <row r="51">
      <c r="A51" s="74">
        <v>8.9</v>
      </c>
      <c r="B51" s="88">
        <v>0.1963792613919449</v>
      </c>
      <c r="C51" s="67"/>
      <c r="D51" s="67"/>
      <c r="E51" s="67"/>
    </row>
    <row r="52">
      <c r="A52" s="74">
        <v>9.1</v>
      </c>
      <c r="B52" s="88">
        <v>0.19402009532237438</v>
      </c>
      <c r="C52" s="67"/>
      <c r="D52" s="67"/>
      <c r="E52" s="67"/>
    </row>
    <row r="53">
      <c r="A53" s="74">
        <v>9.4</v>
      </c>
      <c r="B53" s="88">
        <v>0.1917615734339461</v>
      </c>
      <c r="C53" s="67"/>
      <c r="D53" s="67"/>
      <c r="E53" s="67"/>
    </row>
    <row r="54">
      <c r="A54" s="74">
        <v>9.7</v>
      </c>
      <c r="B54" s="88">
        <v>0.18959780528165363</v>
      </c>
      <c r="C54" s="67"/>
      <c r="D54" s="67"/>
      <c r="E54" s="67"/>
    </row>
    <row r="55">
      <c r="A55" s="74">
        <v>10.0</v>
      </c>
      <c r="B55" s="88">
        <v>0.1875233488494351</v>
      </c>
      <c r="C55" s="67"/>
      <c r="D55" s="67"/>
      <c r="E55" s="67"/>
    </row>
    <row r="56">
      <c r="A56" s="74">
        <v>10.3</v>
      </c>
      <c r="B56" s="88">
        <v>0.18553316864381258</v>
      </c>
      <c r="C56" s="67"/>
      <c r="D56" s="67"/>
      <c r="E56" s="67"/>
    </row>
    <row r="57">
      <c r="A57" s="74">
        <v>10.7</v>
      </c>
      <c r="B57" s="88">
        <v>0.18362259840154088</v>
      </c>
      <c r="C57" s="67"/>
      <c r="D57" s="67"/>
      <c r="E57" s="67"/>
    </row>
    <row r="58">
      <c r="A58" s="74">
        <v>11.0</v>
      </c>
      <c r="B58" s="88">
        <v>0.18178730782926666</v>
      </c>
      <c r="C58" s="67"/>
      <c r="D58" s="67"/>
      <c r="E58" s="67"/>
    </row>
    <row r="59">
      <c r="A59" s="74">
        <v>11.3</v>
      </c>
      <c r="B59" s="88">
        <v>0.1800232728756113</v>
      </c>
      <c r="C59" s="67"/>
      <c r="D59" s="67"/>
      <c r="E59" s="67"/>
    </row>
    <row r="60">
      <c r="A60" s="74">
        <v>11.7</v>
      </c>
      <c r="B60" s="88">
        <v>0.17832674910560575</v>
      </c>
      <c r="C60" s="67"/>
      <c r="D60" s="67"/>
      <c r="E60" s="67"/>
    </row>
    <row r="61">
      <c r="A61" s="74">
        <v>12.0</v>
      </c>
      <c r="B61" s="88">
        <v>0.17669424780622214</v>
      </c>
      <c r="C61" s="67"/>
      <c r="D61" s="67"/>
      <c r="E61" s="67"/>
    </row>
    <row r="62">
      <c r="A62" s="74">
        <v>12.3</v>
      </c>
      <c r="B62" s="88">
        <v>0.1751225145016685</v>
      </c>
      <c r="C62" s="67"/>
      <c r="D62" s="67"/>
      <c r="E62" s="67"/>
    </row>
    <row r="63">
      <c r="A63" s="74">
        <v>12.7</v>
      </c>
      <c r="B63" s="88">
        <v>0.17360850959960675</v>
      </c>
      <c r="C63" s="67"/>
      <c r="D63" s="67"/>
      <c r="E63" s="67"/>
    </row>
    <row r="64">
      <c r="A64" s="74">
        <v>13.1</v>
      </c>
      <c r="B64" s="88">
        <v>0.17214939092572806</v>
      </c>
      <c r="C64" s="67"/>
      <c r="D64" s="67"/>
      <c r="E64" s="67"/>
    </row>
    <row r="65">
      <c r="A65" s="74">
        <v>13.4</v>
      </c>
      <c r="B65" s="88">
        <v>0.17074249793517093</v>
      </c>
      <c r="C65" s="67"/>
      <c r="D65" s="67"/>
      <c r="E65" s="67"/>
    </row>
    <row r="66">
      <c r="A66" s="74">
        <v>13.8</v>
      </c>
      <c r="B66" s="88">
        <v>0.16938533741591677</v>
      </c>
      <c r="C66" s="67"/>
      <c r="D66" s="67"/>
      <c r="E66" s="67"/>
    </row>
    <row r="67">
      <c r="A67" s="74">
        <v>14.2</v>
      </c>
      <c r="B67" s="88">
        <v>0.16807557052222882</v>
      </c>
      <c r="C67" s="67"/>
      <c r="D67" s="67"/>
      <c r="E67" s="67"/>
    </row>
    <row r="68">
      <c r="A68" s="74">
        <v>14.6</v>
      </c>
      <c r="B68" s="88">
        <v>0.16681100099597915</v>
      </c>
      <c r="C68" s="67"/>
      <c r="D68" s="67"/>
      <c r="E68" s="67"/>
    </row>
    <row r="69">
      <c r="A69" s="74">
        <v>15.0</v>
      </c>
      <c r="B69" s="88">
        <v>0.16558956445081158</v>
      </c>
      <c r="C69" s="67"/>
      <c r="D69" s="67"/>
      <c r="E69" s="67"/>
    </row>
    <row r="70">
      <c r="A70" s="74">
        <v>15.4</v>
      </c>
      <c r="B70" s="88">
        <v>0.16440931860891062</v>
      </c>
      <c r="C70" s="67"/>
      <c r="D70" s="67"/>
      <c r="E70" s="67"/>
    </row>
    <row r="71">
      <c r="A71" s="74">
        <v>15.8</v>
      </c>
      <c r="B71" s="88">
        <v>0.16326843439302033</v>
      </c>
      <c r="C71" s="67"/>
      <c r="D71" s="67"/>
      <c r="E71" s="67"/>
    </row>
    <row r="72">
      <c r="A72" s="74">
        <v>16.3</v>
      </c>
      <c r="B72" s="88">
        <v>0.16216518778756495</v>
      </c>
      <c r="C72" s="67"/>
      <c r="D72" s="67"/>
      <c r="E72" s="67"/>
    </row>
    <row r="73">
      <c r="A73" s="74">
        <v>16.7</v>
      </c>
      <c r="B73" s="88">
        <v>0.1610979523924992</v>
      </c>
      <c r="C73" s="67"/>
      <c r="D73" s="67"/>
      <c r="E73" s="67"/>
    </row>
    <row r="74">
      <c r="A74" s="74">
        <v>17.1</v>
      </c>
      <c r="B74" s="88">
        <v>0.16006519260206117</v>
      </c>
      <c r="C74" s="67"/>
      <c r="D74" s="67"/>
      <c r="E74" s="67"/>
    </row>
    <row r="75">
      <c r="A75" s="74">
        <v>17.6</v>
      </c>
      <c r="B75" s="88">
        <v>0.15906545734808752</v>
      </c>
      <c r="C75" s="67"/>
      <c r="D75" s="67"/>
      <c r="E75" s="67"/>
    </row>
    <row r="76">
      <c r="A76" s="74">
        <v>18.0</v>
      </c>
      <c r="B76" s="88">
        <v>0.15809737435411636</v>
      </c>
      <c r="C76" s="67"/>
      <c r="D76" s="67"/>
      <c r="E76" s="67"/>
    </row>
    <row r="77">
      <c r="A77" s="74">
        <v>18.5</v>
      </c>
      <c r="B77" s="88">
        <v>0.1571596448522795</v>
      </c>
      <c r="C77" s="67"/>
      <c r="D77" s="67"/>
      <c r="E77" s="67"/>
    </row>
    <row r="78">
      <c r="A78" s="74">
        <v>19.0</v>
      </c>
      <c r="B78" s="88">
        <v>0.15625103872007245</v>
      </c>
      <c r="C78" s="67"/>
      <c r="D78" s="67"/>
      <c r="E78" s="67"/>
    </row>
    <row r="79">
      <c r="A79" s="74">
        <v>19.5</v>
      </c>
      <c r="B79" s="88">
        <v>0.15537038999857655</v>
      </c>
      <c r="C79" s="67"/>
      <c r="D79" s="67"/>
      <c r="E79" s="67"/>
    </row>
    <row r="80">
      <c r="A80" s="67"/>
      <c r="B80" s="98"/>
      <c r="C80" s="67"/>
      <c r="D80" s="67"/>
      <c r="E80" s="67"/>
    </row>
    <row r="81">
      <c r="A81" s="67"/>
      <c r="B81" s="67"/>
      <c r="C81" s="67"/>
      <c r="D81" s="67"/>
      <c r="E81" s="67"/>
    </row>
    <row r="82">
      <c r="A82" s="67"/>
      <c r="B82" s="67"/>
      <c r="C82" s="67"/>
      <c r="D82" s="67"/>
      <c r="E82" s="67"/>
    </row>
    <row r="83">
      <c r="A83" s="67"/>
      <c r="B83" s="67"/>
      <c r="C83" s="67"/>
      <c r="D83" s="67"/>
      <c r="E83" s="67"/>
    </row>
    <row r="84">
      <c r="A84" s="67"/>
      <c r="B84" s="67"/>
      <c r="C84" s="67"/>
      <c r="D84" s="67"/>
      <c r="E84" s="67"/>
    </row>
    <row r="85">
      <c r="A85" s="67"/>
      <c r="B85" s="67"/>
      <c r="C85" s="67"/>
      <c r="D85" s="67"/>
      <c r="E85" s="67"/>
    </row>
    <row r="86">
      <c r="A86" s="67"/>
      <c r="B86" s="67"/>
      <c r="C86" s="67"/>
      <c r="D86" s="67"/>
      <c r="E86" s="67"/>
    </row>
    <row r="87">
      <c r="A87" s="67"/>
      <c r="B87" s="67"/>
      <c r="C87" s="67"/>
      <c r="D87" s="67"/>
      <c r="E87" s="67"/>
    </row>
    <row r="88">
      <c r="A88" s="67"/>
      <c r="B88" s="67"/>
      <c r="C88" s="67"/>
      <c r="D88" s="67"/>
      <c r="E88" s="67"/>
    </row>
    <row r="89">
      <c r="A89" s="67"/>
      <c r="B89" s="67"/>
      <c r="C89" s="67"/>
      <c r="D89" s="67"/>
      <c r="E89" s="67"/>
    </row>
    <row r="90">
      <c r="A90" s="67"/>
      <c r="B90" s="67"/>
      <c r="C90" s="67"/>
      <c r="D90" s="67"/>
      <c r="E90" s="67"/>
    </row>
    <row r="91">
      <c r="A91" s="67"/>
      <c r="B91" s="67"/>
      <c r="C91" s="67"/>
      <c r="D91" s="67"/>
      <c r="E91" s="67"/>
    </row>
    <row r="92">
      <c r="A92" s="67"/>
      <c r="B92" s="67"/>
      <c r="C92" s="67"/>
      <c r="D92" s="67"/>
      <c r="E92" s="67"/>
    </row>
    <row r="93">
      <c r="A93" s="67"/>
      <c r="B93" s="67"/>
      <c r="C93" s="67"/>
      <c r="D93" s="67"/>
      <c r="E93" s="67"/>
    </row>
    <row r="94">
      <c r="A94" s="67"/>
      <c r="B94" s="67"/>
      <c r="C94" s="67"/>
      <c r="D94" s="67"/>
      <c r="E94" s="67"/>
    </row>
    <row r="95">
      <c r="A95" s="67"/>
      <c r="B95" s="67"/>
      <c r="C95" s="67"/>
      <c r="D95" s="67"/>
      <c r="E95" s="67"/>
    </row>
    <row r="96">
      <c r="A96" s="67"/>
      <c r="B96" s="67"/>
      <c r="C96" s="67"/>
      <c r="D96" s="67"/>
      <c r="E96" s="67"/>
    </row>
    <row r="97">
      <c r="A97" s="67"/>
      <c r="B97" s="67"/>
      <c r="C97" s="67"/>
      <c r="D97" s="67"/>
      <c r="E97" s="67"/>
    </row>
    <row r="98">
      <c r="A98" s="67"/>
      <c r="B98" s="67"/>
      <c r="C98" s="67"/>
      <c r="D98" s="67"/>
      <c r="E98" s="67"/>
    </row>
    <row r="99">
      <c r="A99" s="67"/>
      <c r="B99" s="67"/>
      <c r="C99" s="67"/>
      <c r="D99" s="67"/>
      <c r="E99" s="67"/>
    </row>
    <row r="100">
      <c r="A100" s="67"/>
      <c r="B100" s="67"/>
      <c r="C100" s="67"/>
      <c r="D100" s="67"/>
      <c r="E100" s="67"/>
    </row>
    <row r="101">
      <c r="A101" s="67"/>
      <c r="B101" s="67"/>
      <c r="C101" s="67"/>
      <c r="D101" s="67"/>
      <c r="E101" s="67"/>
    </row>
    <row r="102">
      <c r="A102" s="67"/>
      <c r="B102" s="67"/>
      <c r="C102" s="67"/>
      <c r="D102" s="67"/>
      <c r="E102" s="67"/>
    </row>
    <row r="103">
      <c r="A103" s="67"/>
      <c r="B103" s="67"/>
      <c r="C103" s="67"/>
      <c r="D103" s="67"/>
      <c r="E103" s="67"/>
    </row>
    <row r="104">
      <c r="A104" s="67"/>
      <c r="B104" s="67"/>
      <c r="C104" s="67"/>
      <c r="D104" s="67"/>
      <c r="E104" s="67"/>
    </row>
    <row r="105">
      <c r="A105" s="67"/>
      <c r="B105" s="67"/>
      <c r="C105" s="67"/>
      <c r="D105" s="67"/>
      <c r="E105" s="67"/>
    </row>
    <row r="106">
      <c r="A106" s="67"/>
      <c r="B106" s="67"/>
      <c r="C106" s="67"/>
      <c r="D106" s="67"/>
      <c r="E106" s="67"/>
    </row>
    <row r="107">
      <c r="A107" s="67"/>
      <c r="B107" s="67"/>
      <c r="C107" s="67"/>
      <c r="D107" s="67"/>
      <c r="E107" s="67"/>
    </row>
    <row r="108">
      <c r="A108" s="67"/>
      <c r="B108" s="67"/>
      <c r="C108" s="67"/>
      <c r="D108" s="67"/>
      <c r="E108" s="67"/>
    </row>
    <row r="109">
      <c r="A109" s="67"/>
      <c r="B109" s="67"/>
      <c r="C109" s="67"/>
      <c r="D109" s="67"/>
      <c r="E109" s="67"/>
    </row>
    <row r="110">
      <c r="A110" s="67"/>
      <c r="B110" s="67"/>
      <c r="C110" s="67"/>
      <c r="D110" s="67"/>
      <c r="E110" s="67"/>
    </row>
    <row r="111">
      <c r="A111" s="67"/>
      <c r="B111" s="67"/>
      <c r="C111" s="67"/>
      <c r="D111" s="67"/>
      <c r="E111" s="67"/>
    </row>
    <row r="112">
      <c r="A112" s="67"/>
      <c r="B112" s="67"/>
      <c r="C112" s="67"/>
      <c r="D112" s="67"/>
      <c r="E112" s="67"/>
    </row>
    <row r="113">
      <c r="A113" s="67"/>
      <c r="B113" s="67"/>
      <c r="C113" s="67"/>
      <c r="D113" s="67"/>
      <c r="E113" s="67"/>
    </row>
    <row r="114">
      <c r="A114" s="67"/>
      <c r="B114" s="67"/>
      <c r="C114" s="67"/>
      <c r="D114" s="67"/>
      <c r="E114" s="67"/>
    </row>
    <row r="115">
      <c r="A115" s="67"/>
      <c r="B115" s="67"/>
      <c r="C115" s="67"/>
      <c r="D115" s="67"/>
      <c r="E115" s="67"/>
    </row>
    <row r="116">
      <c r="A116" s="67"/>
      <c r="B116" s="67"/>
      <c r="C116" s="67"/>
      <c r="D116" s="67"/>
      <c r="E116" s="67"/>
    </row>
    <row r="117">
      <c r="A117" s="67"/>
      <c r="B117" s="67"/>
      <c r="C117" s="67"/>
      <c r="D117" s="67"/>
      <c r="E117" s="67"/>
    </row>
    <row r="118">
      <c r="A118" s="67"/>
      <c r="B118" s="67"/>
      <c r="C118" s="67"/>
      <c r="D118" s="67"/>
      <c r="E118" s="67"/>
    </row>
    <row r="119">
      <c r="A119" s="67"/>
      <c r="B119" s="67"/>
      <c r="C119" s="67"/>
      <c r="D119" s="67"/>
      <c r="E119" s="67"/>
    </row>
    <row r="120">
      <c r="A120" s="67"/>
      <c r="B120" s="67"/>
      <c r="C120" s="67"/>
      <c r="D120" s="67"/>
      <c r="E120" s="67"/>
    </row>
    <row r="121">
      <c r="A121" s="67"/>
      <c r="B121" s="67"/>
      <c r="C121" s="67"/>
      <c r="D121" s="67"/>
      <c r="E121" s="67"/>
    </row>
    <row r="122">
      <c r="A122" s="67"/>
      <c r="B122" s="67"/>
      <c r="C122" s="67"/>
      <c r="D122" s="67"/>
      <c r="E122" s="67"/>
    </row>
    <row r="123">
      <c r="A123" s="67"/>
      <c r="B123" s="67"/>
      <c r="C123" s="67"/>
      <c r="D123" s="67"/>
      <c r="E123" s="67"/>
    </row>
    <row r="124">
      <c r="A124" s="67"/>
      <c r="B124" s="67"/>
      <c r="C124" s="67"/>
      <c r="D124" s="67"/>
      <c r="E124" s="67"/>
    </row>
    <row r="125">
      <c r="A125" s="67"/>
      <c r="B125" s="67"/>
      <c r="C125" s="67"/>
      <c r="D125" s="67"/>
      <c r="E125" s="67"/>
    </row>
    <row r="126">
      <c r="A126" s="67"/>
      <c r="B126" s="67"/>
      <c r="C126" s="67"/>
      <c r="D126" s="67"/>
      <c r="E126" s="67"/>
    </row>
    <row r="127">
      <c r="A127" s="67"/>
      <c r="B127" s="67"/>
      <c r="C127" s="67"/>
      <c r="D127" s="67"/>
      <c r="E127" s="67"/>
    </row>
    <row r="128">
      <c r="A128" s="67"/>
      <c r="B128" s="67"/>
      <c r="C128" s="67"/>
      <c r="D128" s="67"/>
      <c r="E128" s="67"/>
    </row>
    <row r="129">
      <c r="A129" s="67"/>
      <c r="B129" s="67"/>
      <c r="C129" s="67"/>
      <c r="D129" s="67"/>
      <c r="E129" s="67"/>
    </row>
    <row r="130">
      <c r="A130" s="67"/>
      <c r="B130" s="67"/>
      <c r="C130" s="67"/>
      <c r="D130" s="67"/>
      <c r="E130" s="67"/>
    </row>
    <row r="131">
      <c r="A131" s="67"/>
      <c r="B131" s="67"/>
      <c r="C131" s="67"/>
      <c r="D131" s="67"/>
      <c r="E131" s="67"/>
    </row>
    <row r="132">
      <c r="A132" s="67"/>
      <c r="B132" s="67"/>
      <c r="C132" s="67"/>
      <c r="D132" s="67"/>
      <c r="E132" s="67"/>
    </row>
    <row r="133">
      <c r="A133" s="67"/>
      <c r="B133" s="67"/>
      <c r="C133" s="67"/>
      <c r="D133" s="67"/>
      <c r="E133" s="67"/>
    </row>
    <row r="134">
      <c r="A134" s="67"/>
      <c r="B134" s="67"/>
      <c r="C134" s="67"/>
      <c r="D134" s="67"/>
      <c r="E134" s="67"/>
    </row>
    <row r="135">
      <c r="A135" s="67"/>
      <c r="B135" s="67"/>
      <c r="C135" s="67"/>
      <c r="D135" s="67"/>
      <c r="E135" s="67"/>
    </row>
    <row r="136">
      <c r="A136" s="67"/>
      <c r="B136" s="67"/>
      <c r="C136" s="67"/>
      <c r="D136" s="67"/>
      <c r="E136" s="67"/>
    </row>
    <row r="137">
      <c r="A137" s="67"/>
      <c r="B137" s="67"/>
      <c r="C137" s="67"/>
      <c r="D137" s="67"/>
      <c r="E137" s="67"/>
    </row>
    <row r="138">
      <c r="A138" s="67"/>
      <c r="B138" s="67"/>
      <c r="C138" s="67"/>
      <c r="D138" s="67"/>
      <c r="E138" s="67"/>
    </row>
    <row r="139">
      <c r="A139" s="67"/>
      <c r="B139" s="67"/>
      <c r="C139" s="67"/>
      <c r="D139" s="67"/>
      <c r="E139" s="67"/>
    </row>
    <row r="140">
      <c r="A140" s="67"/>
      <c r="B140" s="67"/>
      <c r="C140" s="67"/>
      <c r="D140" s="67"/>
      <c r="E140" s="67"/>
    </row>
    <row r="141">
      <c r="A141" s="67"/>
      <c r="B141" s="67"/>
      <c r="C141" s="67"/>
      <c r="D141" s="67"/>
      <c r="E141" s="67"/>
    </row>
    <row r="142">
      <c r="A142" s="67"/>
      <c r="B142" s="67"/>
      <c r="C142" s="67"/>
      <c r="D142" s="67"/>
      <c r="E142" s="67"/>
    </row>
    <row r="143">
      <c r="A143" s="67"/>
      <c r="B143" s="67"/>
      <c r="C143" s="67"/>
      <c r="D143" s="67"/>
      <c r="E143" s="67"/>
    </row>
    <row r="144">
      <c r="A144" s="67"/>
      <c r="B144" s="67"/>
      <c r="C144" s="67"/>
      <c r="D144" s="67"/>
      <c r="E144" s="67"/>
    </row>
    <row r="145">
      <c r="A145" s="67"/>
      <c r="B145" s="67"/>
      <c r="C145" s="67"/>
      <c r="D145" s="67"/>
      <c r="E145" s="67"/>
    </row>
    <row r="146">
      <c r="A146" s="67"/>
      <c r="B146" s="67"/>
      <c r="C146" s="67"/>
      <c r="D146" s="67"/>
      <c r="E146" s="67"/>
    </row>
    <row r="147">
      <c r="A147" s="67"/>
      <c r="B147" s="67"/>
      <c r="C147" s="67"/>
      <c r="D147" s="67"/>
      <c r="E147" s="67"/>
    </row>
    <row r="148">
      <c r="A148" s="67"/>
      <c r="B148" s="67"/>
      <c r="C148" s="67"/>
      <c r="D148" s="67"/>
      <c r="E148" s="67"/>
    </row>
    <row r="149">
      <c r="A149" s="67"/>
      <c r="B149" s="67"/>
      <c r="C149" s="67"/>
      <c r="D149" s="67"/>
      <c r="E149" s="67"/>
    </row>
    <row r="150">
      <c r="A150" s="67"/>
      <c r="B150" s="67"/>
      <c r="C150" s="67"/>
      <c r="D150" s="67"/>
      <c r="E150" s="67"/>
    </row>
    <row r="151">
      <c r="A151" s="67"/>
      <c r="B151" s="67"/>
      <c r="C151" s="67"/>
      <c r="D151" s="67"/>
      <c r="E151" s="67"/>
    </row>
    <row r="152">
      <c r="A152" s="67"/>
      <c r="B152" s="67"/>
      <c r="C152" s="67"/>
      <c r="D152" s="67"/>
      <c r="E152" s="67"/>
    </row>
    <row r="153">
      <c r="A153" s="67"/>
      <c r="B153" s="67"/>
      <c r="C153" s="67"/>
      <c r="D153" s="67"/>
      <c r="E153" s="67"/>
    </row>
    <row r="154">
      <c r="A154" s="67"/>
      <c r="B154" s="67"/>
      <c r="C154" s="67"/>
      <c r="D154" s="67"/>
      <c r="E154" s="67"/>
    </row>
    <row r="155">
      <c r="A155" s="67"/>
      <c r="B155" s="67"/>
      <c r="C155" s="67"/>
      <c r="D155" s="67"/>
      <c r="E155" s="67"/>
    </row>
    <row r="156">
      <c r="A156" s="67"/>
      <c r="B156" s="67"/>
      <c r="C156" s="67"/>
      <c r="D156" s="67"/>
      <c r="E156" s="67"/>
    </row>
    <row r="157">
      <c r="A157" s="67"/>
      <c r="B157" s="67"/>
      <c r="C157" s="67"/>
      <c r="D157" s="67"/>
      <c r="E157" s="67"/>
    </row>
    <row r="158">
      <c r="A158" s="67"/>
      <c r="B158" s="67"/>
      <c r="C158" s="67"/>
      <c r="D158" s="67"/>
      <c r="E158" s="67"/>
    </row>
    <row r="159">
      <c r="A159" s="67"/>
      <c r="B159" s="67"/>
      <c r="C159" s="67"/>
      <c r="D159" s="67"/>
      <c r="E159" s="67"/>
    </row>
    <row r="160">
      <c r="A160" s="67"/>
      <c r="B160" s="67"/>
      <c r="C160" s="67"/>
      <c r="D160" s="67"/>
      <c r="E160" s="67"/>
    </row>
    <row r="161">
      <c r="A161" s="67"/>
      <c r="B161" s="67"/>
      <c r="C161" s="67"/>
      <c r="D161" s="67"/>
      <c r="E161" s="67"/>
    </row>
    <row r="162">
      <c r="A162" s="67"/>
      <c r="B162" s="67"/>
      <c r="C162" s="67"/>
      <c r="D162" s="67"/>
      <c r="E162" s="67"/>
    </row>
    <row r="163">
      <c r="A163" s="67"/>
      <c r="B163" s="67"/>
      <c r="C163" s="67"/>
      <c r="D163" s="67"/>
      <c r="E163" s="67"/>
    </row>
    <row r="164">
      <c r="A164" s="67"/>
      <c r="B164" s="67"/>
      <c r="C164" s="67"/>
      <c r="D164" s="67"/>
      <c r="E164" s="67"/>
    </row>
    <row r="165">
      <c r="A165" s="67"/>
      <c r="B165" s="67"/>
      <c r="C165" s="67"/>
      <c r="D165" s="67"/>
      <c r="E165" s="67"/>
    </row>
    <row r="166">
      <c r="A166" s="67"/>
      <c r="B166" s="67"/>
      <c r="C166" s="67"/>
      <c r="D166" s="67"/>
      <c r="E166" s="67"/>
    </row>
    <row r="167">
      <c r="A167" s="67"/>
      <c r="B167" s="67"/>
      <c r="C167" s="67"/>
      <c r="D167" s="67"/>
      <c r="E167" s="67"/>
    </row>
    <row r="168">
      <c r="A168" s="67"/>
      <c r="B168" s="67"/>
      <c r="C168" s="67"/>
      <c r="D168" s="67"/>
      <c r="E168" s="67"/>
    </row>
    <row r="169">
      <c r="A169" s="67"/>
      <c r="B169" s="67"/>
      <c r="C169" s="67"/>
      <c r="D169" s="67"/>
      <c r="E169" s="67"/>
    </row>
    <row r="170">
      <c r="A170" s="67"/>
      <c r="B170" s="67"/>
      <c r="C170" s="67"/>
      <c r="D170" s="67"/>
      <c r="E170" s="67"/>
    </row>
    <row r="171">
      <c r="A171" s="67"/>
      <c r="B171" s="67"/>
      <c r="C171" s="67"/>
      <c r="D171" s="67"/>
      <c r="E171" s="67"/>
    </row>
    <row r="172">
      <c r="A172" s="67"/>
      <c r="B172" s="67"/>
      <c r="C172" s="67"/>
      <c r="D172" s="67"/>
      <c r="E172" s="67"/>
    </row>
    <row r="173">
      <c r="A173" s="67"/>
      <c r="B173" s="67"/>
      <c r="C173" s="67"/>
      <c r="D173" s="67"/>
      <c r="E173" s="67"/>
    </row>
    <row r="174">
      <c r="A174" s="67"/>
      <c r="B174" s="67"/>
      <c r="C174" s="67"/>
      <c r="D174" s="67"/>
      <c r="E174" s="67"/>
    </row>
    <row r="175">
      <c r="A175" s="67"/>
      <c r="B175" s="67"/>
      <c r="C175" s="67"/>
      <c r="D175" s="67"/>
      <c r="E175" s="67"/>
    </row>
    <row r="176">
      <c r="A176" s="67"/>
      <c r="B176" s="67"/>
      <c r="C176" s="67"/>
      <c r="D176" s="67"/>
      <c r="E176" s="67"/>
    </row>
    <row r="177">
      <c r="A177" s="67"/>
      <c r="B177" s="67"/>
      <c r="C177" s="67"/>
      <c r="D177" s="67"/>
      <c r="E177" s="67"/>
    </row>
    <row r="178">
      <c r="A178" s="67"/>
      <c r="B178" s="67"/>
      <c r="C178" s="67"/>
      <c r="D178" s="67"/>
      <c r="E178" s="67"/>
    </row>
    <row r="179">
      <c r="A179" s="67"/>
      <c r="B179" s="67"/>
      <c r="C179" s="67"/>
      <c r="D179" s="67"/>
      <c r="E179" s="67"/>
    </row>
    <row r="180">
      <c r="A180" s="67"/>
      <c r="B180" s="67"/>
      <c r="C180" s="67"/>
      <c r="D180" s="67"/>
      <c r="E180" s="67"/>
    </row>
    <row r="181">
      <c r="A181" s="67"/>
      <c r="B181" s="67"/>
      <c r="C181" s="67"/>
      <c r="D181" s="67"/>
      <c r="E181" s="67"/>
    </row>
    <row r="182">
      <c r="A182" s="67"/>
      <c r="B182" s="67"/>
      <c r="C182" s="67"/>
      <c r="D182" s="67"/>
      <c r="E182" s="67"/>
    </row>
    <row r="183">
      <c r="A183" s="67"/>
      <c r="B183" s="67"/>
      <c r="C183" s="67"/>
      <c r="D183" s="67"/>
      <c r="E183" s="67"/>
    </row>
    <row r="184">
      <c r="A184" s="67"/>
      <c r="B184" s="67"/>
      <c r="C184" s="67"/>
      <c r="D184" s="67"/>
      <c r="E184" s="67"/>
    </row>
    <row r="185">
      <c r="A185" s="67"/>
      <c r="B185" s="67"/>
      <c r="C185" s="67"/>
      <c r="D185" s="67"/>
      <c r="E185" s="67"/>
    </row>
    <row r="186">
      <c r="A186" s="67"/>
      <c r="B186" s="67"/>
      <c r="C186" s="67"/>
      <c r="D186" s="67"/>
      <c r="E186" s="67"/>
    </row>
    <row r="187">
      <c r="A187" s="67"/>
      <c r="B187" s="67"/>
      <c r="C187" s="67"/>
      <c r="D187" s="67"/>
      <c r="E187" s="67"/>
    </row>
    <row r="188">
      <c r="A188" s="67"/>
      <c r="B188" s="67"/>
      <c r="C188" s="67"/>
      <c r="D188" s="67"/>
      <c r="E188" s="67"/>
    </row>
    <row r="189">
      <c r="A189" s="67"/>
      <c r="B189" s="67"/>
      <c r="C189" s="67"/>
      <c r="D189" s="67"/>
      <c r="E189" s="67"/>
    </row>
    <row r="190">
      <c r="A190" s="67"/>
      <c r="B190" s="67"/>
      <c r="C190" s="67"/>
      <c r="D190" s="67"/>
      <c r="E190" s="67"/>
    </row>
    <row r="191">
      <c r="A191" s="67"/>
      <c r="B191" s="67"/>
      <c r="C191" s="67"/>
      <c r="D191" s="67"/>
      <c r="E191" s="67"/>
    </row>
    <row r="192">
      <c r="A192" s="67"/>
      <c r="B192" s="67"/>
      <c r="C192" s="67"/>
      <c r="D192" s="67"/>
      <c r="E192" s="67"/>
    </row>
    <row r="193">
      <c r="A193" s="67"/>
      <c r="B193" s="67"/>
      <c r="C193" s="67"/>
      <c r="D193" s="67"/>
      <c r="E193" s="67"/>
    </row>
    <row r="194">
      <c r="A194" s="67"/>
      <c r="B194" s="67"/>
      <c r="C194" s="67"/>
      <c r="D194" s="67"/>
      <c r="E194" s="67"/>
    </row>
    <row r="195">
      <c r="A195" s="67"/>
      <c r="B195" s="67"/>
      <c r="C195" s="67"/>
      <c r="D195" s="67"/>
      <c r="E195" s="67"/>
    </row>
    <row r="196">
      <c r="A196" s="67"/>
      <c r="B196" s="67"/>
      <c r="C196" s="67"/>
      <c r="D196" s="67"/>
      <c r="E196" s="67"/>
    </row>
    <row r="197">
      <c r="A197" s="67"/>
      <c r="B197" s="67"/>
      <c r="C197" s="67"/>
      <c r="D197" s="67"/>
      <c r="E197" s="67"/>
    </row>
    <row r="198">
      <c r="A198" s="67"/>
      <c r="B198" s="67"/>
      <c r="C198" s="67"/>
      <c r="D198" s="67"/>
      <c r="E198" s="67"/>
    </row>
    <row r="199">
      <c r="A199" s="67"/>
      <c r="B199" s="67"/>
      <c r="C199" s="67"/>
      <c r="D199" s="67"/>
      <c r="E199" s="67"/>
    </row>
    <row r="200">
      <c r="A200" s="67"/>
      <c r="B200" s="67"/>
      <c r="C200" s="67"/>
      <c r="D200" s="67"/>
      <c r="E200" s="67"/>
    </row>
    <row r="201">
      <c r="A201" s="67"/>
      <c r="B201" s="67"/>
      <c r="C201" s="67"/>
      <c r="D201" s="67"/>
      <c r="E201" s="67"/>
    </row>
    <row r="202">
      <c r="A202" s="67"/>
      <c r="B202" s="67"/>
      <c r="C202" s="67"/>
      <c r="D202" s="67"/>
      <c r="E202" s="67"/>
    </row>
    <row r="203">
      <c r="A203" s="67"/>
      <c r="B203" s="67"/>
      <c r="C203" s="67"/>
      <c r="D203" s="67"/>
      <c r="E203" s="67"/>
    </row>
    <row r="204">
      <c r="A204" s="67"/>
      <c r="B204" s="67"/>
      <c r="C204" s="67"/>
      <c r="D204" s="67"/>
      <c r="E204" s="67"/>
    </row>
    <row r="205">
      <c r="A205" s="67"/>
      <c r="B205" s="67"/>
      <c r="C205" s="67"/>
      <c r="D205" s="67"/>
      <c r="E205" s="67"/>
    </row>
    <row r="206">
      <c r="A206" s="67"/>
      <c r="B206" s="67"/>
      <c r="C206" s="67"/>
      <c r="D206" s="67"/>
      <c r="E206" s="67"/>
    </row>
    <row r="207">
      <c r="A207" s="67"/>
      <c r="B207" s="67"/>
      <c r="C207" s="67"/>
      <c r="D207" s="67"/>
      <c r="E207" s="67"/>
    </row>
    <row r="208">
      <c r="A208" s="67"/>
      <c r="B208" s="67"/>
      <c r="C208" s="67"/>
      <c r="D208" s="67"/>
      <c r="E208" s="67"/>
    </row>
    <row r="209">
      <c r="A209" s="67"/>
      <c r="B209" s="67"/>
      <c r="C209" s="67"/>
      <c r="D209" s="67"/>
      <c r="E209" s="67"/>
    </row>
    <row r="210">
      <c r="A210" s="67"/>
      <c r="B210" s="67"/>
      <c r="C210" s="67"/>
      <c r="D210" s="67"/>
      <c r="E210" s="67"/>
    </row>
    <row r="211">
      <c r="A211" s="67"/>
      <c r="B211" s="67"/>
      <c r="C211" s="67"/>
      <c r="D211" s="67"/>
      <c r="E211" s="67"/>
    </row>
    <row r="212">
      <c r="A212" s="67"/>
      <c r="B212" s="67"/>
      <c r="C212" s="67"/>
      <c r="D212" s="67"/>
      <c r="E212" s="67"/>
    </row>
    <row r="213">
      <c r="A213" s="67"/>
      <c r="B213" s="67"/>
      <c r="C213" s="67"/>
      <c r="D213" s="67"/>
      <c r="E213" s="67"/>
    </row>
    <row r="214">
      <c r="A214" s="67"/>
      <c r="B214" s="67"/>
      <c r="C214" s="67"/>
      <c r="D214" s="67"/>
      <c r="E214" s="67"/>
    </row>
    <row r="215">
      <c r="A215" s="67"/>
      <c r="B215" s="67"/>
      <c r="C215" s="67"/>
      <c r="D215" s="67"/>
      <c r="E215" s="67"/>
    </row>
    <row r="216">
      <c r="A216" s="67"/>
      <c r="B216" s="67"/>
      <c r="C216" s="67"/>
      <c r="D216" s="67"/>
      <c r="E216" s="67"/>
    </row>
    <row r="217">
      <c r="A217" s="67"/>
      <c r="B217" s="67"/>
      <c r="C217" s="67"/>
      <c r="D217" s="67"/>
      <c r="E217" s="67"/>
    </row>
    <row r="218">
      <c r="A218" s="67"/>
      <c r="B218" s="67"/>
      <c r="C218" s="67"/>
      <c r="D218" s="67"/>
      <c r="E218" s="67"/>
    </row>
    <row r="219">
      <c r="A219" s="67"/>
      <c r="B219" s="67"/>
      <c r="C219" s="67"/>
      <c r="D219" s="67"/>
      <c r="E219" s="67"/>
    </row>
    <row r="220">
      <c r="A220" s="67"/>
      <c r="B220" s="67"/>
      <c r="C220" s="67"/>
      <c r="D220" s="67"/>
      <c r="E220" s="67"/>
    </row>
    <row r="221">
      <c r="A221" s="67"/>
      <c r="B221" s="67"/>
      <c r="C221" s="67"/>
      <c r="D221" s="67"/>
      <c r="E221" s="67"/>
    </row>
    <row r="222">
      <c r="A222" s="67"/>
      <c r="B222" s="67"/>
      <c r="C222" s="67"/>
      <c r="D222" s="67"/>
      <c r="E222" s="67"/>
    </row>
    <row r="223">
      <c r="A223" s="67"/>
      <c r="B223" s="67"/>
      <c r="C223" s="67"/>
      <c r="D223" s="67"/>
      <c r="E223" s="67"/>
    </row>
    <row r="224">
      <c r="A224" s="67"/>
      <c r="B224" s="67"/>
      <c r="C224" s="67"/>
      <c r="D224" s="67"/>
      <c r="E224" s="67"/>
    </row>
    <row r="225">
      <c r="A225" s="67"/>
      <c r="B225" s="67"/>
      <c r="C225" s="67"/>
      <c r="D225" s="67"/>
      <c r="E225" s="67"/>
    </row>
    <row r="226">
      <c r="A226" s="67"/>
      <c r="B226" s="67"/>
      <c r="C226" s="67"/>
      <c r="D226" s="67"/>
      <c r="E226" s="67"/>
    </row>
    <row r="227">
      <c r="A227" s="67"/>
      <c r="B227" s="67"/>
      <c r="C227" s="67"/>
      <c r="D227" s="67"/>
      <c r="E227" s="67"/>
    </row>
    <row r="228">
      <c r="A228" s="67"/>
      <c r="B228" s="67"/>
      <c r="C228" s="67"/>
      <c r="D228" s="67"/>
      <c r="E228" s="67"/>
    </row>
    <row r="229">
      <c r="A229" s="67"/>
      <c r="B229" s="67"/>
      <c r="C229" s="67"/>
      <c r="D229" s="67"/>
      <c r="E229" s="67"/>
    </row>
    <row r="230">
      <c r="A230" s="67"/>
      <c r="B230" s="67"/>
      <c r="C230" s="67"/>
      <c r="D230" s="67"/>
      <c r="E230" s="67"/>
    </row>
    <row r="231">
      <c r="A231" s="67"/>
      <c r="B231" s="67"/>
      <c r="C231" s="67"/>
      <c r="D231" s="67"/>
      <c r="E231" s="67"/>
    </row>
    <row r="232">
      <c r="A232" s="67"/>
      <c r="B232" s="67"/>
      <c r="C232" s="67"/>
      <c r="D232" s="67"/>
      <c r="E232" s="67"/>
    </row>
    <row r="233">
      <c r="A233" s="67"/>
      <c r="B233" s="67"/>
      <c r="C233" s="67"/>
      <c r="D233" s="67"/>
      <c r="E233" s="67"/>
    </row>
    <row r="234">
      <c r="A234" s="67"/>
      <c r="B234" s="67"/>
      <c r="C234" s="67"/>
      <c r="D234" s="67"/>
      <c r="E234" s="67"/>
    </row>
    <row r="235">
      <c r="A235" s="67"/>
      <c r="B235" s="67"/>
      <c r="C235" s="67"/>
      <c r="D235" s="67"/>
      <c r="E235" s="67"/>
    </row>
    <row r="236">
      <c r="A236" s="67"/>
      <c r="B236" s="67"/>
      <c r="C236" s="67"/>
      <c r="D236" s="67"/>
      <c r="E236" s="67"/>
    </row>
    <row r="237">
      <c r="A237" s="67"/>
      <c r="B237" s="67"/>
      <c r="C237" s="67"/>
      <c r="D237" s="67"/>
      <c r="E237" s="67"/>
    </row>
    <row r="238">
      <c r="A238" s="67"/>
      <c r="B238" s="67"/>
      <c r="C238" s="67"/>
      <c r="D238" s="67"/>
      <c r="E238" s="67"/>
    </row>
    <row r="239">
      <c r="A239" s="67"/>
      <c r="B239" s="67"/>
      <c r="C239" s="67"/>
      <c r="D239" s="67"/>
      <c r="E239" s="67"/>
    </row>
    <row r="240">
      <c r="A240" s="67"/>
      <c r="B240" s="67"/>
      <c r="C240" s="67"/>
      <c r="D240" s="67"/>
      <c r="E240" s="67"/>
    </row>
    <row r="241">
      <c r="A241" s="67"/>
      <c r="B241" s="67"/>
      <c r="C241" s="67"/>
      <c r="D241" s="67"/>
      <c r="E241" s="67"/>
    </row>
    <row r="242">
      <c r="A242" s="67"/>
      <c r="B242" s="67"/>
      <c r="C242" s="67"/>
      <c r="D242" s="67"/>
      <c r="E242" s="67"/>
    </row>
    <row r="243">
      <c r="A243" s="67"/>
      <c r="B243" s="67"/>
      <c r="C243" s="67"/>
      <c r="D243" s="67"/>
      <c r="E243" s="67"/>
    </row>
    <row r="244">
      <c r="A244" s="67"/>
      <c r="B244" s="67"/>
      <c r="C244" s="67"/>
      <c r="D244" s="67"/>
      <c r="E244" s="67"/>
    </row>
    <row r="245">
      <c r="A245" s="67"/>
      <c r="B245" s="67"/>
      <c r="C245" s="67"/>
      <c r="D245" s="67"/>
      <c r="E245" s="67"/>
    </row>
    <row r="246">
      <c r="A246" s="67"/>
      <c r="B246" s="67"/>
      <c r="C246" s="67"/>
      <c r="D246" s="67"/>
      <c r="E246" s="67"/>
    </row>
    <row r="247">
      <c r="A247" s="67"/>
      <c r="B247" s="67"/>
      <c r="C247" s="67"/>
      <c r="D247" s="67"/>
      <c r="E247" s="67"/>
    </row>
    <row r="248">
      <c r="A248" s="67"/>
      <c r="B248" s="67"/>
      <c r="C248" s="67"/>
      <c r="D248" s="67"/>
      <c r="E248" s="67"/>
    </row>
    <row r="249">
      <c r="A249" s="67"/>
      <c r="B249" s="67"/>
      <c r="C249" s="67"/>
      <c r="D249" s="67"/>
      <c r="E249" s="67"/>
    </row>
    <row r="250">
      <c r="A250" s="67"/>
      <c r="B250" s="67"/>
      <c r="C250" s="67"/>
      <c r="D250" s="67"/>
      <c r="E250" s="67"/>
    </row>
    <row r="251">
      <c r="A251" s="67"/>
      <c r="B251" s="67"/>
      <c r="C251" s="67"/>
      <c r="D251" s="67"/>
      <c r="E251" s="67"/>
    </row>
    <row r="252">
      <c r="A252" s="67"/>
      <c r="B252" s="67"/>
      <c r="C252" s="67"/>
      <c r="D252" s="67"/>
      <c r="E252" s="67"/>
    </row>
    <row r="253">
      <c r="A253" s="67"/>
      <c r="B253" s="67"/>
      <c r="C253" s="67"/>
      <c r="D253" s="67"/>
      <c r="E253" s="67"/>
    </row>
    <row r="254">
      <c r="A254" s="67"/>
      <c r="B254" s="67"/>
      <c r="C254" s="67"/>
      <c r="D254" s="67"/>
      <c r="E254" s="67"/>
    </row>
    <row r="255">
      <c r="A255" s="67"/>
      <c r="B255" s="67"/>
      <c r="C255" s="67"/>
      <c r="D255" s="67"/>
      <c r="E255" s="67"/>
    </row>
    <row r="256">
      <c r="A256" s="67"/>
      <c r="B256" s="67"/>
      <c r="C256" s="67"/>
      <c r="D256" s="67"/>
      <c r="E256" s="67"/>
    </row>
    <row r="257">
      <c r="A257" s="67"/>
      <c r="B257" s="67"/>
      <c r="C257" s="67"/>
      <c r="D257" s="67"/>
      <c r="E257" s="67"/>
    </row>
    <row r="258">
      <c r="A258" s="67"/>
      <c r="B258" s="67"/>
      <c r="C258" s="67"/>
      <c r="D258" s="67"/>
      <c r="E258" s="67"/>
    </row>
    <row r="259">
      <c r="A259" s="67"/>
      <c r="B259" s="67"/>
      <c r="C259" s="67"/>
      <c r="D259" s="67"/>
      <c r="E259" s="67"/>
    </row>
    <row r="260">
      <c r="A260" s="67"/>
      <c r="B260" s="67"/>
      <c r="C260" s="67"/>
      <c r="D260" s="67"/>
      <c r="E260" s="67"/>
    </row>
    <row r="261">
      <c r="A261" s="67"/>
      <c r="B261" s="67"/>
      <c r="C261" s="67"/>
      <c r="D261" s="67"/>
      <c r="E261" s="67"/>
    </row>
    <row r="262">
      <c r="A262" s="67"/>
      <c r="B262" s="67"/>
      <c r="C262" s="67"/>
      <c r="D262" s="67"/>
      <c r="E262" s="67"/>
    </row>
    <row r="263">
      <c r="A263" s="67"/>
      <c r="B263" s="67"/>
      <c r="C263" s="67"/>
      <c r="D263" s="67"/>
      <c r="E263" s="67"/>
    </row>
    <row r="264">
      <c r="A264" s="67"/>
      <c r="B264" s="67"/>
      <c r="C264" s="67"/>
      <c r="D264" s="67"/>
      <c r="E264" s="67"/>
    </row>
    <row r="265">
      <c r="A265" s="67"/>
      <c r="B265" s="67"/>
      <c r="C265" s="67"/>
      <c r="D265" s="67"/>
      <c r="E265" s="67"/>
    </row>
    <row r="266">
      <c r="A266" s="67"/>
      <c r="B266" s="67"/>
      <c r="C266" s="67"/>
      <c r="D266" s="67"/>
      <c r="E266" s="67"/>
    </row>
    <row r="267">
      <c r="A267" s="67"/>
      <c r="B267" s="67"/>
      <c r="C267" s="67"/>
      <c r="D267" s="67"/>
      <c r="E267" s="67"/>
    </row>
    <row r="268">
      <c r="A268" s="67"/>
      <c r="B268" s="67"/>
      <c r="C268" s="67"/>
      <c r="D268" s="67"/>
      <c r="E268" s="67"/>
    </row>
    <row r="269">
      <c r="A269" s="67"/>
      <c r="B269" s="67"/>
      <c r="C269" s="67"/>
      <c r="D269" s="67"/>
      <c r="E269" s="67"/>
    </row>
    <row r="270">
      <c r="A270" s="67"/>
      <c r="B270" s="67"/>
      <c r="C270" s="67"/>
      <c r="D270" s="67"/>
      <c r="E270" s="67"/>
    </row>
    <row r="271">
      <c r="A271" s="67"/>
      <c r="B271" s="67"/>
      <c r="C271" s="67"/>
      <c r="D271" s="67"/>
      <c r="E271" s="67"/>
    </row>
    <row r="272">
      <c r="A272" s="67"/>
      <c r="B272" s="67"/>
      <c r="C272" s="67"/>
      <c r="D272" s="67"/>
      <c r="E272" s="67"/>
    </row>
    <row r="273">
      <c r="A273" s="67"/>
      <c r="B273" s="67"/>
      <c r="C273" s="67"/>
      <c r="D273" s="67"/>
      <c r="E273" s="67"/>
    </row>
    <row r="274">
      <c r="A274" s="67"/>
      <c r="B274" s="67"/>
      <c r="C274" s="67"/>
      <c r="D274" s="67"/>
      <c r="E274" s="67"/>
    </row>
    <row r="275">
      <c r="A275" s="67"/>
      <c r="B275" s="67"/>
      <c r="C275" s="67"/>
      <c r="D275" s="67"/>
      <c r="E275" s="67"/>
    </row>
    <row r="276">
      <c r="A276" s="67"/>
      <c r="B276" s="67"/>
      <c r="C276" s="67"/>
      <c r="D276" s="67"/>
      <c r="E276" s="67"/>
    </row>
    <row r="277">
      <c r="A277" s="67"/>
      <c r="B277" s="67"/>
      <c r="C277" s="67"/>
      <c r="D277" s="67"/>
      <c r="E277" s="67"/>
    </row>
    <row r="278">
      <c r="A278" s="67"/>
      <c r="B278" s="67"/>
      <c r="C278" s="67"/>
      <c r="D278" s="67"/>
      <c r="E278" s="67"/>
    </row>
    <row r="279">
      <c r="A279" s="67"/>
      <c r="B279" s="67"/>
      <c r="C279" s="67"/>
      <c r="D279" s="67"/>
      <c r="E279" s="67"/>
    </row>
    <row r="280">
      <c r="A280" s="67"/>
      <c r="B280" s="67"/>
      <c r="C280" s="67"/>
      <c r="D280" s="67"/>
      <c r="E280" s="67"/>
    </row>
    <row r="281">
      <c r="A281" s="67"/>
      <c r="B281" s="67"/>
      <c r="C281" s="67"/>
      <c r="D281" s="67"/>
      <c r="E281" s="67"/>
    </row>
    <row r="282">
      <c r="A282" s="67"/>
      <c r="B282" s="67"/>
      <c r="C282" s="67"/>
      <c r="D282" s="67"/>
      <c r="E282" s="67"/>
    </row>
    <row r="283">
      <c r="A283" s="67"/>
      <c r="B283" s="67"/>
      <c r="C283" s="67"/>
      <c r="D283" s="67"/>
      <c r="E283" s="67"/>
    </row>
    <row r="284">
      <c r="A284" s="67"/>
      <c r="B284" s="67"/>
      <c r="C284" s="67"/>
      <c r="D284" s="67"/>
      <c r="E284" s="67"/>
    </row>
    <row r="285">
      <c r="A285" s="67"/>
      <c r="B285" s="67"/>
      <c r="C285" s="67"/>
      <c r="D285" s="67"/>
      <c r="E285" s="67"/>
    </row>
    <row r="286">
      <c r="A286" s="67"/>
      <c r="B286" s="67"/>
      <c r="C286" s="67"/>
      <c r="D286" s="67"/>
      <c r="E286" s="67"/>
    </row>
    <row r="287">
      <c r="A287" s="67"/>
      <c r="B287" s="67"/>
      <c r="C287" s="67"/>
      <c r="D287" s="67"/>
      <c r="E287" s="67"/>
    </row>
    <row r="288">
      <c r="A288" s="67"/>
      <c r="B288" s="67"/>
      <c r="C288" s="67"/>
      <c r="D288" s="67"/>
      <c r="E288" s="67"/>
    </row>
    <row r="289">
      <c r="A289" s="67"/>
      <c r="B289" s="67"/>
      <c r="C289" s="67"/>
      <c r="D289" s="67"/>
      <c r="E289" s="67"/>
    </row>
    <row r="290">
      <c r="A290" s="67"/>
      <c r="B290" s="67"/>
      <c r="C290" s="67"/>
      <c r="D290" s="67"/>
      <c r="E290" s="67"/>
    </row>
    <row r="291">
      <c r="A291" s="67"/>
      <c r="B291" s="67"/>
      <c r="C291" s="67"/>
      <c r="D291" s="67"/>
      <c r="E291" s="67"/>
    </row>
    <row r="292">
      <c r="A292" s="67"/>
      <c r="B292" s="67"/>
      <c r="C292" s="67"/>
      <c r="D292" s="67"/>
      <c r="E292" s="67"/>
    </row>
    <row r="293">
      <c r="A293" s="67"/>
      <c r="B293" s="67"/>
      <c r="C293" s="67"/>
      <c r="D293" s="67"/>
      <c r="E293" s="67"/>
    </row>
    <row r="294">
      <c r="A294" s="67"/>
      <c r="B294" s="67"/>
      <c r="C294" s="67"/>
      <c r="D294" s="67"/>
      <c r="E294" s="67"/>
    </row>
    <row r="295">
      <c r="A295" s="67"/>
      <c r="B295" s="67"/>
      <c r="C295" s="67"/>
      <c r="D295" s="67"/>
      <c r="E295" s="67"/>
    </row>
    <row r="296">
      <c r="A296" s="67"/>
      <c r="B296" s="67"/>
      <c r="C296" s="67"/>
      <c r="D296" s="67"/>
      <c r="E296" s="67"/>
    </row>
    <row r="297">
      <c r="A297" s="67"/>
      <c r="B297" s="67"/>
      <c r="C297" s="67"/>
      <c r="D297" s="67"/>
      <c r="E297" s="67"/>
    </row>
    <row r="298">
      <c r="A298" s="67"/>
      <c r="B298" s="67"/>
      <c r="C298" s="67"/>
      <c r="D298" s="67"/>
      <c r="E298" s="67"/>
    </row>
    <row r="299">
      <c r="A299" s="67"/>
      <c r="B299" s="67"/>
      <c r="C299" s="67"/>
      <c r="D299" s="67"/>
      <c r="E299" s="67"/>
    </row>
    <row r="300">
      <c r="A300" s="67"/>
      <c r="B300" s="67"/>
      <c r="C300" s="67"/>
      <c r="D300" s="67"/>
      <c r="E300" s="67"/>
    </row>
    <row r="301">
      <c r="A301" s="67"/>
      <c r="B301" s="67"/>
      <c r="C301" s="67"/>
      <c r="D301" s="67"/>
      <c r="E301" s="67"/>
    </row>
    <row r="302">
      <c r="A302" s="67"/>
      <c r="B302" s="67"/>
      <c r="C302" s="67"/>
      <c r="D302" s="67"/>
      <c r="E302" s="67"/>
    </row>
    <row r="303">
      <c r="A303" s="67"/>
      <c r="B303" s="67"/>
      <c r="C303" s="67"/>
      <c r="D303" s="67"/>
      <c r="E303" s="67"/>
    </row>
    <row r="304">
      <c r="A304" s="67"/>
      <c r="B304" s="67"/>
      <c r="C304" s="67"/>
      <c r="D304" s="67"/>
      <c r="E304" s="67"/>
    </row>
    <row r="305">
      <c r="A305" s="67"/>
      <c r="B305" s="67"/>
      <c r="C305" s="67"/>
      <c r="D305" s="67"/>
      <c r="E305" s="67"/>
    </row>
    <row r="306">
      <c r="A306" s="67"/>
      <c r="B306" s="67"/>
      <c r="C306" s="67"/>
      <c r="D306" s="67"/>
      <c r="E306" s="67"/>
    </row>
    <row r="307">
      <c r="A307" s="67"/>
      <c r="B307" s="67"/>
      <c r="C307" s="67"/>
      <c r="D307" s="67"/>
      <c r="E307" s="67"/>
    </row>
    <row r="308">
      <c r="A308" s="67"/>
      <c r="B308" s="67"/>
      <c r="C308" s="67"/>
      <c r="D308" s="67"/>
      <c r="E308" s="67"/>
    </row>
    <row r="309">
      <c r="A309" s="67"/>
      <c r="B309" s="67"/>
      <c r="C309" s="67"/>
      <c r="D309" s="67"/>
      <c r="E309" s="67"/>
    </row>
    <row r="310">
      <c r="A310" s="67"/>
      <c r="B310" s="67"/>
      <c r="C310" s="67"/>
      <c r="D310" s="67"/>
      <c r="E310" s="67"/>
    </row>
    <row r="311">
      <c r="A311" s="67"/>
      <c r="B311" s="67"/>
      <c r="C311" s="67"/>
      <c r="D311" s="67"/>
      <c r="E311" s="67"/>
    </row>
    <row r="312">
      <c r="A312" s="67"/>
      <c r="B312" s="67"/>
      <c r="C312" s="67"/>
      <c r="D312" s="67"/>
      <c r="E312" s="67"/>
    </row>
    <row r="313">
      <c r="A313" s="67"/>
      <c r="B313" s="67"/>
      <c r="C313" s="67"/>
      <c r="D313" s="67"/>
      <c r="E313" s="67"/>
    </row>
    <row r="314">
      <c r="A314" s="67"/>
      <c r="B314" s="67"/>
      <c r="C314" s="67"/>
      <c r="D314" s="67"/>
      <c r="E314" s="67"/>
    </row>
    <row r="315">
      <c r="A315" s="67"/>
      <c r="B315" s="67"/>
      <c r="C315" s="67"/>
      <c r="D315" s="67"/>
      <c r="E315" s="67"/>
    </row>
    <row r="316">
      <c r="A316" s="67"/>
      <c r="B316" s="67"/>
      <c r="C316" s="67"/>
      <c r="D316" s="67"/>
      <c r="E316" s="67"/>
    </row>
    <row r="317">
      <c r="A317" s="67"/>
      <c r="B317" s="67"/>
      <c r="C317" s="67"/>
      <c r="D317" s="67"/>
      <c r="E317" s="67"/>
    </row>
    <row r="318">
      <c r="A318" s="67"/>
      <c r="B318" s="67"/>
      <c r="C318" s="67"/>
      <c r="D318" s="67"/>
      <c r="E318" s="67"/>
    </row>
    <row r="319">
      <c r="A319" s="67"/>
      <c r="B319" s="67"/>
      <c r="C319" s="67"/>
      <c r="D319" s="67"/>
      <c r="E319" s="67"/>
    </row>
    <row r="320">
      <c r="A320" s="67"/>
      <c r="B320" s="67"/>
      <c r="C320" s="67"/>
      <c r="D320" s="67"/>
      <c r="E320" s="67"/>
    </row>
    <row r="321">
      <c r="A321" s="67"/>
      <c r="B321" s="67"/>
      <c r="C321" s="67"/>
      <c r="D321" s="67"/>
      <c r="E321" s="67"/>
    </row>
    <row r="322">
      <c r="A322" s="67"/>
      <c r="B322" s="67"/>
      <c r="C322" s="67"/>
      <c r="D322" s="67"/>
      <c r="E322" s="67"/>
    </row>
    <row r="323">
      <c r="A323" s="67"/>
      <c r="B323" s="67"/>
      <c r="C323" s="67"/>
      <c r="D323" s="67"/>
      <c r="E323" s="67"/>
    </row>
    <row r="324">
      <c r="A324" s="67"/>
      <c r="B324" s="67"/>
      <c r="C324" s="67"/>
      <c r="D324" s="67"/>
      <c r="E324" s="67"/>
    </row>
    <row r="325">
      <c r="A325" s="67"/>
      <c r="B325" s="67"/>
      <c r="C325" s="67"/>
      <c r="D325" s="67"/>
      <c r="E325" s="67"/>
    </row>
    <row r="326">
      <c r="A326" s="67"/>
      <c r="B326" s="67"/>
      <c r="C326" s="67"/>
      <c r="D326" s="67"/>
      <c r="E326" s="67"/>
    </row>
    <row r="327">
      <c r="A327" s="67"/>
      <c r="B327" s="67"/>
      <c r="C327" s="67"/>
      <c r="D327" s="67"/>
      <c r="E327" s="67"/>
    </row>
    <row r="328">
      <c r="A328" s="67"/>
      <c r="B328" s="67"/>
      <c r="C328" s="67"/>
      <c r="D328" s="67"/>
      <c r="E328" s="67"/>
    </row>
    <row r="329">
      <c r="A329" s="67"/>
      <c r="B329" s="67"/>
      <c r="C329" s="67"/>
      <c r="D329" s="67"/>
      <c r="E329" s="67"/>
    </row>
    <row r="330">
      <c r="A330" s="67"/>
      <c r="B330" s="67"/>
      <c r="C330" s="67"/>
      <c r="D330" s="67"/>
      <c r="E330" s="67"/>
    </row>
    <row r="331">
      <c r="A331" s="67"/>
      <c r="B331" s="67"/>
      <c r="C331" s="67"/>
      <c r="D331" s="67"/>
      <c r="E331" s="67"/>
    </row>
    <row r="332">
      <c r="A332" s="67"/>
      <c r="B332" s="67"/>
      <c r="C332" s="67"/>
      <c r="D332" s="67"/>
      <c r="E332" s="67"/>
    </row>
    <row r="333">
      <c r="A333" s="67"/>
      <c r="B333" s="67"/>
      <c r="C333" s="67"/>
      <c r="D333" s="67"/>
      <c r="E333" s="67"/>
    </row>
    <row r="334">
      <c r="A334" s="67"/>
      <c r="B334" s="67"/>
      <c r="C334" s="67"/>
      <c r="D334" s="67"/>
      <c r="E334" s="67"/>
    </row>
    <row r="335">
      <c r="A335" s="67"/>
      <c r="B335" s="67"/>
      <c r="C335" s="67"/>
      <c r="D335" s="67"/>
      <c r="E335" s="67"/>
    </row>
    <row r="336">
      <c r="A336" s="67"/>
      <c r="B336" s="67"/>
      <c r="C336" s="67"/>
      <c r="D336" s="67"/>
      <c r="E336" s="67"/>
    </row>
    <row r="337">
      <c r="A337" s="67"/>
      <c r="B337" s="67"/>
      <c r="C337" s="67"/>
      <c r="D337" s="67"/>
      <c r="E337" s="67"/>
    </row>
    <row r="338">
      <c r="A338" s="67"/>
      <c r="B338" s="67"/>
      <c r="C338" s="67"/>
      <c r="D338" s="67"/>
      <c r="E338" s="67"/>
    </row>
    <row r="339">
      <c r="A339" s="67"/>
      <c r="B339" s="67"/>
      <c r="C339" s="67"/>
      <c r="D339" s="67"/>
      <c r="E339" s="67"/>
    </row>
    <row r="340">
      <c r="A340" s="67"/>
      <c r="B340" s="67"/>
      <c r="C340" s="67"/>
      <c r="D340" s="67"/>
      <c r="E340" s="67"/>
    </row>
    <row r="341">
      <c r="A341" s="67"/>
      <c r="B341" s="67"/>
      <c r="C341" s="67"/>
      <c r="D341" s="67"/>
      <c r="E341" s="67"/>
    </row>
    <row r="342">
      <c r="A342" s="67"/>
      <c r="B342" s="67"/>
      <c r="C342" s="67"/>
      <c r="D342" s="67"/>
      <c r="E342" s="67"/>
    </row>
    <row r="343">
      <c r="A343" s="67"/>
      <c r="B343" s="67"/>
      <c r="C343" s="67"/>
      <c r="D343" s="67"/>
      <c r="E343" s="67"/>
    </row>
    <row r="344">
      <c r="A344" s="67"/>
      <c r="B344" s="67"/>
      <c r="C344" s="67"/>
      <c r="D344" s="67"/>
      <c r="E344" s="67"/>
    </row>
    <row r="345">
      <c r="A345" s="67"/>
      <c r="B345" s="67"/>
      <c r="C345" s="67"/>
      <c r="D345" s="67"/>
      <c r="E345" s="67"/>
    </row>
    <row r="346">
      <c r="A346" s="67"/>
      <c r="B346" s="67"/>
      <c r="C346" s="67"/>
      <c r="D346" s="67"/>
      <c r="E346" s="67"/>
    </row>
    <row r="347">
      <c r="A347" s="67"/>
      <c r="B347" s="67"/>
      <c r="C347" s="67"/>
      <c r="D347" s="67"/>
      <c r="E347" s="67"/>
    </row>
    <row r="348">
      <c r="A348" s="67"/>
      <c r="B348" s="67"/>
      <c r="C348" s="67"/>
      <c r="D348" s="67"/>
      <c r="E348" s="67"/>
    </row>
    <row r="349">
      <c r="A349" s="67"/>
      <c r="B349" s="67"/>
      <c r="C349" s="67"/>
      <c r="D349" s="67"/>
      <c r="E349" s="67"/>
    </row>
    <row r="350">
      <c r="A350" s="67"/>
      <c r="B350" s="67"/>
      <c r="C350" s="67"/>
      <c r="D350" s="67"/>
      <c r="E350" s="67"/>
    </row>
    <row r="351">
      <c r="A351" s="67"/>
      <c r="B351" s="67"/>
      <c r="C351" s="67"/>
      <c r="D351" s="67"/>
      <c r="E351" s="67"/>
    </row>
    <row r="352">
      <c r="A352" s="67"/>
      <c r="B352" s="67"/>
      <c r="C352" s="67"/>
      <c r="D352" s="67"/>
      <c r="E352" s="67"/>
    </row>
    <row r="353">
      <c r="A353" s="67"/>
      <c r="B353" s="67"/>
      <c r="C353" s="67"/>
      <c r="D353" s="67"/>
      <c r="E353" s="67"/>
    </row>
    <row r="354">
      <c r="A354" s="67"/>
      <c r="B354" s="67"/>
      <c r="C354" s="67"/>
      <c r="D354" s="67"/>
      <c r="E354" s="67"/>
    </row>
    <row r="355">
      <c r="A355" s="67"/>
      <c r="B355" s="67"/>
      <c r="C355" s="67"/>
      <c r="D355" s="67"/>
      <c r="E355" s="67"/>
    </row>
    <row r="356">
      <c r="A356" s="67"/>
      <c r="B356" s="67"/>
      <c r="C356" s="67"/>
      <c r="D356" s="67"/>
      <c r="E356" s="67"/>
    </row>
    <row r="357">
      <c r="A357" s="67"/>
      <c r="B357" s="67"/>
      <c r="C357" s="67"/>
      <c r="D357" s="67"/>
      <c r="E357" s="67"/>
    </row>
    <row r="358">
      <c r="A358" s="67"/>
      <c r="B358" s="67"/>
      <c r="C358" s="67"/>
      <c r="D358" s="67"/>
      <c r="E358" s="67"/>
    </row>
    <row r="359">
      <c r="A359" s="67"/>
      <c r="B359" s="67"/>
      <c r="C359" s="67"/>
      <c r="D359" s="67"/>
      <c r="E359" s="67"/>
    </row>
    <row r="360">
      <c r="A360" s="67"/>
      <c r="B360" s="67"/>
      <c r="C360" s="67"/>
      <c r="D360" s="67"/>
      <c r="E360" s="67"/>
    </row>
    <row r="361">
      <c r="A361" s="67"/>
      <c r="B361" s="67"/>
      <c r="C361" s="67"/>
      <c r="D361" s="67"/>
      <c r="E361" s="67"/>
    </row>
    <row r="362">
      <c r="A362" s="67"/>
      <c r="B362" s="67"/>
      <c r="C362" s="67"/>
      <c r="D362" s="67"/>
      <c r="E362" s="67"/>
    </row>
    <row r="363">
      <c r="A363" s="67"/>
      <c r="B363" s="67"/>
      <c r="C363" s="67"/>
      <c r="D363" s="67"/>
      <c r="E363" s="67"/>
    </row>
    <row r="364">
      <c r="A364" s="67"/>
      <c r="B364" s="67"/>
      <c r="C364" s="67"/>
      <c r="D364" s="67"/>
      <c r="E364" s="67"/>
    </row>
    <row r="365">
      <c r="A365" s="67"/>
      <c r="B365" s="67"/>
      <c r="C365" s="67"/>
      <c r="D365" s="67"/>
      <c r="E365" s="67"/>
    </row>
    <row r="366">
      <c r="A366" s="67"/>
      <c r="B366" s="67"/>
      <c r="C366" s="67"/>
      <c r="D366" s="67"/>
      <c r="E366" s="67"/>
    </row>
    <row r="367">
      <c r="A367" s="67"/>
      <c r="B367" s="67"/>
      <c r="C367" s="67"/>
      <c r="D367" s="67"/>
      <c r="E367" s="67"/>
    </row>
    <row r="368">
      <c r="A368" s="67"/>
      <c r="B368" s="67"/>
      <c r="C368" s="67"/>
      <c r="D368" s="67"/>
      <c r="E368" s="67"/>
    </row>
    <row r="369">
      <c r="A369" s="67"/>
      <c r="B369" s="67"/>
      <c r="C369" s="67"/>
      <c r="D369" s="67"/>
      <c r="E369" s="67"/>
    </row>
    <row r="370">
      <c r="A370" s="67"/>
      <c r="B370" s="67"/>
      <c r="C370" s="67"/>
      <c r="D370" s="67"/>
      <c r="E370" s="67"/>
    </row>
    <row r="371">
      <c r="A371" s="67"/>
      <c r="B371" s="67"/>
      <c r="C371" s="67"/>
      <c r="D371" s="67"/>
      <c r="E371" s="67"/>
    </row>
    <row r="372">
      <c r="A372" s="67"/>
      <c r="B372" s="67"/>
      <c r="C372" s="67"/>
      <c r="D372" s="67"/>
      <c r="E372" s="67"/>
    </row>
    <row r="373">
      <c r="A373" s="67"/>
      <c r="B373" s="67"/>
      <c r="C373" s="67"/>
      <c r="D373" s="67"/>
      <c r="E373" s="67"/>
    </row>
    <row r="374">
      <c r="A374" s="67"/>
      <c r="B374" s="67"/>
      <c r="C374" s="67"/>
      <c r="D374" s="67"/>
      <c r="E374" s="67"/>
    </row>
    <row r="375">
      <c r="A375" s="67"/>
      <c r="B375" s="67"/>
      <c r="C375" s="67"/>
      <c r="D375" s="67"/>
      <c r="E375" s="67"/>
    </row>
    <row r="376">
      <c r="A376" s="67"/>
      <c r="B376" s="67"/>
      <c r="C376" s="67"/>
      <c r="D376" s="67"/>
      <c r="E376" s="67"/>
    </row>
    <row r="377">
      <c r="A377" s="67"/>
      <c r="B377" s="67"/>
      <c r="C377" s="67"/>
      <c r="D377" s="67"/>
      <c r="E377" s="67"/>
    </row>
    <row r="378">
      <c r="A378" s="67"/>
      <c r="B378" s="67"/>
      <c r="C378" s="67"/>
      <c r="D378" s="67"/>
      <c r="E378" s="67"/>
    </row>
    <row r="379">
      <c r="A379" s="67"/>
      <c r="B379" s="67"/>
      <c r="C379" s="67"/>
      <c r="D379" s="67"/>
      <c r="E379" s="67"/>
    </row>
    <row r="380">
      <c r="A380" s="67"/>
      <c r="B380" s="67"/>
      <c r="C380" s="67"/>
      <c r="D380" s="67"/>
      <c r="E380" s="67"/>
    </row>
    <row r="381">
      <c r="A381" s="67"/>
      <c r="B381" s="67"/>
      <c r="C381" s="67"/>
      <c r="D381" s="67"/>
      <c r="E381" s="67"/>
    </row>
    <row r="382">
      <c r="A382" s="67"/>
      <c r="B382" s="67"/>
      <c r="C382" s="67"/>
      <c r="D382" s="67"/>
      <c r="E382" s="67"/>
    </row>
    <row r="383">
      <c r="A383" s="67"/>
      <c r="B383" s="67"/>
      <c r="C383" s="67"/>
      <c r="D383" s="67"/>
      <c r="E383" s="67"/>
    </row>
    <row r="384">
      <c r="A384" s="67"/>
      <c r="B384" s="67"/>
      <c r="C384" s="67"/>
      <c r="D384" s="67"/>
      <c r="E384" s="67"/>
    </row>
    <row r="385">
      <c r="A385" s="67"/>
      <c r="B385" s="67"/>
      <c r="C385" s="67"/>
      <c r="D385" s="67"/>
      <c r="E385" s="67"/>
    </row>
    <row r="386">
      <c r="A386" s="67"/>
      <c r="B386" s="67"/>
      <c r="C386" s="67"/>
      <c r="D386" s="67"/>
      <c r="E386" s="67"/>
    </row>
    <row r="387">
      <c r="A387" s="67"/>
      <c r="B387" s="67"/>
      <c r="C387" s="67"/>
      <c r="D387" s="67"/>
      <c r="E387" s="67"/>
    </row>
    <row r="388">
      <c r="A388" s="67"/>
      <c r="B388" s="67"/>
      <c r="C388" s="67"/>
      <c r="D388" s="67"/>
      <c r="E388" s="67"/>
    </row>
    <row r="389">
      <c r="A389" s="67"/>
      <c r="B389" s="67"/>
      <c r="C389" s="67"/>
      <c r="D389" s="67"/>
      <c r="E389" s="67"/>
    </row>
    <row r="390">
      <c r="A390" s="67"/>
      <c r="B390" s="67"/>
      <c r="C390" s="67"/>
      <c r="D390" s="67"/>
      <c r="E390" s="67"/>
    </row>
    <row r="391">
      <c r="A391" s="67"/>
      <c r="B391" s="67"/>
      <c r="C391" s="67"/>
      <c r="D391" s="67"/>
      <c r="E391" s="67"/>
    </row>
    <row r="392">
      <c r="A392" s="67"/>
      <c r="B392" s="67"/>
      <c r="C392" s="67"/>
      <c r="D392" s="67"/>
      <c r="E392" s="67"/>
    </row>
    <row r="393">
      <c r="A393" s="67"/>
      <c r="B393" s="67"/>
      <c r="C393" s="67"/>
      <c r="D393" s="67"/>
      <c r="E393" s="67"/>
    </row>
    <row r="394">
      <c r="A394" s="67"/>
      <c r="B394" s="67"/>
      <c r="C394" s="67"/>
      <c r="D394" s="67"/>
      <c r="E394" s="67"/>
    </row>
    <row r="395">
      <c r="A395" s="67"/>
      <c r="B395" s="67"/>
      <c r="C395" s="67"/>
      <c r="D395" s="67"/>
      <c r="E395" s="67"/>
    </row>
    <row r="396">
      <c r="A396" s="67"/>
      <c r="B396" s="67"/>
      <c r="C396" s="67"/>
      <c r="D396" s="67"/>
      <c r="E396" s="67"/>
    </row>
    <row r="397">
      <c r="A397" s="67"/>
      <c r="B397" s="67"/>
      <c r="C397" s="67"/>
      <c r="D397" s="67"/>
      <c r="E397" s="67"/>
    </row>
    <row r="398">
      <c r="A398" s="67"/>
      <c r="B398" s="67"/>
      <c r="C398" s="67"/>
      <c r="D398" s="67"/>
      <c r="E398" s="67"/>
    </row>
    <row r="399">
      <c r="A399" s="67"/>
      <c r="B399" s="67"/>
      <c r="C399" s="67"/>
      <c r="D399" s="67"/>
      <c r="E399" s="67"/>
    </row>
    <row r="400">
      <c r="A400" s="67"/>
      <c r="B400" s="67"/>
      <c r="C400" s="67"/>
      <c r="D400" s="67"/>
      <c r="E400" s="67"/>
    </row>
    <row r="401">
      <c r="A401" s="67"/>
      <c r="B401" s="67"/>
      <c r="C401" s="67"/>
      <c r="D401" s="67"/>
      <c r="E401" s="67"/>
    </row>
    <row r="402">
      <c r="A402" s="67"/>
      <c r="B402" s="67"/>
      <c r="C402" s="67"/>
      <c r="D402" s="67"/>
      <c r="E402" s="67"/>
    </row>
    <row r="403">
      <c r="A403" s="67"/>
      <c r="B403" s="67"/>
      <c r="C403" s="67"/>
      <c r="D403" s="67"/>
      <c r="E403" s="67"/>
    </row>
    <row r="404">
      <c r="A404" s="67"/>
      <c r="B404" s="67"/>
      <c r="C404" s="67"/>
      <c r="D404" s="67"/>
      <c r="E404" s="67"/>
    </row>
    <row r="405">
      <c r="A405" s="67"/>
      <c r="B405" s="67"/>
      <c r="C405" s="67"/>
      <c r="D405" s="67"/>
      <c r="E405" s="67"/>
    </row>
    <row r="406">
      <c r="A406" s="67"/>
      <c r="B406" s="67"/>
      <c r="C406" s="67"/>
      <c r="D406" s="67"/>
      <c r="E406" s="67"/>
    </row>
    <row r="407">
      <c r="A407" s="67"/>
      <c r="B407" s="67"/>
      <c r="C407" s="67"/>
      <c r="D407" s="67"/>
      <c r="E407" s="67"/>
    </row>
    <row r="408">
      <c r="A408" s="67"/>
      <c r="B408" s="67"/>
      <c r="C408" s="67"/>
      <c r="D408" s="67"/>
      <c r="E408" s="67"/>
    </row>
    <row r="409">
      <c r="A409" s="67"/>
      <c r="B409" s="67"/>
      <c r="C409" s="67"/>
      <c r="D409" s="67"/>
      <c r="E409" s="67"/>
    </row>
    <row r="410">
      <c r="A410" s="67"/>
      <c r="B410" s="67"/>
      <c r="C410" s="67"/>
      <c r="D410" s="67"/>
      <c r="E410" s="67"/>
    </row>
    <row r="411">
      <c r="A411" s="67"/>
      <c r="B411" s="67"/>
      <c r="C411" s="67"/>
      <c r="D411" s="67"/>
      <c r="E411" s="67"/>
    </row>
    <row r="412">
      <c r="A412" s="67"/>
      <c r="B412" s="67"/>
      <c r="C412" s="67"/>
      <c r="D412" s="67"/>
      <c r="E412" s="67"/>
    </row>
    <row r="413">
      <c r="A413" s="67"/>
      <c r="B413" s="67"/>
      <c r="C413" s="67"/>
      <c r="D413" s="67"/>
      <c r="E413" s="67"/>
    </row>
    <row r="414">
      <c r="A414" s="67"/>
      <c r="B414" s="67"/>
      <c r="C414" s="67"/>
      <c r="D414" s="67"/>
      <c r="E414" s="67"/>
    </row>
    <row r="415">
      <c r="A415" s="67"/>
      <c r="B415" s="67"/>
      <c r="C415" s="67"/>
      <c r="D415" s="67"/>
      <c r="E415" s="67"/>
    </row>
    <row r="416">
      <c r="A416" s="67"/>
      <c r="B416" s="67"/>
      <c r="C416" s="67"/>
      <c r="D416" s="67"/>
      <c r="E416" s="67"/>
    </row>
    <row r="417">
      <c r="A417" s="67"/>
      <c r="B417" s="67"/>
      <c r="C417" s="67"/>
      <c r="D417" s="67"/>
      <c r="E417" s="67"/>
    </row>
    <row r="418">
      <c r="A418" s="67"/>
      <c r="B418" s="67"/>
      <c r="C418" s="67"/>
      <c r="D418" s="67"/>
      <c r="E418" s="67"/>
    </row>
    <row r="419">
      <c r="A419" s="67"/>
      <c r="B419" s="67"/>
      <c r="C419" s="67"/>
      <c r="D419" s="67"/>
      <c r="E419" s="67"/>
    </row>
    <row r="420">
      <c r="A420" s="67"/>
      <c r="B420" s="67"/>
      <c r="C420" s="67"/>
      <c r="D420" s="67"/>
      <c r="E420" s="67"/>
    </row>
    <row r="421">
      <c r="A421" s="67"/>
      <c r="B421" s="67"/>
      <c r="C421" s="67"/>
      <c r="D421" s="67"/>
      <c r="E421" s="67"/>
    </row>
    <row r="422">
      <c r="A422" s="67"/>
      <c r="B422" s="67"/>
      <c r="C422" s="67"/>
      <c r="D422" s="67"/>
      <c r="E422" s="67"/>
    </row>
    <row r="423">
      <c r="A423" s="67"/>
      <c r="B423" s="67"/>
      <c r="C423" s="67"/>
      <c r="D423" s="67"/>
      <c r="E423" s="67"/>
    </row>
    <row r="424">
      <c r="A424" s="67"/>
      <c r="B424" s="67"/>
      <c r="C424" s="67"/>
      <c r="D424" s="67"/>
      <c r="E424" s="67"/>
    </row>
    <row r="425">
      <c r="A425" s="67"/>
      <c r="B425" s="67"/>
      <c r="C425" s="67"/>
      <c r="D425" s="67"/>
      <c r="E425" s="67"/>
    </row>
    <row r="426">
      <c r="A426" s="67"/>
      <c r="B426" s="67"/>
      <c r="C426" s="67"/>
      <c r="D426" s="67"/>
      <c r="E426" s="67"/>
    </row>
    <row r="427">
      <c r="A427" s="67"/>
      <c r="B427" s="67"/>
      <c r="C427" s="67"/>
      <c r="D427" s="67"/>
      <c r="E427" s="67"/>
    </row>
    <row r="428">
      <c r="A428" s="67"/>
      <c r="B428" s="67"/>
      <c r="C428" s="67"/>
      <c r="D428" s="67"/>
      <c r="E428" s="67"/>
    </row>
    <row r="429">
      <c r="A429" s="67"/>
      <c r="B429" s="67"/>
      <c r="C429" s="67"/>
      <c r="D429" s="67"/>
      <c r="E429" s="67"/>
    </row>
    <row r="430">
      <c r="A430" s="67"/>
      <c r="B430" s="67"/>
      <c r="C430" s="67"/>
      <c r="D430" s="67"/>
      <c r="E430" s="67"/>
    </row>
    <row r="431">
      <c r="A431" s="67"/>
      <c r="B431" s="67"/>
      <c r="C431" s="67"/>
      <c r="D431" s="67"/>
      <c r="E431" s="67"/>
    </row>
    <row r="432">
      <c r="A432" s="67"/>
      <c r="B432" s="67"/>
      <c r="C432" s="67"/>
      <c r="D432" s="67"/>
      <c r="E432" s="67"/>
    </row>
    <row r="433">
      <c r="A433" s="67"/>
      <c r="B433" s="67"/>
      <c r="C433" s="67"/>
      <c r="D433" s="67"/>
      <c r="E433" s="67"/>
    </row>
    <row r="434">
      <c r="A434" s="67"/>
      <c r="B434" s="67"/>
      <c r="C434" s="67"/>
      <c r="D434" s="67"/>
      <c r="E434" s="67"/>
    </row>
    <row r="435">
      <c r="A435" s="67"/>
      <c r="B435" s="67"/>
      <c r="C435" s="67"/>
      <c r="D435" s="67"/>
      <c r="E435" s="67"/>
    </row>
    <row r="436">
      <c r="A436" s="67"/>
      <c r="B436" s="67"/>
      <c r="C436" s="67"/>
      <c r="D436" s="67"/>
      <c r="E436" s="67"/>
    </row>
    <row r="437">
      <c r="A437" s="67"/>
      <c r="B437" s="67"/>
      <c r="C437" s="67"/>
      <c r="D437" s="67"/>
      <c r="E437" s="67"/>
    </row>
    <row r="438">
      <c r="A438" s="67"/>
      <c r="B438" s="67"/>
      <c r="C438" s="67"/>
      <c r="D438" s="67"/>
      <c r="E438" s="67"/>
    </row>
    <row r="439">
      <c r="A439" s="67"/>
      <c r="B439" s="67"/>
      <c r="C439" s="67"/>
      <c r="D439" s="67"/>
      <c r="E439" s="67"/>
    </row>
    <row r="440">
      <c r="A440" s="67"/>
      <c r="B440" s="67"/>
      <c r="C440" s="67"/>
      <c r="D440" s="67"/>
      <c r="E440" s="67"/>
    </row>
    <row r="441">
      <c r="A441" s="67"/>
      <c r="B441" s="67"/>
      <c r="C441" s="67"/>
      <c r="D441" s="67"/>
      <c r="E441" s="67"/>
    </row>
    <row r="442">
      <c r="A442" s="67"/>
      <c r="B442" s="67"/>
      <c r="C442" s="67"/>
      <c r="D442" s="67"/>
      <c r="E442" s="67"/>
    </row>
    <row r="443">
      <c r="A443" s="67"/>
      <c r="B443" s="67"/>
      <c r="C443" s="67"/>
      <c r="D443" s="67"/>
      <c r="E443" s="67"/>
    </row>
    <row r="444">
      <c r="A444" s="67"/>
      <c r="B444" s="67"/>
      <c r="C444" s="67"/>
      <c r="D444" s="67"/>
      <c r="E444" s="67"/>
    </row>
    <row r="445">
      <c r="A445" s="67"/>
      <c r="B445" s="67"/>
      <c r="C445" s="67"/>
      <c r="D445" s="67"/>
      <c r="E445" s="67"/>
    </row>
    <row r="446">
      <c r="A446" s="67"/>
      <c r="B446" s="67"/>
      <c r="C446" s="67"/>
      <c r="D446" s="67"/>
      <c r="E446" s="67"/>
    </row>
    <row r="447">
      <c r="A447" s="67"/>
      <c r="B447" s="67"/>
      <c r="C447" s="67"/>
      <c r="D447" s="67"/>
      <c r="E447" s="67"/>
    </row>
    <row r="448">
      <c r="A448" s="67"/>
      <c r="B448" s="67"/>
      <c r="C448" s="67"/>
      <c r="D448" s="67"/>
      <c r="E448" s="67"/>
    </row>
    <row r="449">
      <c r="A449" s="67"/>
      <c r="B449" s="67"/>
      <c r="C449" s="67"/>
      <c r="D449" s="67"/>
      <c r="E449" s="67"/>
    </row>
    <row r="450">
      <c r="A450" s="67"/>
      <c r="B450" s="67"/>
      <c r="C450" s="67"/>
      <c r="D450" s="67"/>
      <c r="E450" s="67"/>
    </row>
    <row r="451">
      <c r="A451" s="67"/>
      <c r="B451" s="67"/>
      <c r="C451" s="67"/>
      <c r="D451" s="67"/>
      <c r="E451" s="67"/>
    </row>
    <row r="452">
      <c r="A452" s="67"/>
      <c r="B452" s="67"/>
      <c r="C452" s="67"/>
      <c r="D452" s="67"/>
      <c r="E452" s="67"/>
    </row>
    <row r="453">
      <c r="A453" s="67"/>
      <c r="B453" s="67"/>
      <c r="C453" s="67"/>
      <c r="D453" s="67"/>
      <c r="E453" s="67"/>
    </row>
    <row r="454">
      <c r="A454" s="67"/>
      <c r="B454" s="67"/>
      <c r="C454" s="67"/>
      <c r="D454" s="67"/>
      <c r="E454" s="67"/>
    </row>
    <row r="455">
      <c r="A455" s="67"/>
      <c r="B455" s="67"/>
      <c r="C455" s="67"/>
      <c r="D455" s="67"/>
      <c r="E455" s="67"/>
    </row>
    <row r="456">
      <c r="A456" s="67"/>
      <c r="B456" s="67"/>
      <c r="C456" s="67"/>
      <c r="D456" s="67"/>
      <c r="E456" s="67"/>
    </row>
    <row r="457">
      <c r="A457" s="67"/>
      <c r="B457" s="67"/>
      <c r="C457" s="67"/>
      <c r="D457" s="67"/>
      <c r="E457" s="67"/>
    </row>
    <row r="458">
      <c r="A458" s="67"/>
      <c r="B458" s="67"/>
      <c r="C458" s="67"/>
      <c r="D458" s="67"/>
      <c r="E458" s="67"/>
    </row>
    <row r="459">
      <c r="A459" s="67"/>
      <c r="B459" s="67"/>
      <c r="C459" s="67"/>
      <c r="D459" s="67"/>
      <c r="E459" s="67"/>
    </row>
    <row r="460">
      <c r="A460" s="67"/>
      <c r="B460" s="67"/>
      <c r="C460" s="67"/>
      <c r="D460" s="67"/>
      <c r="E460" s="67"/>
    </row>
    <row r="461">
      <c r="A461" s="67"/>
      <c r="B461" s="67"/>
      <c r="C461" s="67"/>
      <c r="D461" s="67"/>
      <c r="E461" s="67"/>
    </row>
    <row r="462">
      <c r="A462" s="67"/>
      <c r="B462" s="67"/>
      <c r="C462" s="67"/>
      <c r="D462" s="67"/>
      <c r="E462" s="67"/>
    </row>
    <row r="463">
      <c r="A463" s="67"/>
      <c r="B463" s="67"/>
      <c r="C463" s="67"/>
      <c r="D463" s="67"/>
      <c r="E463" s="67"/>
    </row>
    <row r="464">
      <c r="A464" s="67"/>
      <c r="B464" s="67"/>
      <c r="C464" s="67"/>
      <c r="D464" s="67"/>
      <c r="E464" s="67"/>
    </row>
    <row r="465">
      <c r="A465" s="67"/>
      <c r="B465" s="67"/>
      <c r="C465" s="67"/>
      <c r="D465" s="67"/>
      <c r="E465" s="67"/>
    </row>
    <row r="466">
      <c r="A466" s="67"/>
      <c r="B466" s="67"/>
      <c r="C466" s="67"/>
      <c r="D466" s="67"/>
      <c r="E466" s="67"/>
    </row>
    <row r="467">
      <c r="A467" s="67"/>
      <c r="B467" s="67"/>
      <c r="C467" s="67"/>
      <c r="D467" s="67"/>
      <c r="E467" s="67"/>
    </row>
    <row r="468">
      <c r="A468" s="67"/>
      <c r="B468" s="67"/>
      <c r="C468" s="67"/>
      <c r="D468" s="67"/>
      <c r="E468" s="67"/>
    </row>
    <row r="469">
      <c r="A469" s="67"/>
      <c r="B469" s="67"/>
      <c r="C469" s="67"/>
      <c r="D469" s="67"/>
      <c r="E469" s="67"/>
    </row>
    <row r="470">
      <c r="A470" s="67"/>
      <c r="B470" s="67"/>
      <c r="C470" s="67"/>
      <c r="D470" s="67"/>
      <c r="E470" s="67"/>
    </row>
    <row r="471">
      <c r="A471" s="67"/>
      <c r="B471" s="67"/>
      <c r="C471" s="67"/>
      <c r="D471" s="67"/>
      <c r="E471" s="67"/>
    </row>
    <row r="472">
      <c r="A472" s="67"/>
      <c r="B472" s="67"/>
      <c r="C472" s="67"/>
      <c r="D472" s="67"/>
      <c r="E472" s="67"/>
    </row>
    <row r="473">
      <c r="A473" s="67"/>
      <c r="B473" s="67"/>
      <c r="C473" s="67"/>
      <c r="D473" s="67"/>
      <c r="E473" s="67"/>
    </row>
    <row r="474">
      <c r="A474" s="67"/>
      <c r="B474" s="67"/>
      <c r="C474" s="67"/>
      <c r="D474" s="67"/>
      <c r="E474" s="67"/>
    </row>
    <row r="475">
      <c r="A475" s="67"/>
      <c r="B475" s="67"/>
      <c r="C475" s="67"/>
      <c r="D475" s="67"/>
      <c r="E475" s="67"/>
    </row>
    <row r="476">
      <c r="A476" s="67"/>
      <c r="B476" s="67"/>
      <c r="C476" s="67"/>
      <c r="D476" s="67"/>
      <c r="E476" s="67"/>
    </row>
    <row r="477">
      <c r="A477" s="67"/>
      <c r="B477" s="67"/>
      <c r="C477" s="67"/>
      <c r="D477" s="67"/>
      <c r="E477" s="67"/>
    </row>
    <row r="478">
      <c r="A478" s="67"/>
      <c r="B478" s="67"/>
      <c r="C478" s="67"/>
      <c r="D478" s="67"/>
      <c r="E478" s="67"/>
    </row>
    <row r="479">
      <c r="A479" s="67"/>
      <c r="B479" s="67"/>
      <c r="C479" s="67"/>
      <c r="D479" s="67"/>
      <c r="E479" s="67"/>
    </row>
    <row r="480">
      <c r="A480" s="67"/>
      <c r="B480" s="67"/>
      <c r="C480" s="67"/>
      <c r="D480" s="67"/>
      <c r="E480" s="67"/>
    </row>
    <row r="481">
      <c r="A481" s="67"/>
      <c r="B481" s="67"/>
      <c r="C481" s="67"/>
      <c r="D481" s="67"/>
      <c r="E481" s="67"/>
    </row>
    <row r="482">
      <c r="A482" s="67"/>
      <c r="B482" s="67"/>
      <c r="C482" s="67"/>
      <c r="D482" s="67"/>
      <c r="E482" s="67"/>
    </row>
    <row r="483">
      <c r="A483" s="67"/>
      <c r="B483" s="67"/>
      <c r="C483" s="67"/>
      <c r="D483" s="67"/>
      <c r="E483" s="67"/>
    </row>
    <row r="484">
      <c r="A484" s="67"/>
      <c r="B484" s="67"/>
      <c r="C484" s="67"/>
      <c r="D484" s="67"/>
      <c r="E484" s="67"/>
    </row>
    <row r="485">
      <c r="A485" s="67"/>
      <c r="B485" s="67"/>
      <c r="C485" s="67"/>
      <c r="D485" s="67"/>
      <c r="E485" s="67"/>
    </row>
    <row r="486">
      <c r="A486" s="67"/>
      <c r="B486" s="67"/>
      <c r="C486" s="67"/>
      <c r="D486" s="67"/>
      <c r="E486" s="67"/>
    </row>
    <row r="487">
      <c r="A487" s="67"/>
      <c r="B487" s="67"/>
      <c r="C487" s="67"/>
      <c r="D487" s="67"/>
      <c r="E487" s="67"/>
    </row>
    <row r="488">
      <c r="A488" s="67"/>
      <c r="B488" s="67"/>
      <c r="C488" s="67"/>
      <c r="D488" s="67"/>
      <c r="E488" s="67"/>
    </row>
    <row r="489">
      <c r="A489" s="67"/>
      <c r="B489" s="67"/>
      <c r="C489" s="67"/>
      <c r="D489" s="67"/>
      <c r="E489" s="67"/>
    </row>
    <row r="490">
      <c r="A490" s="67"/>
      <c r="B490" s="67"/>
      <c r="C490" s="67"/>
      <c r="D490" s="67"/>
      <c r="E490" s="67"/>
    </row>
    <row r="491">
      <c r="A491" s="67"/>
      <c r="B491" s="67"/>
      <c r="C491" s="67"/>
      <c r="D491" s="67"/>
      <c r="E491" s="67"/>
    </row>
    <row r="492">
      <c r="A492" s="67"/>
      <c r="B492" s="67"/>
      <c r="C492" s="67"/>
      <c r="D492" s="67"/>
      <c r="E492" s="67"/>
    </row>
    <row r="493">
      <c r="A493" s="67"/>
      <c r="B493" s="67"/>
      <c r="C493" s="67"/>
      <c r="D493" s="67"/>
      <c r="E493" s="67"/>
    </row>
    <row r="494">
      <c r="A494" s="67"/>
      <c r="B494" s="67"/>
      <c r="C494" s="67"/>
      <c r="D494" s="67"/>
      <c r="E494" s="67"/>
    </row>
    <row r="495">
      <c r="A495" s="67"/>
      <c r="B495" s="67"/>
      <c r="C495" s="67"/>
      <c r="D495" s="67"/>
      <c r="E495" s="67"/>
    </row>
    <row r="496">
      <c r="A496" s="67"/>
      <c r="B496" s="67"/>
      <c r="C496" s="67"/>
      <c r="D496" s="67"/>
      <c r="E496" s="67"/>
    </row>
    <row r="497">
      <c r="A497" s="67"/>
      <c r="B497" s="67"/>
      <c r="C497" s="67"/>
      <c r="D497" s="67"/>
      <c r="E497" s="67"/>
    </row>
    <row r="498">
      <c r="A498" s="67"/>
      <c r="B498" s="67"/>
      <c r="C498" s="67"/>
      <c r="D498" s="67"/>
      <c r="E498" s="67"/>
    </row>
    <row r="499">
      <c r="A499" s="67"/>
      <c r="B499" s="67"/>
      <c r="C499" s="67"/>
      <c r="D499" s="67"/>
      <c r="E499" s="67"/>
    </row>
    <row r="500">
      <c r="A500" s="67"/>
      <c r="B500" s="67"/>
      <c r="C500" s="67"/>
      <c r="D500" s="67"/>
      <c r="E500" s="67"/>
    </row>
    <row r="501">
      <c r="A501" s="67"/>
      <c r="B501" s="67"/>
      <c r="C501" s="67"/>
      <c r="D501" s="67"/>
      <c r="E501" s="67"/>
    </row>
    <row r="502">
      <c r="A502" s="67"/>
      <c r="B502" s="67"/>
      <c r="C502" s="67"/>
      <c r="D502" s="67"/>
      <c r="E502" s="67"/>
    </row>
    <row r="503">
      <c r="A503" s="67"/>
      <c r="B503" s="67"/>
      <c r="C503" s="67"/>
      <c r="D503" s="67"/>
      <c r="E503" s="67"/>
    </row>
    <row r="504">
      <c r="A504" s="67"/>
      <c r="B504" s="67"/>
      <c r="C504" s="67"/>
      <c r="D504" s="67"/>
      <c r="E504" s="67"/>
    </row>
    <row r="505">
      <c r="A505" s="67"/>
      <c r="B505" s="67"/>
      <c r="C505" s="67"/>
      <c r="D505" s="67"/>
      <c r="E505" s="67"/>
    </row>
    <row r="506">
      <c r="A506" s="67"/>
      <c r="B506" s="67"/>
      <c r="C506" s="67"/>
      <c r="D506" s="67"/>
      <c r="E506" s="67"/>
    </row>
    <row r="507">
      <c r="A507" s="67"/>
      <c r="B507" s="67"/>
      <c r="C507" s="67"/>
      <c r="D507" s="67"/>
      <c r="E507" s="67"/>
    </row>
    <row r="508">
      <c r="A508" s="67"/>
      <c r="B508" s="67"/>
      <c r="C508" s="67"/>
      <c r="D508" s="67"/>
      <c r="E508" s="67"/>
    </row>
    <row r="509">
      <c r="A509" s="67"/>
      <c r="B509" s="67"/>
      <c r="C509" s="67"/>
      <c r="D509" s="67"/>
      <c r="E509" s="67"/>
    </row>
    <row r="510">
      <c r="A510" s="67"/>
      <c r="B510" s="67"/>
      <c r="C510" s="67"/>
      <c r="D510" s="67"/>
      <c r="E510" s="67"/>
    </row>
    <row r="511">
      <c r="A511" s="67"/>
      <c r="B511" s="67"/>
      <c r="C511" s="67"/>
      <c r="D511" s="67"/>
      <c r="E511" s="67"/>
    </row>
    <row r="512">
      <c r="A512" s="67"/>
      <c r="B512" s="67"/>
      <c r="C512" s="67"/>
      <c r="D512" s="67"/>
      <c r="E512" s="67"/>
    </row>
    <row r="513">
      <c r="A513" s="67"/>
      <c r="B513" s="67"/>
      <c r="C513" s="67"/>
      <c r="D513" s="67"/>
      <c r="E513" s="67"/>
    </row>
    <row r="514">
      <c r="A514" s="67"/>
      <c r="B514" s="67"/>
      <c r="C514" s="67"/>
      <c r="D514" s="67"/>
      <c r="E514" s="67"/>
    </row>
    <row r="515">
      <c r="A515" s="67"/>
      <c r="B515" s="67"/>
      <c r="C515" s="67"/>
      <c r="D515" s="67"/>
      <c r="E515" s="67"/>
    </row>
    <row r="516">
      <c r="A516" s="67"/>
      <c r="B516" s="67"/>
      <c r="C516" s="67"/>
      <c r="D516" s="67"/>
      <c r="E516" s="67"/>
    </row>
    <row r="517">
      <c r="A517" s="67"/>
      <c r="B517" s="67"/>
      <c r="C517" s="67"/>
      <c r="D517" s="67"/>
      <c r="E517" s="67"/>
    </row>
    <row r="518">
      <c r="A518" s="67"/>
      <c r="B518" s="67"/>
      <c r="C518" s="67"/>
      <c r="D518" s="67"/>
      <c r="E518" s="67"/>
    </row>
    <row r="519">
      <c r="A519" s="67"/>
      <c r="B519" s="67"/>
      <c r="C519" s="67"/>
      <c r="D519" s="67"/>
      <c r="E519" s="67"/>
    </row>
    <row r="520">
      <c r="A520" s="67"/>
      <c r="B520" s="67"/>
      <c r="C520" s="67"/>
      <c r="D520" s="67"/>
      <c r="E520" s="67"/>
    </row>
    <row r="521">
      <c r="A521" s="67"/>
      <c r="B521" s="67"/>
      <c r="C521" s="67"/>
      <c r="D521" s="67"/>
      <c r="E521" s="67"/>
    </row>
    <row r="522">
      <c r="A522" s="67"/>
      <c r="B522" s="67"/>
      <c r="C522" s="67"/>
      <c r="D522" s="67"/>
      <c r="E522" s="67"/>
    </row>
    <row r="523">
      <c r="A523" s="67"/>
      <c r="B523" s="67"/>
      <c r="C523" s="67"/>
      <c r="D523" s="67"/>
      <c r="E523" s="67"/>
    </row>
    <row r="524">
      <c r="A524" s="67"/>
      <c r="B524" s="67"/>
      <c r="C524" s="67"/>
      <c r="D524" s="67"/>
      <c r="E524" s="67"/>
    </row>
    <row r="525">
      <c r="A525" s="67"/>
      <c r="B525" s="67"/>
      <c r="C525" s="67"/>
      <c r="D525" s="67"/>
      <c r="E525" s="67"/>
    </row>
    <row r="526">
      <c r="A526" s="67"/>
      <c r="B526" s="67"/>
      <c r="C526" s="67"/>
      <c r="D526" s="67"/>
      <c r="E526" s="67"/>
    </row>
    <row r="527">
      <c r="A527" s="67"/>
      <c r="B527" s="67"/>
      <c r="C527" s="67"/>
      <c r="D527" s="67"/>
      <c r="E527" s="67"/>
    </row>
    <row r="528">
      <c r="A528" s="67"/>
      <c r="B528" s="67"/>
      <c r="C528" s="67"/>
      <c r="D528" s="67"/>
      <c r="E528" s="67"/>
    </row>
    <row r="529">
      <c r="A529" s="67"/>
      <c r="B529" s="67"/>
      <c r="C529" s="67"/>
      <c r="D529" s="67"/>
      <c r="E529" s="67"/>
    </row>
    <row r="530">
      <c r="A530" s="67"/>
      <c r="B530" s="67"/>
      <c r="C530" s="67"/>
      <c r="D530" s="67"/>
      <c r="E530" s="67"/>
    </row>
    <row r="531">
      <c r="A531" s="67"/>
      <c r="B531" s="67"/>
      <c r="C531" s="67"/>
      <c r="D531" s="67"/>
      <c r="E531" s="67"/>
    </row>
    <row r="532">
      <c r="A532" s="67"/>
      <c r="B532" s="67"/>
      <c r="C532" s="67"/>
      <c r="D532" s="67"/>
      <c r="E532" s="67"/>
    </row>
    <row r="533">
      <c r="A533" s="67"/>
      <c r="B533" s="67"/>
      <c r="C533" s="67"/>
      <c r="D533" s="67"/>
      <c r="E533" s="67"/>
    </row>
    <row r="534">
      <c r="A534" s="67"/>
      <c r="B534" s="67"/>
      <c r="C534" s="67"/>
      <c r="D534" s="67"/>
      <c r="E534" s="67"/>
    </row>
    <row r="535">
      <c r="A535" s="67"/>
      <c r="B535" s="67"/>
      <c r="C535" s="67"/>
      <c r="D535" s="67"/>
      <c r="E535" s="67"/>
    </row>
    <row r="536">
      <c r="A536" s="67"/>
      <c r="B536" s="67"/>
      <c r="C536" s="67"/>
      <c r="D536" s="67"/>
      <c r="E536" s="67"/>
    </row>
    <row r="537">
      <c r="A537" s="67"/>
      <c r="B537" s="67"/>
      <c r="C537" s="67"/>
      <c r="D537" s="67"/>
      <c r="E537" s="67"/>
    </row>
    <row r="538">
      <c r="A538" s="67"/>
      <c r="B538" s="67"/>
      <c r="C538" s="67"/>
      <c r="D538" s="67"/>
      <c r="E538" s="67"/>
    </row>
    <row r="539">
      <c r="A539" s="67"/>
      <c r="B539" s="67"/>
      <c r="C539" s="67"/>
      <c r="D539" s="67"/>
      <c r="E539" s="67"/>
    </row>
    <row r="540">
      <c r="A540" s="67"/>
      <c r="B540" s="67"/>
      <c r="C540" s="67"/>
      <c r="D540" s="67"/>
      <c r="E540" s="67"/>
    </row>
    <row r="541">
      <c r="A541" s="67"/>
      <c r="B541" s="67"/>
      <c r="C541" s="67"/>
      <c r="D541" s="67"/>
      <c r="E541" s="67"/>
    </row>
    <row r="542">
      <c r="A542" s="67"/>
      <c r="B542" s="67"/>
      <c r="C542" s="67"/>
      <c r="D542" s="67"/>
      <c r="E542" s="67"/>
    </row>
    <row r="543">
      <c r="A543" s="67"/>
      <c r="B543" s="67"/>
      <c r="C543" s="67"/>
      <c r="D543" s="67"/>
      <c r="E543" s="67"/>
    </row>
    <row r="544">
      <c r="A544" s="67"/>
      <c r="B544" s="67"/>
      <c r="C544" s="67"/>
      <c r="D544" s="67"/>
      <c r="E544" s="67"/>
    </row>
    <row r="545">
      <c r="A545" s="67"/>
      <c r="B545" s="67"/>
      <c r="C545" s="67"/>
      <c r="D545" s="67"/>
      <c r="E545" s="67"/>
    </row>
    <row r="546">
      <c r="A546" s="67"/>
      <c r="B546" s="67"/>
      <c r="C546" s="67"/>
      <c r="D546" s="67"/>
      <c r="E546" s="67"/>
    </row>
    <row r="547">
      <c r="A547" s="67"/>
      <c r="B547" s="67"/>
      <c r="C547" s="67"/>
      <c r="D547" s="67"/>
      <c r="E547" s="67"/>
    </row>
    <row r="548">
      <c r="A548" s="67"/>
      <c r="B548" s="67"/>
      <c r="C548" s="67"/>
      <c r="D548" s="67"/>
      <c r="E548" s="67"/>
    </row>
    <row r="549">
      <c r="A549" s="67"/>
      <c r="B549" s="67"/>
      <c r="C549" s="67"/>
      <c r="D549" s="67"/>
      <c r="E549" s="67"/>
    </row>
    <row r="550">
      <c r="A550" s="67"/>
      <c r="B550" s="67"/>
      <c r="C550" s="67"/>
      <c r="D550" s="67"/>
      <c r="E550" s="67"/>
    </row>
    <row r="551">
      <c r="A551" s="67"/>
      <c r="B551" s="67"/>
      <c r="C551" s="67"/>
      <c r="D551" s="67"/>
      <c r="E551" s="67"/>
    </row>
    <row r="552">
      <c r="A552" s="67"/>
      <c r="B552" s="67"/>
      <c r="C552" s="67"/>
      <c r="D552" s="67"/>
      <c r="E552" s="67"/>
    </row>
    <row r="553">
      <c r="A553" s="67"/>
      <c r="B553" s="67"/>
      <c r="C553" s="67"/>
      <c r="D553" s="67"/>
      <c r="E553" s="67"/>
    </row>
    <row r="554">
      <c r="A554" s="67"/>
      <c r="B554" s="67"/>
      <c r="C554" s="67"/>
      <c r="D554" s="67"/>
      <c r="E554" s="67"/>
    </row>
    <row r="555">
      <c r="A555" s="67"/>
      <c r="B555" s="67"/>
      <c r="C555" s="67"/>
      <c r="D555" s="67"/>
      <c r="E555" s="67"/>
    </row>
    <row r="556">
      <c r="A556" s="67"/>
      <c r="B556" s="67"/>
      <c r="C556" s="67"/>
      <c r="D556" s="67"/>
      <c r="E556" s="67"/>
    </row>
    <row r="557">
      <c r="A557" s="67"/>
      <c r="B557" s="67"/>
      <c r="C557" s="67"/>
      <c r="D557" s="67"/>
      <c r="E557" s="67"/>
    </row>
    <row r="558">
      <c r="A558" s="67"/>
      <c r="B558" s="67"/>
      <c r="C558" s="67"/>
      <c r="D558" s="67"/>
      <c r="E558" s="67"/>
    </row>
    <row r="559">
      <c r="A559" s="67"/>
      <c r="B559" s="67"/>
      <c r="C559" s="67"/>
      <c r="D559" s="67"/>
      <c r="E559" s="67"/>
    </row>
    <row r="560">
      <c r="A560" s="67"/>
      <c r="B560" s="67"/>
      <c r="C560" s="67"/>
      <c r="D560" s="67"/>
      <c r="E560" s="67"/>
    </row>
    <row r="561">
      <c r="A561" s="67"/>
      <c r="B561" s="67"/>
      <c r="C561" s="67"/>
      <c r="D561" s="67"/>
      <c r="E561" s="67"/>
    </row>
    <row r="562">
      <c r="A562" s="67"/>
      <c r="B562" s="67"/>
      <c r="C562" s="67"/>
      <c r="D562" s="67"/>
      <c r="E562" s="67"/>
    </row>
    <row r="563">
      <c r="A563" s="67"/>
      <c r="B563" s="67"/>
      <c r="C563" s="67"/>
      <c r="D563" s="67"/>
      <c r="E563" s="67"/>
    </row>
    <row r="564">
      <c r="A564" s="67"/>
      <c r="B564" s="67"/>
      <c r="C564" s="67"/>
      <c r="D564" s="67"/>
      <c r="E564" s="67"/>
    </row>
    <row r="565">
      <c r="A565" s="67"/>
      <c r="B565" s="67"/>
      <c r="C565" s="67"/>
      <c r="D565" s="67"/>
      <c r="E565" s="67"/>
    </row>
    <row r="566">
      <c r="A566" s="67"/>
      <c r="B566" s="67"/>
      <c r="C566" s="67"/>
      <c r="D566" s="67"/>
      <c r="E566" s="67"/>
    </row>
    <row r="567">
      <c r="A567" s="67"/>
      <c r="B567" s="67"/>
      <c r="C567" s="67"/>
      <c r="D567" s="67"/>
      <c r="E567" s="67"/>
    </row>
    <row r="568">
      <c r="A568" s="67"/>
      <c r="B568" s="67"/>
      <c r="C568" s="67"/>
      <c r="D568" s="67"/>
      <c r="E568" s="67"/>
    </row>
    <row r="569">
      <c r="A569" s="67"/>
      <c r="B569" s="67"/>
      <c r="C569" s="67"/>
      <c r="D569" s="67"/>
      <c r="E569" s="67"/>
    </row>
    <row r="570">
      <c r="A570" s="67"/>
      <c r="B570" s="67"/>
      <c r="C570" s="67"/>
      <c r="D570" s="67"/>
      <c r="E570" s="67"/>
    </row>
    <row r="571">
      <c r="A571" s="67"/>
      <c r="B571" s="67"/>
      <c r="C571" s="67"/>
      <c r="D571" s="67"/>
      <c r="E571" s="67"/>
    </row>
    <row r="572">
      <c r="A572" s="67"/>
      <c r="B572" s="67"/>
      <c r="C572" s="67"/>
      <c r="D572" s="67"/>
      <c r="E572" s="67"/>
    </row>
    <row r="573">
      <c r="A573" s="67"/>
      <c r="B573" s="67"/>
      <c r="C573" s="67"/>
      <c r="D573" s="67"/>
      <c r="E573" s="67"/>
    </row>
    <row r="574">
      <c r="A574" s="67"/>
      <c r="B574" s="67"/>
      <c r="C574" s="67"/>
      <c r="D574" s="67"/>
      <c r="E574" s="67"/>
    </row>
    <row r="575">
      <c r="A575" s="67"/>
      <c r="B575" s="67"/>
      <c r="C575" s="67"/>
      <c r="D575" s="67"/>
      <c r="E575" s="67"/>
    </row>
    <row r="576">
      <c r="A576" s="67"/>
      <c r="B576" s="67"/>
      <c r="C576" s="67"/>
      <c r="D576" s="67"/>
      <c r="E576" s="67"/>
    </row>
    <row r="577">
      <c r="A577" s="67"/>
      <c r="B577" s="67"/>
      <c r="C577" s="67"/>
      <c r="D577" s="67"/>
      <c r="E577" s="67"/>
    </row>
    <row r="578">
      <c r="A578" s="67"/>
      <c r="B578" s="67"/>
      <c r="C578" s="67"/>
      <c r="D578" s="67"/>
      <c r="E578" s="67"/>
    </row>
    <row r="579">
      <c r="A579" s="67"/>
      <c r="B579" s="67"/>
      <c r="C579" s="67"/>
      <c r="D579" s="67"/>
      <c r="E579" s="67"/>
    </row>
    <row r="580">
      <c r="A580" s="67"/>
      <c r="B580" s="67"/>
      <c r="C580" s="67"/>
      <c r="D580" s="67"/>
      <c r="E580" s="67"/>
    </row>
    <row r="581">
      <c r="A581" s="67"/>
      <c r="B581" s="67"/>
      <c r="C581" s="67"/>
      <c r="D581" s="67"/>
      <c r="E581" s="67"/>
    </row>
    <row r="582">
      <c r="A582" s="67"/>
      <c r="B582" s="67"/>
      <c r="C582" s="67"/>
      <c r="D582" s="67"/>
      <c r="E582" s="67"/>
    </row>
    <row r="583">
      <c r="A583" s="67"/>
      <c r="B583" s="67"/>
      <c r="C583" s="67"/>
      <c r="D583" s="67"/>
      <c r="E583" s="67"/>
    </row>
    <row r="584">
      <c r="A584" s="67"/>
      <c r="B584" s="67"/>
      <c r="C584" s="67"/>
      <c r="D584" s="67"/>
      <c r="E584" s="67"/>
    </row>
    <row r="585">
      <c r="A585" s="67"/>
      <c r="B585" s="67"/>
      <c r="C585" s="67"/>
      <c r="D585" s="67"/>
      <c r="E585" s="67"/>
    </row>
    <row r="586">
      <c r="A586" s="67"/>
      <c r="B586" s="67"/>
      <c r="C586" s="67"/>
      <c r="D586" s="67"/>
      <c r="E586" s="67"/>
    </row>
    <row r="587">
      <c r="A587" s="67"/>
      <c r="B587" s="67"/>
      <c r="C587" s="67"/>
      <c r="D587" s="67"/>
      <c r="E587" s="67"/>
    </row>
    <row r="588">
      <c r="A588" s="67"/>
      <c r="B588" s="67"/>
      <c r="C588" s="67"/>
      <c r="D588" s="67"/>
      <c r="E588" s="67"/>
    </row>
    <row r="589">
      <c r="A589" s="67"/>
      <c r="B589" s="67"/>
      <c r="C589" s="67"/>
      <c r="D589" s="67"/>
      <c r="E589" s="67"/>
    </row>
    <row r="590">
      <c r="A590" s="67"/>
      <c r="B590" s="67"/>
      <c r="C590" s="67"/>
      <c r="D590" s="67"/>
      <c r="E590" s="67"/>
    </row>
    <row r="591">
      <c r="A591" s="67"/>
      <c r="B591" s="67"/>
      <c r="C591" s="67"/>
      <c r="D591" s="67"/>
      <c r="E591" s="67"/>
    </row>
    <row r="592">
      <c r="A592" s="67"/>
      <c r="B592" s="67"/>
      <c r="C592" s="67"/>
      <c r="D592" s="67"/>
      <c r="E592" s="67"/>
    </row>
    <row r="593">
      <c r="A593" s="67"/>
      <c r="B593" s="67"/>
      <c r="C593" s="67"/>
      <c r="D593" s="67"/>
      <c r="E593" s="67"/>
    </row>
    <row r="594">
      <c r="A594" s="67"/>
      <c r="B594" s="67"/>
      <c r="C594" s="67"/>
      <c r="D594" s="67"/>
      <c r="E594" s="67"/>
    </row>
    <row r="595">
      <c r="A595" s="67"/>
      <c r="B595" s="67"/>
      <c r="C595" s="67"/>
      <c r="D595" s="67"/>
      <c r="E595" s="67"/>
    </row>
    <row r="596">
      <c r="A596" s="67"/>
      <c r="B596" s="67"/>
      <c r="C596" s="67"/>
      <c r="D596" s="67"/>
      <c r="E596" s="67"/>
    </row>
    <row r="597">
      <c r="A597" s="67"/>
      <c r="B597" s="67"/>
      <c r="C597" s="67"/>
      <c r="D597" s="67"/>
      <c r="E597" s="67"/>
    </row>
    <row r="598">
      <c r="A598" s="67"/>
      <c r="B598" s="67"/>
      <c r="C598" s="67"/>
      <c r="D598" s="67"/>
      <c r="E598" s="67"/>
    </row>
    <row r="599">
      <c r="A599" s="67"/>
      <c r="B599" s="67"/>
      <c r="C599" s="67"/>
      <c r="D599" s="67"/>
      <c r="E599" s="67"/>
    </row>
    <row r="600">
      <c r="A600" s="67"/>
      <c r="B600" s="67"/>
      <c r="C600" s="67"/>
      <c r="D600" s="67"/>
      <c r="E600" s="67"/>
    </row>
    <row r="601">
      <c r="A601" s="67"/>
      <c r="B601" s="67"/>
      <c r="C601" s="67"/>
      <c r="D601" s="67"/>
      <c r="E601" s="67"/>
    </row>
    <row r="602">
      <c r="A602" s="67"/>
      <c r="B602" s="67"/>
      <c r="C602" s="67"/>
      <c r="D602" s="67"/>
      <c r="E602" s="67"/>
    </row>
    <row r="603">
      <c r="A603" s="67"/>
      <c r="B603" s="67"/>
      <c r="C603" s="67"/>
      <c r="D603" s="67"/>
      <c r="E603" s="67"/>
    </row>
    <row r="604">
      <c r="A604" s="67"/>
      <c r="B604" s="67"/>
      <c r="C604" s="67"/>
      <c r="D604" s="67"/>
      <c r="E604" s="67"/>
    </row>
    <row r="605">
      <c r="A605" s="67"/>
      <c r="B605" s="67"/>
      <c r="C605" s="67"/>
      <c r="D605" s="67"/>
      <c r="E605" s="67"/>
    </row>
    <row r="606">
      <c r="A606" s="67"/>
      <c r="B606" s="67"/>
      <c r="C606" s="67"/>
      <c r="D606" s="67"/>
      <c r="E606" s="67"/>
    </row>
    <row r="607">
      <c r="A607" s="67"/>
      <c r="B607" s="67"/>
      <c r="C607" s="67"/>
      <c r="D607" s="67"/>
      <c r="E607" s="67"/>
    </row>
    <row r="608">
      <c r="A608" s="67"/>
      <c r="B608" s="67"/>
      <c r="C608" s="67"/>
      <c r="D608" s="67"/>
      <c r="E608" s="67"/>
    </row>
    <row r="609">
      <c r="A609" s="67"/>
      <c r="B609" s="67"/>
      <c r="C609" s="67"/>
      <c r="D609" s="67"/>
      <c r="E609" s="67"/>
    </row>
    <row r="610">
      <c r="A610" s="67"/>
      <c r="B610" s="67"/>
      <c r="C610" s="67"/>
      <c r="D610" s="67"/>
      <c r="E610" s="67"/>
    </row>
    <row r="611">
      <c r="A611" s="67"/>
      <c r="B611" s="67"/>
      <c r="C611" s="67"/>
      <c r="D611" s="67"/>
      <c r="E611" s="67"/>
    </row>
    <row r="612">
      <c r="A612" s="67"/>
      <c r="B612" s="67"/>
      <c r="C612" s="67"/>
      <c r="D612" s="67"/>
      <c r="E612" s="67"/>
    </row>
    <row r="613">
      <c r="A613" s="67"/>
      <c r="B613" s="67"/>
      <c r="C613" s="67"/>
      <c r="D613" s="67"/>
      <c r="E613" s="67"/>
    </row>
    <row r="614">
      <c r="A614" s="67"/>
      <c r="B614" s="67"/>
      <c r="C614" s="67"/>
      <c r="D614" s="67"/>
      <c r="E614" s="67"/>
    </row>
    <row r="615">
      <c r="A615" s="67"/>
      <c r="B615" s="67"/>
      <c r="C615" s="67"/>
      <c r="D615" s="67"/>
      <c r="E615" s="67"/>
    </row>
    <row r="616">
      <c r="A616" s="67"/>
      <c r="B616" s="67"/>
      <c r="C616" s="67"/>
      <c r="D616" s="67"/>
      <c r="E616" s="67"/>
    </row>
    <row r="617">
      <c r="A617" s="67"/>
      <c r="B617" s="67"/>
      <c r="C617" s="67"/>
      <c r="D617" s="67"/>
      <c r="E617" s="67"/>
    </row>
    <row r="618">
      <c r="A618" s="67"/>
      <c r="B618" s="67"/>
      <c r="C618" s="67"/>
      <c r="D618" s="67"/>
      <c r="E618" s="67"/>
    </row>
    <row r="619">
      <c r="A619" s="67"/>
      <c r="B619" s="67"/>
      <c r="C619" s="67"/>
      <c r="D619" s="67"/>
      <c r="E619" s="67"/>
    </row>
    <row r="620">
      <c r="A620" s="67"/>
      <c r="B620" s="67"/>
      <c r="C620" s="67"/>
      <c r="D620" s="67"/>
      <c r="E620" s="67"/>
    </row>
    <row r="621">
      <c r="A621" s="67"/>
      <c r="B621" s="67"/>
      <c r="C621" s="67"/>
      <c r="D621" s="67"/>
      <c r="E621" s="67"/>
    </row>
    <row r="622">
      <c r="A622" s="67"/>
      <c r="B622" s="67"/>
      <c r="C622" s="67"/>
      <c r="D622" s="67"/>
      <c r="E622" s="67"/>
    </row>
    <row r="623">
      <c r="A623" s="67"/>
      <c r="B623" s="67"/>
      <c r="C623" s="67"/>
      <c r="D623" s="67"/>
      <c r="E623" s="67"/>
    </row>
    <row r="624">
      <c r="A624" s="67"/>
      <c r="B624" s="67"/>
      <c r="C624" s="67"/>
      <c r="D624" s="67"/>
      <c r="E624" s="67"/>
    </row>
    <row r="625">
      <c r="A625" s="67"/>
      <c r="B625" s="67"/>
      <c r="C625" s="67"/>
      <c r="D625" s="67"/>
      <c r="E625" s="67"/>
    </row>
    <row r="626">
      <c r="A626" s="67"/>
      <c r="B626" s="67"/>
      <c r="C626" s="67"/>
      <c r="D626" s="67"/>
      <c r="E626" s="67"/>
    </row>
    <row r="627">
      <c r="A627" s="67"/>
      <c r="B627" s="67"/>
      <c r="C627" s="67"/>
      <c r="D627" s="67"/>
      <c r="E627" s="67"/>
    </row>
    <row r="628">
      <c r="A628" s="67"/>
      <c r="B628" s="67"/>
      <c r="C628" s="67"/>
      <c r="D628" s="67"/>
      <c r="E628" s="67"/>
    </row>
    <row r="629">
      <c r="A629" s="67"/>
      <c r="B629" s="67"/>
      <c r="C629" s="67"/>
      <c r="D629" s="67"/>
      <c r="E629" s="67"/>
    </row>
    <row r="630">
      <c r="A630" s="67"/>
      <c r="B630" s="67"/>
      <c r="C630" s="67"/>
      <c r="D630" s="67"/>
      <c r="E630" s="67"/>
    </row>
    <row r="631">
      <c r="A631" s="67"/>
      <c r="B631" s="67"/>
      <c r="C631" s="67"/>
      <c r="D631" s="67"/>
      <c r="E631" s="67"/>
    </row>
    <row r="632">
      <c r="A632" s="67"/>
      <c r="B632" s="67"/>
      <c r="C632" s="67"/>
      <c r="D632" s="67"/>
      <c r="E632" s="67"/>
    </row>
    <row r="633">
      <c r="A633" s="67"/>
      <c r="B633" s="67"/>
      <c r="C633" s="67"/>
      <c r="D633" s="67"/>
      <c r="E633" s="67"/>
    </row>
    <row r="634">
      <c r="A634" s="67"/>
      <c r="B634" s="67"/>
      <c r="C634" s="67"/>
      <c r="D634" s="67"/>
      <c r="E634" s="67"/>
    </row>
    <row r="635">
      <c r="A635" s="67"/>
      <c r="B635" s="67"/>
      <c r="C635" s="67"/>
      <c r="D635" s="67"/>
      <c r="E635" s="67"/>
    </row>
    <row r="636">
      <c r="A636" s="67"/>
      <c r="B636" s="67"/>
      <c r="C636" s="67"/>
      <c r="D636" s="67"/>
      <c r="E636" s="67"/>
    </row>
    <row r="637">
      <c r="A637" s="67"/>
      <c r="B637" s="67"/>
      <c r="C637" s="67"/>
      <c r="D637" s="67"/>
      <c r="E637" s="67"/>
    </row>
    <row r="638">
      <c r="A638" s="67"/>
      <c r="B638" s="67"/>
      <c r="C638" s="67"/>
      <c r="D638" s="67"/>
      <c r="E638" s="67"/>
    </row>
    <row r="639">
      <c r="A639" s="67"/>
      <c r="B639" s="67"/>
      <c r="C639" s="67"/>
      <c r="D639" s="67"/>
      <c r="E639" s="67"/>
    </row>
    <row r="640">
      <c r="A640" s="67"/>
      <c r="B640" s="67"/>
      <c r="C640" s="67"/>
      <c r="D640" s="67"/>
      <c r="E640" s="67"/>
    </row>
    <row r="641">
      <c r="A641" s="67"/>
      <c r="B641" s="67"/>
      <c r="C641" s="67"/>
      <c r="D641" s="67"/>
      <c r="E641" s="67"/>
    </row>
    <row r="642">
      <c r="A642" s="67"/>
      <c r="B642" s="67"/>
      <c r="C642" s="67"/>
      <c r="D642" s="67"/>
      <c r="E642" s="67"/>
    </row>
    <row r="643">
      <c r="A643" s="67"/>
      <c r="B643" s="67"/>
      <c r="C643" s="67"/>
      <c r="D643" s="67"/>
      <c r="E643" s="67"/>
    </row>
    <row r="644">
      <c r="A644" s="67"/>
      <c r="B644" s="67"/>
      <c r="C644" s="67"/>
      <c r="D644" s="67"/>
      <c r="E644" s="67"/>
    </row>
    <row r="645">
      <c r="A645" s="67"/>
      <c r="B645" s="67"/>
      <c r="C645" s="67"/>
      <c r="D645" s="67"/>
      <c r="E645" s="67"/>
    </row>
    <row r="646">
      <c r="A646" s="67"/>
      <c r="B646" s="67"/>
      <c r="C646" s="67"/>
      <c r="D646" s="67"/>
      <c r="E646" s="67"/>
    </row>
    <row r="647">
      <c r="A647" s="67"/>
      <c r="B647" s="67"/>
      <c r="C647" s="67"/>
      <c r="D647" s="67"/>
      <c r="E647" s="67"/>
    </row>
    <row r="648">
      <c r="A648" s="67"/>
      <c r="B648" s="67"/>
      <c r="C648" s="67"/>
      <c r="D648" s="67"/>
      <c r="E648" s="67"/>
    </row>
    <row r="649">
      <c r="A649" s="67"/>
      <c r="B649" s="67"/>
      <c r="C649" s="67"/>
      <c r="D649" s="67"/>
      <c r="E649" s="67"/>
    </row>
    <row r="650">
      <c r="A650" s="67"/>
      <c r="B650" s="67"/>
      <c r="C650" s="67"/>
      <c r="D650" s="67"/>
      <c r="E650" s="67"/>
    </row>
    <row r="651">
      <c r="A651" s="67"/>
      <c r="B651" s="67"/>
      <c r="C651" s="67"/>
      <c r="D651" s="67"/>
      <c r="E651" s="67"/>
    </row>
    <row r="652">
      <c r="A652" s="67"/>
      <c r="B652" s="67"/>
      <c r="C652" s="67"/>
      <c r="D652" s="67"/>
      <c r="E652" s="67"/>
    </row>
    <row r="653">
      <c r="A653" s="67"/>
      <c r="B653" s="67"/>
      <c r="C653" s="67"/>
      <c r="D653" s="67"/>
      <c r="E653" s="67"/>
    </row>
    <row r="654">
      <c r="A654" s="67"/>
      <c r="B654" s="67"/>
      <c r="C654" s="67"/>
      <c r="D654" s="67"/>
      <c r="E654" s="67"/>
    </row>
    <row r="655">
      <c r="A655" s="67"/>
      <c r="B655" s="67"/>
      <c r="C655" s="67"/>
      <c r="D655" s="67"/>
      <c r="E655" s="67"/>
    </row>
    <row r="656">
      <c r="A656" s="67"/>
      <c r="B656" s="67"/>
      <c r="C656" s="67"/>
      <c r="D656" s="67"/>
      <c r="E656" s="67"/>
    </row>
    <row r="657">
      <c r="A657" s="67"/>
      <c r="B657" s="67"/>
      <c r="C657" s="67"/>
      <c r="D657" s="67"/>
      <c r="E657" s="67"/>
    </row>
    <row r="658">
      <c r="A658" s="67"/>
      <c r="B658" s="67"/>
      <c r="C658" s="67"/>
      <c r="D658" s="67"/>
      <c r="E658" s="67"/>
    </row>
    <row r="659">
      <c r="A659" s="67"/>
      <c r="B659" s="67"/>
      <c r="C659" s="67"/>
      <c r="D659" s="67"/>
      <c r="E659" s="67"/>
    </row>
    <row r="660">
      <c r="A660" s="67"/>
      <c r="B660" s="67"/>
      <c r="C660" s="67"/>
      <c r="D660" s="67"/>
      <c r="E660" s="67"/>
    </row>
    <row r="661">
      <c r="A661" s="67"/>
      <c r="B661" s="67"/>
      <c r="C661" s="67"/>
      <c r="D661" s="67"/>
      <c r="E661" s="67"/>
    </row>
    <row r="662">
      <c r="A662" s="67"/>
      <c r="B662" s="67"/>
      <c r="C662" s="67"/>
      <c r="D662" s="67"/>
      <c r="E662" s="67"/>
    </row>
    <row r="663">
      <c r="A663" s="67"/>
      <c r="B663" s="67"/>
      <c r="C663" s="67"/>
      <c r="D663" s="67"/>
      <c r="E663" s="67"/>
    </row>
    <row r="664">
      <c r="A664" s="67"/>
      <c r="B664" s="67"/>
      <c r="C664" s="67"/>
      <c r="D664" s="67"/>
      <c r="E664" s="67"/>
    </row>
    <row r="665">
      <c r="A665" s="67"/>
      <c r="B665" s="67"/>
      <c r="C665" s="67"/>
      <c r="D665" s="67"/>
      <c r="E665" s="67"/>
    </row>
    <row r="666">
      <c r="A666" s="67"/>
      <c r="B666" s="67"/>
      <c r="C666" s="67"/>
      <c r="D666" s="67"/>
      <c r="E666" s="67"/>
    </row>
    <row r="667">
      <c r="A667" s="67"/>
      <c r="B667" s="67"/>
      <c r="C667" s="67"/>
      <c r="D667" s="67"/>
      <c r="E667" s="67"/>
    </row>
    <row r="668">
      <c r="A668" s="67"/>
      <c r="B668" s="67"/>
      <c r="C668" s="67"/>
      <c r="D668" s="67"/>
      <c r="E668" s="67"/>
    </row>
    <row r="669">
      <c r="A669" s="67"/>
      <c r="B669" s="67"/>
      <c r="C669" s="67"/>
      <c r="D669" s="67"/>
      <c r="E669" s="67"/>
    </row>
    <row r="670">
      <c r="A670" s="67"/>
      <c r="B670" s="67"/>
      <c r="C670" s="67"/>
      <c r="D670" s="67"/>
      <c r="E670" s="67"/>
    </row>
    <row r="671">
      <c r="A671" s="67"/>
      <c r="B671" s="67"/>
      <c r="C671" s="67"/>
      <c r="D671" s="67"/>
      <c r="E671" s="67"/>
    </row>
    <row r="672">
      <c r="A672" s="67"/>
      <c r="B672" s="67"/>
      <c r="C672" s="67"/>
      <c r="D672" s="67"/>
      <c r="E672" s="67"/>
    </row>
    <row r="673">
      <c r="A673" s="67"/>
      <c r="B673" s="67"/>
      <c r="C673" s="67"/>
      <c r="D673" s="67"/>
      <c r="E673" s="67"/>
    </row>
    <row r="674">
      <c r="A674" s="67"/>
      <c r="B674" s="67"/>
      <c r="C674" s="67"/>
      <c r="D674" s="67"/>
      <c r="E674" s="67"/>
    </row>
    <row r="675">
      <c r="A675" s="67"/>
      <c r="B675" s="67"/>
      <c r="C675" s="67"/>
      <c r="D675" s="67"/>
      <c r="E675" s="67"/>
    </row>
    <row r="676">
      <c r="A676" s="67"/>
      <c r="B676" s="67"/>
      <c r="C676" s="67"/>
      <c r="D676" s="67"/>
      <c r="E676" s="67"/>
    </row>
    <row r="677">
      <c r="A677" s="67"/>
      <c r="B677" s="67"/>
      <c r="C677" s="67"/>
      <c r="D677" s="67"/>
      <c r="E677" s="67"/>
    </row>
    <row r="678">
      <c r="A678" s="67"/>
      <c r="B678" s="67"/>
      <c r="C678" s="67"/>
      <c r="D678" s="67"/>
      <c r="E678" s="67"/>
    </row>
    <row r="679">
      <c r="A679" s="67"/>
      <c r="B679" s="67"/>
      <c r="C679" s="67"/>
      <c r="D679" s="67"/>
      <c r="E679" s="67"/>
    </row>
    <row r="680">
      <c r="A680" s="67"/>
      <c r="B680" s="67"/>
      <c r="C680" s="67"/>
      <c r="D680" s="67"/>
      <c r="E680" s="67"/>
    </row>
    <row r="681">
      <c r="A681" s="67"/>
      <c r="B681" s="67"/>
      <c r="C681" s="67"/>
      <c r="D681" s="67"/>
      <c r="E681" s="67"/>
    </row>
    <row r="682">
      <c r="A682" s="67"/>
      <c r="B682" s="67"/>
      <c r="C682" s="67"/>
      <c r="D682" s="67"/>
      <c r="E682" s="67"/>
    </row>
    <row r="683">
      <c r="A683" s="67"/>
      <c r="B683" s="67"/>
      <c r="C683" s="67"/>
      <c r="D683" s="67"/>
      <c r="E683" s="67"/>
    </row>
    <row r="684">
      <c r="A684" s="67"/>
      <c r="B684" s="67"/>
      <c r="C684" s="67"/>
      <c r="D684" s="67"/>
      <c r="E684" s="67"/>
    </row>
    <row r="685">
      <c r="A685" s="67"/>
      <c r="B685" s="67"/>
      <c r="C685" s="67"/>
      <c r="D685" s="67"/>
      <c r="E685" s="67"/>
    </row>
    <row r="686">
      <c r="A686" s="67"/>
      <c r="B686" s="67"/>
      <c r="C686" s="67"/>
      <c r="D686" s="67"/>
      <c r="E686" s="67"/>
    </row>
    <row r="687">
      <c r="A687" s="67"/>
      <c r="B687" s="67"/>
      <c r="C687" s="67"/>
      <c r="D687" s="67"/>
      <c r="E687" s="67"/>
    </row>
    <row r="688">
      <c r="A688" s="67"/>
      <c r="B688" s="67"/>
      <c r="C688" s="67"/>
      <c r="D688" s="67"/>
      <c r="E688" s="67"/>
    </row>
    <row r="689">
      <c r="A689" s="67"/>
      <c r="B689" s="67"/>
      <c r="C689" s="67"/>
      <c r="D689" s="67"/>
      <c r="E689" s="67"/>
    </row>
    <row r="690">
      <c r="A690" s="67"/>
      <c r="B690" s="67"/>
      <c r="C690" s="67"/>
      <c r="D690" s="67"/>
      <c r="E690" s="67"/>
    </row>
    <row r="691">
      <c r="A691" s="67"/>
      <c r="B691" s="67"/>
      <c r="C691" s="67"/>
      <c r="D691" s="67"/>
      <c r="E691" s="67"/>
    </row>
    <row r="692">
      <c r="A692" s="67"/>
      <c r="B692" s="67"/>
      <c r="C692" s="67"/>
      <c r="D692" s="67"/>
      <c r="E692" s="67"/>
    </row>
    <row r="693">
      <c r="A693" s="67"/>
      <c r="B693" s="67"/>
      <c r="C693" s="67"/>
      <c r="D693" s="67"/>
      <c r="E693" s="67"/>
    </row>
    <row r="694">
      <c r="A694" s="67"/>
      <c r="B694" s="67"/>
      <c r="C694" s="67"/>
      <c r="D694" s="67"/>
      <c r="E694" s="67"/>
    </row>
    <row r="695">
      <c r="A695" s="67"/>
      <c r="B695" s="67"/>
      <c r="C695" s="67"/>
      <c r="D695" s="67"/>
      <c r="E695" s="67"/>
    </row>
    <row r="696">
      <c r="A696" s="67"/>
      <c r="B696" s="67"/>
      <c r="C696" s="67"/>
      <c r="D696" s="67"/>
      <c r="E696" s="67"/>
    </row>
    <row r="697">
      <c r="A697" s="67"/>
      <c r="B697" s="67"/>
      <c r="C697" s="67"/>
      <c r="D697" s="67"/>
      <c r="E697" s="67"/>
    </row>
    <row r="698">
      <c r="A698" s="67"/>
      <c r="B698" s="67"/>
      <c r="C698" s="67"/>
      <c r="D698" s="67"/>
      <c r="E698" s="67"/>
    </row>
    <row r="699">
      <c r="A699" s="67"/>
      <c r="B699" s="67"/>
      <c r="C699" s="67"/>
      <c r="D699" s="67"/>
      <c r="E699" s="67"/>
    </row>
    <row r="700">
      <c r="A700" s="67"/>
      <c r="B700" s="67"/>
      <c r="C700" s="67"/>
      <c r="D700" s="67"/>
      <c r="E700" s="67"/>
    </row>
    <row r="701">
      <c r="A701" s="67"/>
      <c r="B701" s="67"/>
      <c r="C701" s="67"/>
      <c r="D701" s="67"/>
      <c r="E701" s="67"/>
    </row>
    <row r="702">
      <c r="A702" s="67"/>
      <c r="B702" s="67"/>
      <c r="C702" s="67"/>
      <c r="D702" s="67"/>
      <c r="E702" s="67"/>
    </row>
    <row r="703">
      <c r="A703" s="67"/>
      <c r="B703" s="67"/>
      <c r="C703" s="67"/>
      <c r="D703" s="67"/>
      <c r="E703" s="67"/>
    </row>
    <row r="704">
      <c r="A704" s="67"/>
      <c r="B704" s="67"/>
      <c r="C704" s="67"/>
      <c r="D704" s="67"/>
      <c r="E704" s="67"/>
    </row>
    <row r="705">
      <c r="A705" s="67"/>
      <c r="B705" s="67"/>
      <c r="C705" s="67"/>
      <c r="D705" s="67"/>
      <c r="E705" s="67"/>
    </row>
    <row r="706">
      <c r="A706" s="67"/>
      <c r="B706" s="67"/>
      <c r="C706" s="67"/>
      <c r="D706" s="67"/>
      <c r="E706" s="67"/>
    </row>
    <row r="707">
      <c r="A707" s="67"/>
      <c r="B707" s="67"/>
      <c r="C707" s="67"/>
      <c r="D707" s="67"/>
      <c r="E707" s="67"/>
    </row>
    <row r="708">
      <c r="A708" s="67"/>
      <c r="B708" s="67"/>
      <c r="C708" s="67"/>
      <c r="D708" s="67"/>
      <c r="E708" s="67"/>
    </row>
    <row r="709">
      <c r="A709" s="67"/>
      <c r="B709" s="67"/>
      <c r="C709" s="67"/>
      <c r="D709" s="67"/>
      <c r="E709" s="67"/>
    </row>
    <row r="710">
      <c r="A710" s="67"/>
      <c r="B710" s="67"/>
      <c r="C710" s="67"/>
      <c r="D710" s="67"/>
      <c r="E710" s="67"/>
    </row>
    <row r="711">
      <c r="A711" s="67"/>
      <c r="B711" s="67"/>
      <c r="C711" s="67"/>
      <c r="D711" s="67"/>
      <c r="E711" s="67"/>
    </row>
    <row r="712">
      <c r="A712" s="67"/>
      <c r="B712" s="67"/>
      <c r="C712" s="67"/>
      <c r="D712" s="67"/>
      <c r="E712" s="67"/>
    </row>
    <row r="713">
      <c r="A713" s="67"/>
      <c r="B713" s="67"/>
      <c r="C713" s="67"/>
      <c r="D713" s="67"/>
      <c r="E713" s="67"/>
    </row>
    <row r="714">
      <c r="A714" s="67"/>
      <c r="B714" s="67"/>
      <c r="C714" s="67"/>
      <c r="D714" s="67"/>
      <c r="E714" s="67"/>
    </row>
    <row r="715">
      <c r="A715" s="67"/>
      <c r="B715" s="67"/>
      <c r="C715" s="67"/>
      <c r="D715" s="67"/>
      <c r="E715" s="67"/>
    </row>
    <row r="716">
      <c r="A716" s="67"/>
      <c r="B716" s="67"/>
      <c r="C716" s="67"/>
      <c r="D716" s="67"/>
      <c r="E716" s="67"/>
    </row>
    <row r="717">
      <c r="A717" s="67"/>
      <c r="B717" s="67"/>
      <c r="C717" s="67"/>
      <c r="D717" s="67"/>
      <c r="E717" s="67"/>
    </row>
    <row r="718">
      <c r="A718" s="67"/>
      <c r="B718" s="67"/>
      <c r="C718" s="67"/>
      <c r="D718" s="67"/>
      <c r="E718" s="67"/>
    </row>
    <row r="719">
      <c r="A719" s="67"/>
      <c r="B719" s="67"/>
      <c r="C719" s="67"/>
      <c r="D719" s="67"/>
      <c r="E719" s="67"/>
    </row>
    <row r="720">
      <c r="A720" s="67"/>
      <c r="B720" s="67"/>
      <c r="C720" s="67"/>
      <c r="D720" s="67"/>
      <c r="E720" s="67"/>
    </row>
    <row r="721">
      <c r="A721" s="67"/>
      <c r="B721" s="67"/>
      <c r="C721" s="67"/>
      <c r="D721" s="67"/>
      <c r="E721" s="67"/>
    </row>
    <row r="722">
      <c r="A722" s="67"/>
      <c r="B722" s="67"/>
      <c r="C722" s="67"/>
      <c r="D722" s="67"/>
      <c r="E722" s="67"/>
    </row>
    <row r="723">
      <c r="A723" s="67"/>
      <c r="B723" s="67"/>
      <c r="C723" s="67"/>
      <c r="D723" s="67"/>
      <c r="E723" s="67"/>
    </row>
    <row r="724">
      <c r="A724" s="67"/>
      <c r="B724" s="67"/>
      <c r="C724" s="67"/>
      <c r="D724" s="67"/>
      <c r="E724" s="67"/>
    </row>
    <row r="725">
      <c r="A725" s="67"/>
      <c r="B725" s="67"/>
      <c r="C725" s="67"/>
      <c r="D725" s="67"/>
      <c r="E725" s="67"/>
    </row>
    <row r="726">
      <c r="A726" s="67"/>
      <c r="B726" s="67"/>
      <c r="C726" s="67"/>
      <c r="D726" s="67"/>
      <c r="E726" s="67"/>
    </row>
    <row r="727">
      <c r="A727" s="67"/>
      <c r="B727" s="67"/>
      <c r="C727" s="67"/>
      <c r="D727" s="67"/>
      <c r="E727" s="67"/>
    </row>
    <row r="728">
      <c r="A728" s="67"/>
      <c r="B728" s="67"/>
      <c r="C728" s="67"/>
      <c r="D728" s="67"/>
      <c r="E728" s="67"/>
    </row>
    <row r="729">
      <c r="A729" s="67"/>
      <c r="B729" s="67"/>
      <c r="C729" s="67"/>
      <c r="D729" s="67"/>
      <c r="E729" s="67"/>
    </row>
    <row r="730">
      <c r="A730" s="67"/>
      <c r="B730" s="67"/>
      <c r="C730" s="67"/>
      <c r="D730" s="67"/>
      <c r="E730" s="67"/>
    </row>
    <row r="731">
      <c r="A731" s="67"/>
      <c r="B731" s="67"/>
      <c r="C731" s="67"/>
      <c r="D731" s="67"/>
      <c r="E731" s="67"/>
    </row>
    <row r="732">
      <c r="A732" s="67"/>
      <c r="B732" s="67"/>
      <c r="C732" s="67"/>
      <c r="D732" s="67"/>
      <c r="E732" s="67"/>
    </row>
    <row r="733">
      <c r="A733" s="67"/>
      <c r="B733" s="67"/>
      <c r="C733" s="67"/>
      <c r="D733" s="67"/>
      <c r="E733" s="67"/>
    </row>
    <row r="734">
      <c r="A734" s="67"/>
      <c r="B734" s="67"/>
      <c r="C734" s="67"/>
      <c r="D734" s="67"/>
      <c r="E734" s="67"/>
    </row>
    <row r="735">
      <c r="A735" s="67"/>
      <c r="B735" s="67"/>
      <c r="C735" s="67"/>
      <c r="D735" s="67"/>
      <c r="E735" s="67"/>
    </row>
    <row r="736">
      <c r="A736" s="67"/>
      <c r="B736" s="67"/>
      <c r="C736" s="67"/>
      <c r="D736" s="67"/>
      <c r="E736" s="67"/>
    </row>
    <row r="737">
      <c r="A737" s="67"/>
      <c r="B737" s="67"/>
      <c r="C737" s="67"/>
      <c r="D737" s="67"/>
      <c r="E737" s="67"/>
    </row>
    <row r="738">
      <c r="A738" s="67"/>
      <c r="B738" s="67"/>
      <c r="C738" s="67"/>
      <c r="D738" s="67"/>
      <c r="E738" s="67"/>
    </row>
    <row r="739">
      <c r="A739" s="67"/>
      <c r="B739" s="67"/>
      <c r="C739" s="67"/>
      <c r="D739" s="67"/>
      <c r="E739" s="67"/>
    </row>
    <row r="740">
      <c r="A740" s="67"/>
      <c r="B740" s="67"/>
      <c r="C740" s="67"/>
      <c r="D740" s="67"/>
      <c r="E740" s="67"/>
    </row>
    <row r="741">
      <c r="A741" s="67"/>
      <c r="B741" s="67"/>
      <c r="C741" s="67"/>
      <c r="D741" s="67"/>
      <c r="E741" s="67"/>
    </row>
    <row r="742">
      <c r="A742" s="67"/>
      <c r="B742" s="67"/>
      <c r="C742" s="67"/>
      <c r="D742" s="67"/>
      <c r="E742" s="67"/>
    </row>
    <row r="743">
      <c r="A743" s="67"/>
      <c r="B743" s="67"/>
      <c r="C743" s="67"/>
      <c r="D743" s="67"/>
      <c r="E743" s="67"/>
    </row>
    <row r="744">
      <c r="A744" s="67"/>
      <c r="B744" s="67"/>
      <c r="C744" s="67"/>
      <c r="D744" s="67"/>
      <c r="E744" s="67"/>
    </row>
    <row r="745">
      <c r="A745" s="67"/>
      <c r="B745" s="67"/>
      <c r="C745" s="67"/>
      <c r="D745" s="67"/>
      <c r="E745" s="67"/>
    </row>
    <row r="746">
      <c r="A746" s="67"/>
      <c r="B746" s="67"/>
      <c r="C746" s="67"/>
      <c r="D746" s="67"/>
      <c r="E746" s="67"/>
    </row>
    <row r="747">
      <c r="A747" s="67"/>
      <c r="B747" s="67"/>
      <c r="C747" s="67"/>
      <c r="D747" s="67"/>
      <c r="E747" s="67"/>
    </row>
    <row r="748">
      <c r="A748" s="67"/>
      <c r="B748" s="67"/>
      <c r="C748" s="67"/>
      <c r="D748" s="67"/>
      <c r="E748" s="67"/>
    </row>
    <row r="749">
      <c r="A749" s="67"/>
      <c r="B749" s="67"/>
      <c r="C749" s="67"/>
      <c r="D749" s="67"/>
      <c r="E749" s="67"/>
    </row>
    <row r="750">
      <c r="A750" s="67"/>
      <c r="B750" s="67"/>
      <c r="C750" s="67"/>
      <c r="D750" s="67"/>
      <c r="E750" s="67"/>
    </row>
    <row r="751">
      <c r="A751" s="67"/>
      <c r="B751" s="67"/>
      <c r="C751" s="67"/>
      <c r="D751" s="67"/>
      <c r="E751" s="67"/>
    </row>
    <row r="752">
      <c r="A752" s="67"/>
      <c r="B752" s="67"/>
      <c r="C752" s="67"/>
      <c r="D752" s="67"/>
      <c r="E752" s="67"/>
    </row>
    <row r="753">
      <c r="A753" s="67"/>
      <c r="B753" s="67"/>
      <c r="C753" s="67"/>
      <c r="D753" s="67"/>
      <c r="E753" s="67"/>
    </row>
    <row r="754">
      <c r="A754" s="67"/>
      <c r="B754" s="67"/>
      <c r="C754" s="67"/>
      <c r="D754" s="67"/>
      <c r="E754" s="67"/>
    </row>
    <row r="755">
      <c r="A755" s="67"/>
      <c r="B755" s="67"/>
      <c r="C755" s="67"/>
      <c r="D755" s="67"/>
      <c r="E755" s="67"/>
    </row>
    <row r="756">
      <c r="A756" s="67"/>
      <c r="B756" s="67"/>
      <c r="C756" s="67"/>
      <c r="D756" s="67"/>
      <c r="E756" s="67"/>
    </row>
    <row r="757">
      <c r="A757" s="67"/>
      <c r="B757" s="67"/>
      <c r="C757" s="67"/>
      <c r="D757" s="67"/>
      <c r="E757" s="67"/>
    </row>
    <row r="758">
      <c r="A758" s="67"/>
      <c r="B758" s="67"/>
      <c r="C758" s="67"/>
      <c r="D758" s="67"/>
      <c r="E758" s="67"/>
    </row>
    <row r="759">
      <c r="A759" s="67"/>
      <c r="B759" s="67"/>
      <c r="C759" s="67"/>
      <c r="D759" s="67"/>
      <c r="E759" s="67"/>
    </row>
    <row r="760">
      <c r="A760" s="67"/>
      <c r="B760" s="67"/>
      <c r="C760" s="67"/>
      <c r="D760" s="67"/>
      <c r="E760" s="67"/>
    </row>
    <row r="761">
      <c r="A761" s="67"/>
      <c r="B761" s="67"/>
      <c r="C761" s="67"/>
      <c r="D761" s="67"/>
      <c r="E761" s="67"/>
    </row>
    <row r="762">
      <c r="A762" s="67"/>
      <c r="B762" s="67"/>
      <c r="C762" s="67"/>
      <c r="D762" s="67"/>
      <c r="E762" s="67"/>
    </row>
    <row r="763">
      <c r="A763" s="67"/>
      <c r="B763" s="67"/>
      <c r="C763" s="67"/>
      <c r="D763" s="67"/>
      <c r="E763" s="67"/>
    </row>
    <row r="764">
      <c r="A764" s="67"/>
      <c r="B764" s="67"/>
      <c r="C764" s="67"/>
      <c r="D764" s="67"/>
      <c r="E764" s="67"/>
    </row>
    <row r="765">
      <c r="A765" s="67"/>
      <c r="B765" s="67"/>
      <c r="C765" s="67"/>
      <c r="D765" s="67"/>
      <c r="E765" s="67"/>
    </row>
    <row r="766">
      <c r="A766" s="67"/>
      <c r="B766" s="67"/>
      <c r="C766" s="67"/>
      <c r="D766" s="67"/>
      <c r="E766" s="67"/>
    </row>
    <row r="767">
      <c r="A767" s="67"/>
      <c r="B767" s="67"/>
      <c r="C767" s="67"/>
      <c r="D767" s="67"/>
      <c r="E767" s="67"/>
    </row>
    <row r="768">
      <c r="A768" s="67"/>
      <c r="B768" s="67"/>
      <c r="C768" s="67"/>
      <c r="D768" s="67"/>
      <c r="E768" s="67"/>
    </row>
    <row r="769">
      <c r="A769" s="67"/>
      <c r="B769" s="67"/>
      <c r="C769" s="67"/>
      <c r="D769" s="67"/>
      <c r="E769" s="67"/>
    </row>
    <row r="770">
      <c r="A770" s="67"/>
      <c r="B770" s="67"/>
      <c r="C770" s="67"/>
      <c r="D770" s="67"/>
      <c r="E770" s="67"/>
    </row>
    <row r="771">
      <c r="A771" s="67"/>
      <c r="B771" s="67"/>
      <c r="C771" s="67"/>
      <c r="D771" s="67"/>
      <c r="E771" s="67"/>
    </row>
    <row r="772">
      <c r="A772" s="67"/>
      <c r="B772" s="67"/>
      <c r="C772" s="67"/>
      <c r="D772" s="67"/>
      <c r="E772" s="67"/>
    </row>
    <row r="773">
      <c r="A773" s="67"/>
      <c r="B773" s="67"/>
      <c r="C773" s="67"/>
      <c r="D773" s="67"/>
      <c r="E773" s="67"/>
    </row>
    <row r="774">
      <c r="A774" s="67"/>
      <c r="B774" s="67"/>
      <c r="C774" s="67"/>
      <c r="D774" s="67"/>
      <c r="E774" s="67"/>
    </row>
    <row r="775">
      <c r="A775" s="67"/>
      <c r="B775" s="67"/>
      <c r="C775" s="67"/>
      <c r="D775" s="67"/>
      <c r="E775" s="67"/>
    </row>
    <row r="776">
      <c r="A776" s="67"/>
      <c r="B776" s="67"/>
      <c r="C776" s="67"/>
      <c r="D776" s="67"/>
      <c r="E776" s="67"/>
    </row>
    <row r="777">
      <c r="A777" s="67"/>
      <c r="B777" s="67"/>
      <c r="C777" s="67"/>
      <c r="D777" s="67"/>
      <c r="E777" s="67"/>
    </row>
    <row r="778">
      <c r="A778" s="67"/>
      <c r="B778" s="67"/>
      <c r="C778" s="67"/>
      <c r="D778" s="67"/>
      <c r="E778" s="67"/>
    </row>
    <row r="779">
      <c r="A779" s="67"/>
      <c r="B779" s="67"/>
      <c r="C779" s="67"/>
      <c r="D779" s="67"/>
      <c r="E779" s="67"/>
    </row>
    <row r="780">
      <c r="A780" s="67"/>
      <c r="B780" s="67"/>
      <c r="C780" s="67"/>
      <c r="D780" s="67"/>
      <c r="E780" s="67"/>
    </row>
    <row r="781">
      <c r="A781" s="67"/>
      <c r="B781" s="67"/>
      <c r="C781" s="67"/>
      <c r="D781" s="67"/>
      <c r="E781" s="67"/>
    </row>
    <row r="782">
      <c r="A782" s="67"/>
      <c r="B782" s="67"/>
      <c r="C782" s="67"/>
      <c r="D782" s="67"/>
      <c r="E782" s="67"/>
    </row>
    <row r="783">
      <c r="A783" s="67"/>
      <c r="B783" s="67"/>
      <c r="C783" s="67"/>
      <c r="D783" s="67"/>
      <c r="E783" s="67"/>
    </row>
    <row r="784">
      <c r="A784" s="67"/>
      <c r="B784" s="67"/>
      <c r="C784" s="67"/>
      <c r="D784" s="67"/>
      <c r="E784" s="67"/>
    </row>
    <row r="785">
      <c r="A785" s="67"/>
      <c r="B785" s="67"/>
      <c r="C785" s="67"/>
      <c r="D785" s="67"/>
      <c r="E785" s="67"/>
    </row>
    <row r="786">
      <c r="A786" s="67"/>
      <c r="B786" s="67"/>
      <c r="C786" s="67"/>
      <c r="D786" s="67"/>
      <c r="E786" s="67"/>
    </row>
    <row r="787">
      <c r="A787" s="67"/>
      <c r="B787" s="67"/>
      <c r="C787" s="67"/>
      <c r="D787" s="67"/>
      <c r="E787" s="67"/>
    </row>
    <row r="788">
      <c r="A788" s="67"/>
      <c r="B788" s="67"/>
      <c r="C788" s="67"/>
      <c r="D788" s="67"/>
      <c r="E788" s="67"/>
    </row>
    <row r="789">
      <c r="A789" s="67"/>
      <c r="B789" s="67"/>
      <c r="C789" s="67"/>
      <c r="D789" s="67"/>
      <c r="E789" s="67"/>
    </row>
    <row r="790">
      <c r="A790" s="67"/>
      <c r="B790" s="67"/>
      <c r="C790" s="67"/>
      <c r="D790" s="67"/>
      <c r="E790" s="67"/>
    </row>
    <row r="791">
      <c r="A791" s="67"/>
      <c r="B791" s="67"/>
      <c r="C791" s="67"/>
      <c r="D791" s="67"/>
      <c r="E791" s="67"/>
    </row>
    <row r="792">
      <c r="A792" s="67"/>
      <c r="B792" s="67"/>
      <c r="C792" s="67"/>
      <c r="D792" s="67"/>
      <c r="E792" s="67"/>
    </row>
    <row r="793">
      <c r="A793" s="67"/>
      <c r="B793" s="67"/>
      <c r="C793" s="67"/>
      <c r="D793" s="67"/>
      <c r="E793" s="67"/>
    </row>
    <row r="794">
      <c r="A794" s="67"/>
      <c r="B794" s="67"/>
      <c r="C794" s="67"/>
      <c r="D794" s="67"/>
      <c r="E794" s="67"/>
    </row>
    <row r="795">
      <c r="A795" s="67"/>
      <c r="B795" s="67"/>
      <c r="C795" s="67"/>
      <c r="D795" s="67"/>
      <c r="E795" s="67"/>
    </row>
    <row r="796">
      <c r="A796" s="67"/>
      <c r="B796" s="67"/>
      <c r="C796" s="67"/>
      <c r="D796" s="67"/>
      <c r="E796" s="67"/>
    </row>
    <row r="797">
      <c r="A797" s="67"/>
      <c r="B797" s="67"/>
      <c r="C797" s="67"/>
      <c r="D797" s="67"/>
      <c r="E797" s="67"/>
    </row>
    <row r="798">
      <c r="A798" s="67"/>
      <c r="B798" s="67"/>
      <c r="C798" s="67"/>
      <c r="D798" s="67"/>
      <c r="E798" s="67"/>
    </row>
    <row r="799">
      <c r="A799" s="67"/>
      <c r="B799" s="67"/>
      <c r="C799" s="67"/>
      <c r="D799" s="67"/>
      <c r="E799" s="67"/>
    </row>
    <row r="800">
      <c r="A800" s="67"/>
      <c r="B800" s="67"/>
      <c r="C800" s="67"/>
      <c r="D800" s="67"/>
      <c r="E800" s="67"/>
    </row>
    <row r="801">
      <c r="A801" s="67"/>
      <c r="B801" s="67"/>
      <c r="C801" s="67"/>
      <c r="D801" s="67"/>
      <c r="E801" s="67"/>
    </row>
    <row r="802">
      <c r="A802" s="67"/>
      <c r="B802" s="67"/>
      <c r="C802" s="67"/>
      <c r="D802" s="67"/>
      <c r="E802" s="67"/>
    </row>
    <row r="803">
      <c r="A803" s="67"/>
      <c r="B803" s="67"/>
      <c r="C803" s="67"/>
      <c r="D803" s="67"/>
      <c r="E803" s="67"/>
    </row>
    <row r="804">
      <c r="A804" s="67"/>
      <c r="B804" s="67"/>
      <c r="C804" s="67"/>
      <c r="D804" s="67"/>
      <c r="E804" s="67"/>
    </row>
    <row r="805">
      <c r="A805" s="67"/>
      <c r="B805" s="67"/>
      <c r="C805" s="67"/>
      <c r="D805" s="67"/>
      <c r="E805" s="67"/>
    </row>
    <row r="806">
      <c r="A806" s="67"/>
      <c r="B806" s="67"/>
      <c r="C806" s="67"/>
      <c r="D806" s="67"/>
      <c r="E806" s="67"/>
    </row>
    <row r="807">
      <c r="A807" s="67"/>
      <c r="B807" s="67"/>
      <c r="C807" s="67"/>
      <c r="D807" s="67"/>
      <c r="E807" s="67"/>
    </row>
    <row r="808">
      <c r="A808" s="67"/>
      <c r="B808" s="67"/>
      <c r="C808" s="67"/>
      <c r="D808" s="67"/>
      <c r="E808" s="67"/>
    </row>
    <row r="809">
      <c r="A809" s="67"/>
      <c r="B809" s="67"/>
      <c r="C809" s="67"/>
      <c r="D809" s="67"/>
      <c r="E809" s="67"/>
    </row>
    <row r="810">
      <c r="A810" s="67"/>
      <c r="B810" s="67"/>
      <c r="C810" s="67"/>
      <c r="D810" s="67"/>
      <c r="E810" s="67"/>
    </row>
    <row r="811">
      <c r="A811" s="67"/>
      <c r="B811" s="67"/>
      <c r="C811" s="67"/>
      <c r="D811" s="67"/>
      <c r="E811" s="67"/>
    </row>
    <row r="812">
      <c r="A812" s="67"/>
      <c r="B812" s="67"/>
      <c r="C812" s="67"/>
      <c r="D812" s="67"/>
      <c r="E812" s="67"/>
    </row>
    <row r="813">
      <c r="A813" s="67"/>
      <c r="B813" s="67"/>
      <c r="C813" s="67"/>
      <c r="D813" s="67"/>
      <c r="E813" s="67"/>
    </row>
    <row r="814">
      <c r="A814" s="67"/>
      <c r="B814" s="67"/>
      <c r="C814" s="67"/>
      <c r="D814" s="67"/>
      <c r="E814" s="67"/>
    </row>
    <row r="815">
      <c r="A815" s="67"/>
      <c r="B815" s="67"/>
      <c r="C815" s="67"/>
      <c r="D815" s="67"/>
      <c r="E815" s="67"/>
    </row>
    <row r="816">
      <c r="A816" s="67"/>
      <c r="B816" s="67"/>
      <c r="C816" s="67"/>
      <c r="D816" s="67"/>
      <c r="E816" s="67"/>
    </row>
    <row r="817">
      <c r="A817" s="67"/>
      <c r="B817" s="67"/>
      <c r="C817" s="67"/>
      <c r="D817" s="67"/>
      <c r="E817" s="67"/>
    </row>
    <row r="818">
      <c r="A818" s="67"/>
      <c r="B818" s="67"/>
      <c r="C818" s="67"/>
      <c r="D818" s="67"/>
      <c r="E818" s="67"/>
    </row>
    <row r="819">
      <c r="A819" s="67"/>
      <c r="B819" s="67"/>
      <c r="C819" s="67"/>
      <c r="D819" s="67"/>
      <c r="E819" s="67"/>
    </row>
    <row r="820">
      <c r="A820" s="67"/>
      <c r="B820" s="67"/>
      <c r="C820" s="67"/>
      <c r="D820" s="67"/>
      <c r="E820" s="67"/>
    </row>
    <row r="821">
      <c r="A821" s="67"/>
      <c r="B821" s="67"/>
      <c r="C821" s="67"/>
      <c r="D821" s="67"/>
      <c r="E821" s="67"/>
    </row>
    <row r="822">
      <c r="A822" s="67"/>
      <c r="B822" s="67"/>
      <c r="C822" s="67"/>
      <c r="D822" s="67"/>
      <c r="E822" s="67"/>
    </row>
    <row r="823">
      <c r="A823" s="67"/>
      <c r="B823" s="67"/>
      <c r="C823" s="67"/>
      <c r="D823" s="67"/>
      <c r="E823" s="67"/>
    </row>
    <row r="824">
      <c r="A824" s="67"/>
      <c r="B824" s="67"/>
      <c r="C824" s="67"/>
      <c r="D824" s="67"/>
      <c r="E824" s="67"/>
    </row>
    <row r="825">
      <c r="A825" s="67"/>
      <c r="B825" s="67"/>
      <c r="C825" s="67"/>
      <c r="D825" s="67"/>
      <c r="E825" s="67"/>
    </row>
    <row r="826">
      <c r="A826" s="67"/>
      <c r="B826" s="67"/>
      <c r="C826" s="67"/>
      <c r="D826" s="67"/>
      <c r="E826" s="67"/>
    </row>
    <row r="827">
      <c r="A827" s="67"/>
      <c r="B827" s="67"/>
      <c r="C827" s="67"/>
      <c r="D827" s="67"/>
      <c r="E827" s="67"/>
    </row>
    <row r="828">
      <c r="A828" s="67"/>
      <c r="B828" s="67"/>
      <c r="C828" s="67"/>
      <c r="D828" s="67"/>
      <c r="E828" s="67"/>
    </row>
    <row r="829">
      <c r="A829" s="67"/>
      <c r="B829" s="67"/>
      <c r="C829" s="67"/>
      <c r="D829" s="67"/>
      <c r="E829" s="67"/>
    </row>
    <row r="830">
      <c r="A830" s="67"/>
      <c r="B830" s="67"/>
      <c r="C830" s="67"/>
      <c r="D830" s="67"/>
      <c r="E830" s="67"/>
    </row>
    <row r="831">
      <c r="A831" s="67"/>
      <c r="B831" s="67"/>
      <c r="C831" s="67"/>
      <c r="D831" s="67"/>
      <c r="E831" s="67"/>
    </row>
    <row r="832">
      <c r="A832" s="67"/>
      <c r="B832" s="67"/>
      <c r="C832" s="67"/>
      <c r="D832" s="67"/>
      <c r="E832" s="67"/>
    </row>
    <row r="833">
      <c r="A833" s="67"/>
      <c r="B833" s="67"/>
      <c r="C833" s="67"/>
      <c r="D833" s="67"/>
      <c r="E833" s="67"/>
    </row>
    <row r="834">
      <c r="A834" s="67"/>
      <c r="B834" s="67"/>
      <c r="C834" s="67"/>
      <c r="D834" s="67"/>
      <c r="E834" s="67"/>
    </row>
    <row r="835">
      <c r="A835" s="67"/>
      <c r="B835" s="67"/>
      <c r="C835" s="67"/>
      <c r="D835" s="67"/>
      <c r="E835" s="67"/>
    </row>
    <row r="836">
      <c r="A836" s="67"/>
      <c r="B836" s="67"/>
      <c r="C836" s="67"/>
      <c r="D836" s="67"/>
      <c r="E836" s="67"/>
    </row>
    <row r="837">
      <c r="A837" s="67"/>
      <c r="B837" s="67"/>
      <c r="C837" s="67"/>
      <c r="D837" s="67"/>
      <c r="E837" s="67"/>
    </row>
    <row r="838">
      <c r="A838" s="67"/>
      <c r="B838" s="67"/>
      <c r="C838" s="67"/>
      <c r="D838" s="67"/>
      <c r="E838" s="67"/>
    </row>
    <row r="839">
      <c r="A839" s="67"/>
      <c r="B839" s="67"/>
      <c r="C839" s="67"/>
      <c r="D839" s="67"/>
      <c r="E839" s="67"/>
    </row>
    <row r="840">
      <c r="A840" s="67"/>
      <c r="B840" s="67"/>
      <c r="C840" s="67"/>
      <c r="D840" s="67"/>
      <c r="E840" s="67"/>
    </row>
    <row r="841">
      <c r="A841" s="67"/>
      <c r="B841" s="67"/>
      <c r="C841" s="67"/>
      <c r="D841" s="67"/>
      <c r="E841" s="67"/>
    </row>
    <row r="842">
      <c r="A842" s="67"/>
      <c r="B842" s="67"/>
      <c r="C842" s="67"/>
      <c r="D842" s="67"/>
      <c r="E842" s="67"/>
    </row>
    <row r="843">
      <c r="A843" s="67"/>
      <c r="B843" s="67"/>
      <c r="C843" s="67"/>
      <c r="D843" s="67"/>
      <c r="E843" s="67"/>
    </row>
    <row r="844">
      <c r="A844" s="67"/>
      <c r="B844" s="67"/>
      <c r="C844" s="67"/>
      <c r="D844" s="67"/>
      <c r="E844" s="67"/>
    </row>
    <row r="845">
      <c r="A845" s="67"/>
      <c r="B845" s="67"/>
      <c r="C845" s="67"/>
      <c r="D845" s="67"/>
      <c r="E845" s="67"/>
    </row>
    <row r="846">
      <c r="A846" s="67"/>
      <c r="B846" s="67"/>
      <c r="C846" s="67"/>
      <c r="D846" s="67"/>
      <c r="E846" s="67"/>
    </row>
    <row r="847">
      <c r="A847" s="67"/>
      <c r="B847" s="67"/>
      <c r="C847" s="67"/>
      <c r="D847" s="67"/>
      <c r="E847" s="67"/>
    </row>
    <row r="848">
      <c r="A848" s="67"/>
      <c r="B848" s="67"/>
      <c r="C848" s="67"/>
      <c r="D848" s="67"/>
      <c r="E848" s="67"/>
    </row>
    <row r="849">
      <c r="A849" s="67"/>
      <c r="B849" s="67"/>
      <c r="C849" s="67"/>
      <c r="D849" s="67"/>
      <c r="E849" s="67"/>
    </row>
    <row r="850">
      <c r="A850" s="67"/>
      <c r="B850" s="67"/>
      <c r="C850" s="67"/>
      <c r="D850" s="67"/>
      <c r="E850" s="67"/>
    </row>
    <row r="851">
      <c r="A851" s="67"/>
      <c r="B851" s="67"/>
      <c r="C851" s="67"/>
      <c r="D851" s="67"/>
      <c r="E851" s="67"/>
    </row>
    <row r="852">
      <c r="A852" s="67"/>
      <c r="B852" s="67"/>
      <c r="C852" s="67"/>
      <c r="D852" s="67"/>
      <c r="E852" s="67"/>
    </row>
    <row r="853">
      <c r="A853" s="67"/>
      <c r="B853" s="67"/>
      <c r="C853" s="67"/>
      <c r="D853" s="67"/>
      <c r="E853" s="67"/>
    </row>
    <row r="854">
      <c r="A854" s="67"/>
      <c r="B854" s="67"/>
      <c r="C854" s="67"/>
      <c r="D854" s="67"/>
      <c r="E854" s="67"/>
    </row>
    <row r="855">
      <c r="A855" s="67"/>
      <c r="B855" s="67"/>
      <c r="C855" s="67"/>
      <c r="D855" s="67"/>
      <c r="E855" s="67"/>
    </row>
    <row r="856">
      <c r="A856" s="67"/>
      <c r="B856" s="67"/>
      <c r="C856" s="67"/>
      <c r="D856" s="67"/>
      <c r="E856" s="67"/>
    </row>
    <row r="857">
      <c r="A857" s="67"/>
      <c r="B857" s="67"/>
      <c r="C857" s="67"/>
      <c r="D857" s="67"/>
      <c r="E857" s="67"/>
    </row>
    <row r="858">
      <c r="A858" s="67"/>
      <c r="B858" s="67"/>
      <c r="C858" s="67"/>
      <c r="D858" s="67"/>
      <c r="E858" s="67"/>
    </row>
    <row r="859">
      <c r="A859" s="67"/>
      <c r="B859" s="67"/>
      <c r="C859" s="67"/>
      <c r="D859" s="67"/>
      <c r="E859" s="67"/>
    </row>
    <row r="860">
      <c r="A860" s="67"/>
      <c r="B860" s="67"/>
      <c r="C860" s="67"/>
      <c r="D860" s="67"/>
      <c r="E860" s="67"/>
    </row>
    <row r="861">
      <c r="A861" s="67"/>
      <c r="B861" s="67"/>
      <c r="C861" s="67"/>
      <c r="D861" s="67"/>
      <c r="E861" s="67"/>
    </row>
    <row r="862">
      <c r="A862" s="67"/>
      <c r="B862" s="67"/>
      <c r="C862" s="67"/>
      <c r="D862" s="67"/>
      <c r="E862" s="67"/>
    </row>
    <row r="863">
      <c r="A863" s="67"/>
      <c r="B863" s="67"/>
      <c r="C863" s="67"/>
      <c r="D863" s="67"/>
      <c r="E863" s="67"/>
    </row>
    <row r="864">
      <c r="A864" s="67"/>
      <c r="B864" s="67"/>
      <c r="C864" s="67"/>
      <c r="D864" s="67"/>
      <c r="E864" s="67"/>
    </row>
    <row r="865">
      <c r="A865" s="67"/>
      <c r="B865" s="67"/>
      <c r="C865" s="67"/>
      <c r="D865" s="67"/>
      <c r="E865" s="67"/>
    </row>
    <row r="866">
      <c r="A866" s="67"/>
      <c r="B866" s="67"/>
      <c r="C866" s="67"/>
      <c r="D866" s="67"/>
      <c r="E866" s="67"/>
    </row>
    <row r="867">
      <c r="A867" s="67"/>
      <c r="B867" s="67"/>
      <c r="C867" s="67"/>
      <c r="D867" s="67"/>
      <c r="E867" s="67"/>
    </row>
    <row r="868">
      <c r="A868" s="67"/>
      <c r="B868" s="67"/>
      <c r="C868" s="67"/>
      <c r="D868" s="67"/>
      <c r="E868" s="67"/>
    </row>
    <row r="869">
      <c r="A869" s="67"/>
      <c r="B869" s="67"/>
      <c r="C869" s="67"/>
      <c r="D869" s="67"/>
      <c r="E869" s="67"/>
    </row>
    <row r="870">
      <c r="A870" s="67"/>
      <c r="B870" s="67"/>
      <c r="C870" s="67"/>
      <c r="D870" s="67"/>
      <c r="E870" s="67"/>
    </row>
    <row r="871">
      <c r="A871" s="67"/>
      <c r="B871" s="67"/>
      <c r="C871" s="67"/>
      <c r="D871" s="67"/>
      <c r="E871" s="67"/>
    </row>
    <row r="872">
      <c r="A872" s="67"/>
      <c r="B872" s="67"/>
      <c r="C872" s="67"/>
      <c r="D872" s="67"/>
      <c r="E872" s="67"/>
    </row>
    <row r="873">
      <c r="A873" s="67"/>
      <c r="B873" s="67"/>
      <c r="C873" s="67"/>
      <c r="D873" s="67"/>
      <c r="E873" s="67"/>
    </row>
    <row r="874">
      <c r="A874" s="67"/>
      <c r="B874" s="67"/>
      <c r="C874" s="67"/>
      <c r="D874" s="67"/>
      <c r="E874" s="67"/>
    </row>
    <row r="875">
      <c r="A875" s="67"/>
      <c r="B875" s="67"/>
      <c r="C875" s="67"/>
      <c r="D875" s="67"/>
      <c r="E875" s="67"/>
    </row>
    <row r="876">
      <c r="A876" s="67"/>
      <c r="B876" s="67"/>
      <c r="C876" s="67"/>
      <c r="D876" s="67"/>
      <c r="E876" s="67"/>
    </row>
    <row r="877">
      <c r="A877" s="67"/>
      <c r="B877" s="67"/>
      <c r="C877" s="67"/>
      <c r="D877" s="67"/>
      <c r="E877" s="67"/>
    </row>
    <row r="878">
      <c r="A878" s="67"/>
      <c r="B878" s="67"/>
      <c r="C878" s="67"/>
      <c r="D878" s="67"/>
      <c r="E878" s="67"/>
    </row>
    <row r="879">
      <c r="A879" s="67"/>
      <c r="B879" s="67"/>
      <c r="C879" s="67"/>
      <c r="D879" s="67"/>
      <c r="E879" s="67"/>
    </row>
    <row r="880">
      <c r="A880" s="67"/>
      <c r="B880" s="67"/>
      <c r="C880" s="67"/>
      <c r="D880" s="67"/>
      <c r="E880" s="67"/>
    </row>
    <row r="881">
      <c r="A881" s="67"/>
      <c r="B881" s="67"/>
      <c r="C881" s="67"/>
      <c r="D881" s="67"/>
      <c r="E881" s="67"/>
    </row>
    <row r="882">
      <c r="A882" s="67"/>
      <c r="B882" s="67"/>
      <c r="C882" s="67"/>
      <c r="D882" s="67"/>
      <c r="E882" s="67"/>
    </row>
    <row r="883">
      <c r="A883" s="67"/>
      <c r="B883" s="67"/>
      <c r="C883" s="67"/>
      <c r="D883" s="67"/>
      <c r="E883" s="67"/>
    </row>
    <row r="884">
      <c r="A884" s="67"/>
      <c r="B884" s="67"/>
      <c r="C884" s="67"/>
      <c r="D884" s="67"/>
      <c r="E884" s="67"/>
    </row>
    <row r="885">
      <c r="A885" s="67"/>
      <c r="B885" s="67"/>
      <c r="C885" s="67"/>
      <c r="D885" s="67"/>
      <c r="E885" s="67"/>
    </row>
    <row r="886">
      <c r="A886" s="67"/>
      <c r="B886" s="67"/>
      <c r="C886" s="67"/>
      <c r="D886" s="67"/>
      <c r="E886" s="67"/>
    </row>
    <row r="887">
      <c r="A887" s="67"/>
      <c r="B887" s="67"/>
      <c r="C887" s="67"/>
      <c r="D887" s="67"/>
      <c r="E887" s="67"/>
    </row>
    <row r="888">
      <c r="A888" s="67"/>
      <c r="B888" s="67"/>
      <c r="C888" s="67"/>
      <c r="D888" s="67"/>
      <c r="E888" s="67"/>
    </row>
    <row r="889">
      <c r="A889" s="67"/>
      <c r="B889" s="67"/>
      <c r="C889" s="67"/>
      <c r="D889" s="67"/>
      <c r="E889" s="67"/>
    </row>
    <row r="890">
      <c r="A890" s="67"/>
      <c r="B890" s="67"/>
      <c r="C890" s="67"/>
      <c r="D890" s="67"/>
      <c r="E890" s="67"/>
    </row>
    <row r="891">
      <c r="A891" s="67"/>
      <c r="B891" s="67"/>
      <c r="C891" s="67"/>
      <c r="D891" s="67"/>
      <c r="E891" s="67"/>
    </row>
    <row r="892">
      <c r="A892" s="67"/>
      <c r="B892" s="67"/>
      <c r="C892" s="67"/>
      <c r="D892" s="67"/>
      <c r="E892" s="67"/>
    </row>
    <row r="893">
      <c r="A893" s="67"/>
      <c r="B893" s="67"/>
      <c r="C893" s="67"/>
      <c r="D893" s="67"/>
      <c r="E893" s="67"/>
    </row>
    <row r="894">
      <c r="A894" s="67"/>
      <c r="B894" s="67"/>
      <c r="C894" s="67"/>
      <c r="D894" s="67"/>
      <c r="E894" s="67"/>
    </row>
    <row r="895">
      <c r="A895" s="67"/>
      <c r="B895" s="67"/>
      <c r="C895" s="67"/>
      <c r="D895" s="67"/>
      <c r="E895" s="67"/>
    </row>
    <row r="896">
      <c r="A896" s="67"/>
      <c r="B896" s="67"/>
      <c r="C896" s="67"/>
      <c r="D896" s="67"/>
      <c r="E896" s="67"/>
    </row>
    <row r="897">
      <c r="A897" s="67"/>
      <c r="B897" s="67"/>
      <c r="C897" s="67"/>
      <c r="D897" s="67"/>
      <c r="E897" s="67"/>
    </row>
    <row r="898">
      <c r="A898" s="67"/>
      <c r="B898" s="67"/>
      <c r="C898" s="67"/>
      <c r="D898" s="67"/>
      <c r="E898" s="67"/>
    </row>
    <row r="899">
      <c r="A899" s="67"/>
      <c r="B899" s="67"/>
      <c r="C899" s="67"/>
      <c r="D899" s="67"/>
      <c r="E899" s="67"/>
    </row>
    <row r="900">
      <c r="A900" s="67"/>
      <c r="B900" s="67"/>
      <c r="C900" s="67"/>
      <c r="D900" s="67"/>
      <c r="E900" s="67"/>
    </row>
    <row r="901">
      <c r="A901" s="67"/>
      <c r="B901" s="67"/>
      <c r="C901" s="67"/>
      <c r="D901" s="67"/>
      <c r="E901" s="67"/>
    </row>
    <row r="902">
      <c r="A902" s="67"/>
      <c r="B902" s="67"/>
      <c r="C902" s="67"/>
      <c r="D902" s="67"/>
      <c r="E902" s="67"/>
    </row>
    <row r="903">
      <c r="A903" s="67"/>
      <c r="B903" s="67"/>
      <c r="C903" s="67"/>
      <c r="D903" s="67"/>
      <c r="E903" s="67"/>
    </row>
    <row r="904">
      <c r="A904" s="67"/>
      <c r="B904" s="67"/>
      <c r="C904" s="67"/>
      <c r="D904" s="67"/>
      <c r="E904" s="67"/>
    </row>
    <row r="905">
      <c r="A905" s="67"/>
      <c r="B905" s="67"/>
      <c r="C905" s="67"/>
      <c r="D905" s="67"/>
      <c r="E905" s="67"/>
    </row>
    <row r="906">
      <c r="A906" s="67"/>
      <c r="B906" s="67"/>
      <c r="C906" s="67"/>
      <c r="D906" s="67"/>
      <c r="E906" s="67"/>
    </row>
    <row r="907">
      <c r="A907" s="67"/>
      <c r="B907" s="67"/>
      <c r="C907" s="67"/>
      <c r="D907" s="67"/>
      <c r="E907" s="67"/>
    </row>
    <row r="908">
      <c r="A908" s="67"/>
      <c r="B908" s="67"/>
      <c r="C908" s="67"/>
      <c r="D908" s="67"/>
      <c r="E908" s="67"/>
    </row>
    <row r="909">
      <c r="A909" s="67"/>
      <c r="B909" s="67"/>
      <c r="C909" s="67"/>
      <c r="D909" s="67"/>
      <c r="E909" s="67"/>
    </row>
    <row r="910">
      <c r="A910" s="67"/>
      <c r="B910" s="67"/>
      <c r="C910" s="67"/>
      <c r="D910" s="67"/>
      <c r="E910" s="67"/>
    </row>
    <row r="911">
      <c r="A911" s="67"/>
      <c r="B911" s="67"/>
      <c r="C911" s="67"/>
      <c r="D911" s="67"/>
      <c r="E911" s="67"/>
    </row>
    <row r="912">
      <c r="A912" s="67"/>
      <c r="B912" s="67"/>
      <c r="C912" s="67"/>
      <c r="D912" s="67"/>
      <c r="E912" s="67"/>
    </row>
    <row r="913">
      <c r="A913" s="67"/>
      <c r="B913" s="67"/>
      <c r="C913" s="67"/>
      <c r="D913" s="67"/>
      <c r="E913" s="67"/>
    </row>
    <row r="914">
      <c r="A914" s="67"/>
      <c r="B914" s="67"/>
      <c r="C914" s="67"/>
      <c r="D914" s="67"/>
      <c r="E914" s="67"/>
    </row>
    <row r="915">
      <c r="A915" s="67"/>
      <c r="B915" s="67"/>
      <c r="C915" s="67"/>
      <c r="D915" s="67"/>
      <c r="E915" s="67"/>
    </row>
    <row r="916">
      <c r="A916" s="67"/>
      <c r="B916" s="67"/>
      <c r="C916" s="67"/>
      <c r="D916" s="67"/>
      <c r="E916" s="67"/>
    </row>
    <row r="917">
      <c r="A917" s="67"/>
      <c r="B917" s="67"/>
      <c r="C917" s="67"/>
      <c r="D917" s="67"/>
      <c r="E917" s="67"/>
    </row>
    <row r="918">
      <c r="A918" s="67"/>
      <c r="B918" s="67"/>
      <c r="C918" s="67"/>
      <c r="D918" s="67"/>
      <c r="E918" s="67"/>
    </row>
    <row r="919">
      <c r="A919" s="67"/>
      <c r="B919" s="67"/>
      <c r="C919" s="67"/>
      <c r="D919" s="67"/>
      <c r="E919" s="67"/>
    </row>
    <row r="920">
      <c r="A920" s="67"/>
      <c r="B920" s="67"/>
      <c r="C920" s="67"/>
      <c r="D920" s="67"/>
      <c r="E920" s="67"/>
    </row>
    <row r="921">
      <c r="A921" s="67"/>
      <c r="B921" s="67"/>
      <c r="C921" s="67"/>
      <c r="D921" s="67"/>
      <c r="E921" s="67"/>
    </row>
    <row r="922">
      <c r="A922" s="67"/>
      <c r="B922" s="67"/>
      <c r="C922" s="67"/>
      <c r="D922" s="67"/>
      <c r="E922" s="67"/>
    </row>
    <row r="923">
      <c r="A923" s="67"/>
      <c r="B923" s="67"/>
      <c r="C923" s="67"/>
      <c r="D923" s="67"/>
      <c r="E923" s="67"/>
    </row>
    <row r="924">
      <c r="A924" s="67"/>
      <c r="B924" s="67"/>
      <c r="C924" s="67"/>
      <c r="D924" s="67"/>
      <c r="E924" s="67"/>
    </row>
    <row r="925">
      <c r="A925" s="67"/>
      <c r="B925" s="67"/>
      <c r="C925" s="67"/>
      <c r="D925" s="67"/>
      <c r="E925" s="67"/>
    </row>
    <row r="926">
      <c r="A926" s="67"/>
      <c r="B926" s="67"/>
      <c r="C926" s="67"/>
      <c r="D926" s="67"/>
      <c r="E926" s="67"/>
    </row>
    <row r="927">
      <c r="A927" s="67"/>
      <c r="B927" s="67"/>
      <c r="C927" s="67"/>
      <c r="D927" s="67"/>
      <c r="E927" s="67"/>
    </row>
    <row r="928">
      <c r="A928" s="67"/>
      <c r="B928" s="67"/>
      <c r="C928" s="67"/>
      <c r="D928" s="67"/>
      <c r="E928" s="67"/>
    </row>
    <row r="929">
      <c r="A929" s="67"/>
      <c r="B929" s="67"/>
      <c r="C929" s="67"/>
      <c r="D929" s="67"/>
      <c r="E929" s="67"/>
    </row>
    <row r="930">
      <c r="A930" s="67"/>
      <c r="B930" s="67"/>
      <c r="C930" s="67"/>
      <c r="D930" s="67"/>
      <c r="E930" s="67"/>
    </row>
    <row r="931">
      <c r="A931" s="67"/>
      <c r="B931" s="67"/>
      <c r="C931" s="67"/>
      <c r="D931" s="67"/>
      <c r="E931" s="67"/>
    </row>
    <row r="932">
      <c r="A932" s="67"/>
      <c r="B932" s="67"/>
      <c r="C932" s="67"/>
      <c r="D932" s="67"/>
      <c r="E932" s="67"/>
    </row>
    <row r="933">
      <c r="A933" s="67"/>
      <c r="B933" s="67"/>
      <c r="C933" s="67"/>
      <c r="D933" s="67"/>
      <c r="E933" s="67"/>
    </row>
    <row r="934">
      <c r="A934" s="67"/>
      <c r="B934" s="67"/>
      <c r="C934" s="67"/>
      <c r="D934" s="67"/>
      <c r="E934" s="67"/>
    </row>
    <row r="935">
      <c r="A935" s="67"/>
      <c r="B935" s="67"/>
      <c r="C935" s="67"/>
      <c r="D935" s="67"/>
      <c r="E935" s="67"/>
    </row>
    <row r="936">
      <c r="A936" s="67"/>
      <c r="B936" s="67"/>
      <c r="C936" s="67"/>
      <c r="D936" s="67"/>
      <c r="E936" s="67"/>
    </row>
    <row r="937">
      <c r="A937" s="67"/>
      <c r="B937" s="67"/>
      <c r="C937" s="67"/>
      <c r="D937" s="67"/>
      <c r="E937" s="67"/>
    </row>
    <row r="938">
      <c r="A938" s="67"/>
      <c r="B938" s="67"/>
      <c r="C938" s="67"/>
      <c r="D938" s="67"/>
      <c r="E938" s="67"/>
    </row>
    <row r="939">
      <c r="A939" s="67"/>
      <c r="B939" s="67"/>
      <c r="C939" s="67"/>
      <c r="D939" s="67"/>
      <c r="E939" s="67"/>
    </row>
    <row r="940">
      <c r="A940" s="67"/>
      <c r="B940" s="67"/>
      <c r="C940" s="67"/>
      <c r="D940" s="67"/>
      <c r="E940" s="67"/>
    </row>
    <row r="941">
      <c r="A941" s="67"/>
      <c r="B941" s="67"/>
      <c r="C941" s="67"/>
      <c r="D941" s="67"/>
      <c r="E941" s="67"/>
    </row>
    <row r="942">
      <c r="A942" s="67"/>
      <c r="B942" s="67"/>
      <c r="C942" s="67"/>
      <c r="D942" s="67"/>
      <c r="E942" s="67"/>
    </row>
    <row r="943">
      <c r="A943" s="67"/>
      <c r="B943" s="67"/>
      <c r="C943" s="67"/>
      <c r="D943" s="67"/>
      <c r="E943" s="67"/>
    </row>
    <row r="944">
      <c r="A944" s="67"/>
      <c r="B944" s="67"/>
      <c r="C944" s="67"/>
      <c r="D944" s="67"/>
      <c r="E944" s="67"/>
    </row>
    <row r="945">
      <c r="A945" s="67"/>
      <c r="B945" s="67"/>
      <c r="C945" s="67"/>
      <c r="D945" s="67"/>
      <c r="E945" s="67"/>
    </row>
    <row r="946">
      <c r="A946" s="67"/>
      <c r="B946" s="67"/>
      <c r="C946" s="67"/>
      <c r="D946" s="67"/>
      <c r="E946" s="67"/>
    </row>
    <row r="947">
      <c r="A947" s="67"/>
      <c r="B947" s="67"/>
      <c r="C947" s="67"/>
      <c r="D947" s="67"/>
      <c r="E947" s="67"/>
    </row>
    <row r="948">
      <c r="A948" s="67"/>
      <c r="B948" s="67"/>
      <c r="C948" s="67"/>
      <c r="D948" s="67"/>
      <c r="E948" s="67"/>
    </row>
    <row r="949">
      <c r="A949" s="67"/>
      <c r="B949" s="67"/>
      <c r="C949" s="67"/>
      <c r="D949" s="67"/>
      <c r="E949" s="67"/>
    </row>
    <row r="950">
      <c r="A950" s="67"/>
      <c r="B950" s="67"/>
      <c r="C950" s="67"/>
      <c r="D950" s="67"/>
      <c r="E950" s="67"/>
    </row>
    <row r="951">
      <c r="A951" s="67"/>
      <c r="B951" s="67"/>
      <c r="C951" s="67"/>
      <c r="D951" s="67"/>
      <c r="E951" s="67"/>
    </row>
    <row r="952">
      <c r="A952" s="67"/>
      <c r="B952" s="67"/>
      <c r="C952" s="67"/>
      <c r="D952" s="67"/>
      <c r="E952" s="67"/>
    </row>
    <row r="953">
      <c r="A953" s="67"/>
      <c r="B953" s="67"/>
      <c r="C953" s="67"/>
      <c r="D953" s="67"/>
      <c r="E953" s="67"/>
    </row>
    <row r="954">
      <c r="A954" s="67"/>
      <c r="B954" s="67"/>
      <c r="C954" s="67"/>
      <c r="D954" s="67"/>
      <c r="E954" s="67"/>
    </row>
    <row r="955">
      <c r="A955" s="67"/>
      <c r="B955" s="67"/>
      <c r="C955" s="67"/>
      <c r="D955" s="67"/>
      <c r="E955" s="67"/>
    </row>
    <row r="956">
      <c r="A956" s="67"/>
      <c r="B956" s="67"/>
      <c r="C956" s="67"/>
      <c r="D956" s="67"/>
      <c r="E956" s="67"/>
    </row>
    <row r="957">
      <c r="A957" s="67"/>
      <c r="B957" s="67"/>
      <c r="C957" s="67"/>
      <c r="D957" s="67"/>
      <c r="E957" s="67"/>
    </row>
    <row r="958">
      <c r="A958" s="67"/>
      <c r="B958" s="67"/>
      <c r="C958" s="67"/>
      <c r="D958" s="67"/>
      <c r="E958" s="67"/>
    </row>
    <row r="959">
      <c r="A959" s="67"/>
      <c r="B959" s="67"/>
      <c r="C959" s="67"/>
      <c r="D959" s="67"/>
      <c r="E959" s="67"/>
    </row>
    <row r="960">
      <c r="A960" s="67"/>
      <c r="B960" s="67"/>
      <c r="C960" s="67"/>
      <c r="D960" s="67"/>
      <c r="E960" s="67"/>
    </row>
    <row r="961">
      <c r="A961" s="67"/>
      <c r="B961" s="67"/>
      <c r="C961" s="67"/>
      <c r="D961" s="67"/>
      <c r="E961" s="67"/>
    </row>
    <row r="962">
      <c r="A962" s="67"/>
      <c r="B962" s="67"/>
      <c r="C962" s="67"/>
      <c r="D962" s="67"/>
      <c r="E962" s="67"/>
    </row>
    <row r="963">
      <c r="A963" s="67"/>
      <c r="B963" s="67"/>
      <c r="C963" s="67"/>
      <c r="D963" s="67"/>
      <c r="E963" s="67"/>
    </row>
    <row r="964">
      <c r="A964" s="67"/>
      <c r="B964" s="67"/>
      <c r="C964" s="67"/>
      <c r="D964" s="67"/>
      <c r="E964" s="67"/>
    </row>
    <row r="965">
      <c r="A965" s="67"/>
      <c r="B965" s="67"/>
      <c r="C965" s="67"/>
      <c r="D965" s="67"/>
      <c r="E965" s="67"/>
    </row>
    <row r="966">
      <c r="A966" s="67"/>
      <c r="B966" s="67"/>
      <c r="C966" s="67"/>
      <c r="D966" s="67"/>
      <c r="E966" s="67"/>
    </row>
    <row r="967">
      <c r="A967" s="67"/>
      <c r="B967" s="67"/>
      <c r="C967" s="67"/>
      <c r="D967" s="67"/>
      <c r="E967" s="67"/>
    </row>
    <row r="968">
      <c r="A968" s="67"/>
      <c r="B968" s="67"/>
      <c r="C968" s="67"/>
      <c r="D968" s="67"/>
      <c r="E968" s="67"/>
    </row>
    <row r="969">
      <c r="A969" s="67"/>
      <c r="B969" s="67"/>
      <c r="C969" s="67"/>
      <c r="D969" s="67"/>
      <c r="E969" s="67"/>
    </row>
    <row r="970">
      <c r="A970" s="67"/>
      <c r="B970" s="67"/>
      <c r="C970" s="67"/>
      <c r="D970" s="67"/>
      <c r="E970" s="67"/>
    </row>
    <row r="971">
      <c r="A971" s="67"/>
      <c r="B971" s="67"/>
      <c r="C971" s="67"/>
      <c r="D971" s="67"/>
      <c r="E971" s="67"/>
    </row>
    <row r="972">
      <c r="A972" s="67"/>
      <c r="B972" s="67"/>
      <c r="C972" s="67"/>
      <c r="D972" s="67"/>
      <c r="E972" s="67"/>
    </row>
    <row r="973">
      <c r="A973" s="67"/>
      <c r="B973" s="67"/>
      <c r="C973" s="67"/>
      <c r="D973" s="67"/>
      <c r="E973" s="67"/>
    </row>
    <row r="974">
      <c r="A974" s="67"/>
      <c r="B974" s="67"/>
      <c r="C974" s="67"/>
      <c r="D974" s="67"/>
      <c r="E974" s="67"/>
    </row>
    <row r="975">
      <c r="A975" s="67"/>
      <c r="B975" s="67"/>
      <c r="C975" s="67"/>
      <c r="D975" s="67"/>
      <c r="E975" s="67"/>
    </row>
    <row r="976">
      <c r="A976" s="67"/>
      <c r="B976" s="67"/>
      <c r="C976" s="67"/>
      <c r="D976" s="67"/>
      <c r="E976" s="67"/>
    </row>
    <row r="977">
      <c r="A977" s="67"/>
      <c r="B977" s="67"/>
      <c r="C977" s="67"/>
      <c r="D977" s="67"/>
      <c r="E977" s="67"/>
    </row>
    <row r="978">
      <c r="A978" s="67"/>
      <c r="B978" s="67"/>
      <c r="C978" s="67"/>
      <c r="D978" s="67"/>
      <c r="E978" s="67"/>
    </row>
    <row r="979">
      <c r="A979" s="67"/>
      <c r="B979" s="67"/>
      <c r="C979" s="67"/>
      <c r="D979" s="67"/>
      <c r="E979" s="67"/>
    </row>
    <row r="980">
      <c r="A980" s="67"/>
      <c r="B980" s="67"/>
      <c r="C980" s="67"/>
      <c r="D980" s="67"/>
      <c r="E980" s="67"/>
    </row>
    <row r="981">
      <c r="A981" s="67"/>
      <c r="B981" s="67"/>
      <c r="C981" s="67"/>
      <c r="D981" s="67"/>
      <c r="E981" s="67"/>
    </row>
    <row r="982">
      <c r="A982" s="67"/>
      <c r="B982" s="67"/>
      <c r="C982" s="67"/>
      <c r="D982" s="67"/>
      <c r="E982" s="67"/>
    </row>
    <row r="983">
      <c r="A983" s="67"/>
      <c r="B983" s="67"/>
      <c r="C983" s="67"/>
      <c r="D983" s="67"/>
      <c r="E983" s="67"/>
    </row>
    <row r="984">
      <c r="A984" s="67"/>
      <c r="B984" s="67"/>
      <c r="C984" s="67"/>
      <c r="D984" s="67"/>
      <c r="E984" s="67"/>
    </row>
    <row r="985">
      <c r="A985" s="67"/>
      <c r="B985" s="67"/>
      <c r="C985" s="67"/>
      <c r="D985" s="67"/>
      <c r="E985" s="67"/>
    </row>
    <row r="986">
      <c r="A986" s="67"/>
      <c r="B986" s="67"/>
      <c r="C986" s="67"/>
      <c r="D986" s="67"/>
      <c r="E986" s="67"/>
    </row>
    <row r="987">
      <c r="A987" s="67"/>
      <c r="B987" s="67"/>
      <c r="C987" s="67"/>
      <c r="D987" s="67"/>
      <c r="E987" s="67"/>
    </row>
    <row r="988">
      <c r="A988" s="67"/>
      <c r="B988" s="67"/>
      <c r="C988" s="67"/>
      <c r="D988" s="67"/>
      <c r="E988" s="67"/>
    </row>
    <row r="989">
      <c r="A989" s="67"/>
      <c r="B989" s="67"/>
      <c r="C989" s="67"/>
      <c r="D989" s="67"/>
      <c r="E989" s="67"/>
    </row>
    <row r="990">
      <c r="A990" s="67"/>
      <c r="B990" s="67"/>
      <c r="C990" s="67"/>
      <c r="D990" s="67"/>
      <c r="E990" s="67"/>
    </row>
    <row r="991">
      <c r="A991" s="67"/>
      <c r="B991" s="67"/>
      <c r="C991" s="67"/>
      <c r="D991" s="67"/>
      <c r="E991" s="67"/>
    </row>
    <row r="992">
      <c r="A992" s="67"/>
      <c r="B992" s="67"/>
      <c r="C992" s="67"/>
      <c r="D992" s="67"/>
      <c r="E992" s="67"/>
    </row>
    <row r="993">
      <c r="A993" s="67"/>
      <c r="B993" s="67"/>
      <c r="C993" s="67"/>
      <c r="D993" s="67"/>
      <c r="E993" s="67"/>
    </row>
    <row r="994">
      <c r="A994" s="67"/>
      <c r="B994" s="67"/>
      <c r="C994" s="67"/>
      <c r="D994" s="67"/>
      <c r="E994" s="67"/>
    </row>
    <row r="995">
      <c r="A995" s="67"/>
      <c r="B995" s="67"/>
      <c r="C995" s="67"/>
      <c r="D995" s="67"/>
      <c r="E995" s="67"/>
    </row>
    <row r="996">
      <c r="A996" s="67"/>
      <c r="B996" s="67"/>
      <c r="C996" s="67"/>
      <c r="D996" s="67"/>
      <c r="E996" s="67"/>
    </row>
    <row r="997">
      <c r="A997" s="67"/>
      <c r="B997" s="67"/>
      <c r="C997" s="67"/>
      <c r="D997" s="67"/>
      <c r="E997" s="67"/>
    </row>
    <row r="998">
      <c r="A998" s="67"/>
      <c r="B998" s="67"/>
      <c r="C998" s="67"/>
      <c r="D998" s="67"/>
      <c r="E998" s="67"/>
    </row>
    <row r="999">
      <c r="A999" s="67"/>
      <c r="B999" s="67"/>
      <c r="C999" s="67"/>
      <c r="D999" s="67"/>
      <c r="E999" s="67"/>
    </row>
    <row r="1000">
      <c r="A1000" s="67"/>
      <c r="B1000" s="67"/>
      <c r="C1000" s="67"/>
      <c r="D1000" s="67"/>
      <c r="E1000" s="67"/>
    </row>
    <row r="1001">
      <c r="A1001" s="67"/>
      <c r="B1001" s="67"/>
      <c r="C1001" s="67"/>
      <c r="D1001" s="67"/>
      <c r="E1001" s="67"/>
    </row>
    <row r="1002">
      <c r="A1002" s="67"/>
      <c r="B1002" s="67"/>
      <c r="C1002" s="67"/>
      <c r="D1002" s="67"/>
      <c r="E1002" s="67"/>
    </row>
    <row r="1003">
      <c r="A1003" s="67"/>
      <c r="B1003" s="67"/>
      <c r="C1003" s="67"/>
      <c r="D1003" s="67"/>
      <c r="E1003" s="67"/>
    </row>
    <row r="1004">
      <c r="A1004" s="67"/>
      <c r="B1004" s="67"/>
      <c r="C1004" s="67"/>
      <c r="D1004" s="67"/>
      <c r="E1004" s="67"/>
    </row>
    <row r="1005">
      <c r="A1005" s="67"/>
      <c r="B1005" s="67"/>
      <c r="C1005" s="67"/>
      <c r="D1005" s="67"/>
      <c r="E1005" s="67"/>
    </row>
    <row r="1006">
      <c r="A1006" s="67"/>
      <c r="B1006" s="67"/>
      <c r="C1006" s="67"/>
      <c r="D1006" s="67"/>
      <c r="E1006" s="67"/>
    </row>
  </sheetData>
  <mergeCells count="1">
    <mergeCell ref="A1:D4"/>
  </mergeCells>
  <drawing r:id="rId1"/>
</worksheet>
</file>