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pc\Documents\PCB\KiCAD_Repo\datasheets\Phoenix_Contact\PTSM\"/>
    </mc:Choice>
  </mc:AlternateContent>
  <bookViews>
    <workbookView xWindow="0" yWindow="0" windowWidth="13224" windowHeight="7344"/>
  </bookViews>
  <sheets>
    <sheet name="PTSM -HV -SMD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F41" i="1"/>
  <c r="G41" i="1"/>
  <c r="H41" i="1"/>
  <c r="I41" i="1"/>
  <c r="J41" i="1"/>
  <c r="D41" i="1"/>
  <c r="E20" i="1"/>
  <c r="F20" i="1"/>
  <c r="G20" i="1"/>
  <c r="H20" i="1"/>
  <c r="I20" i="1"/>
  <c r="J20" i="1"/>
  <c r="D20" i="1"/>
  <c r="E40" i="1"/>
  <c r="F40" i="1"/>
  <c r="G40" i="1"/>
  <c r="H40" i="1"/>
  <c r="I40" i="1"/>
  <c r="J40" i="1"/>
  <c r="D40" i="1"/>
  <c r="E39" i="1"/>
  <c r="F39" i="1"/>
  <c r="G39" i="1"/>
  <c r="H39" i="1"/>
  <c r="I39" i="1"/>
  <c r="J39" i="1"/>
  <c r="D39" i="1"/>
  <c r="E32" i="1"/>
  <c r="F32" i="1"/>
  <c r="G32" i="1"/>
  <c r="H32" i="1"/>
  <c r="I32" i="1"/>
  <c r="J32" i="1"/>
  <c r="D32" i="1"/>
  <c r="E31" i="1"/>
  <c r="F31" i="1"/>
  <c r="G31" i="1"/>
  <c r="H31" i="1"/>
  <c r="I31" i="1"/>
  <c r="J31" i="1"/>
  <c r="D31" i="1"/>
  <c r="E27" i="1"/>
  <c r="F27" i="1"/>
  <c r="G27" i="1"/>
  <c r="H27" i="1"/>
  <c r="I27" i="1"/>
  <c r="J27" i="1"/>
  <c r="D27" i="1"/>
  <c r="F26" i="1"/>
  <c r="G26" i="1"/>
  <c r="H26" i="1"/>
  <c r="I26" i="1"/>
  <c r="J26" i="1" s="1"/>
  <c r="E26" i="1"/>
  <c r="E12" i="1"/>
  <c r="E13" i="1" s="1"/>
  <c r="E14" i="1" s="1"/>
  <c r="F12" i="1"/>
  <c r="F13" i="1" s="1"/>
  <c r="F14" i="1" s="1"/>
  <c r="F15" i="1" s="1"/>
  <c r="I12" i="1"/>
  <c r="I13" i="1" s="1"/>
  <c r="I14" i="1" s="1"/>
  <c r="I15" i="1" s="1"/>
  <c r="I16" i="1" s="1"/>
  <c r="I17" i="1" s="1"/>
  <c r="I18" i="1" s="1"/>
  <c r="J12" i="1"/>
  <c r="J13" i="1" s="1"/>
  <c r="J14" i="1" s="1"/>
  <c r="J15" i="1" s="1"/>
  <c r="J16" i="1" s="1"/>
  <c r="J17" i="1" s="1"/>
  <c r="J18" i="1" s="1"/>
  <c r="J19" i="1" s="1"/>
  <c r="F7" i="1"/>
  <c r="G7" i="1"/>
  <c r="J7" i="1"/>
  <c r="D7" i="1"/>
  <c r="E4" i="1"/>
  <c r="E22" i="1" s="1"/>
  <c r="F4" i="1"/>
  <c r="F22" i="1" s="1"/>
  <c r="G4" i="1"/>
  <c r="G12" i="1" s="1"/>
  <c r="G13" i="1" s="1"/>
  <c r="G14" i="1" s="1"/>
  <c r="G15" i="1" s="1"/>
  <c r="G16" i="1" s="1"/>
  <c r="H4" i="1"/>
  <c r="H7" i="1" s="1"/>
  <c r="I4" i="1"/>
  <c r="I22" i="1" s="1"/>
  <c r="J4" i="1"/>
  <c r="J22" i="1" s="1"/>
  <c r="D4" i="1"/>
  <c r="D12" i="1" s="1"/>
  <c r="D13" i="1" s="1"/>
  <c r="H22" i="1" l="1"/>
  <c r="G22" i="1"/>
  <c r="I7" i="1"/>
  <c r="E7" i="1"/>
  <c r="H12" i="1"/>
  <c r="H13" i="1" s="1"/>
  <c r="H14" i="1" s="1"/>
  <c r="H15" i="1" s="1"/>
  <c r="H16" i="1" s="1"/>
  <c r="H17" i="1" s="1"/>
  <c r="D22" i="1"/>
</calcChain>
</file>

<file path=xl/sharedStrings.xml><?xml version="1.0" encoding="utf-8"?>
<sst xmlns="http://schemas.openxmlformats.org/spreadsheetml/2006/main" count="71" uniqueCount="58">
  <si>
    <t>Notes</t>
  </si>
  <si>
    <t>Layout Colors</t>
  </si>
  <si>
    <t>Red</t>
  </si>
  <si>
    <t>SMD Copper Pads</t>
  </si>
  <si>
    <t>Yellow</t>
  </si>
  <si>
    <t>Fab Layer, mechanical part outline, not drawn on PCB</t>
  </si>
  <si>
    <t>Aqua</t>
  </si>
  <si>
    <t>Front Silk, should be visible after part is installed</t>
  </si>
  <si>
    <t>Gray</t>
  </si>
  <si>
    <t>Front Courtyard.  0.25mm clearance boarder around features.</t>
  </si>
  <si>
    <t>Y Center is vertical center of the outer SMD pads, as center line shown in drilling diagram.</t>
  </si>
  <si>
    <t>X Center is the vertical center of the contact pads.</t>
  </si>
  <si>
    <t>Origin is placed at CENTER.</t>
  </si>
  <si>
    <t>Pins</t>
  </si>
  <si>
    <t>Feature</t>
  </si>
  <si>
    <t>Size X</t>
  </si>
  <si>
    <t>Size Y</t>
  </si>
  <si>
    <t>Units : MILLIMETER</t>
  </si>
  <si>
    <t>Parameter</t>
  </si>
  <si>
    <t>Position Y</t>
  </si>
  <si>
    <t>Pitch Center</t>
  </si>
  <si>
    <t>Pad Pitch</t>
  </si>
  <si>
    <t>Drawing Data</t>
  </si>
  <si>
    <t>OUTER PADS</t>
  </si>
  <si>
    <t>PAD 1</t>
  </si>
  <si>
    <t>Negative for Left, Positive for Right</t>
  </si>
  <si>
    <t>PAD 2</t>
  </si>
  <si>
    <t>PAD 3</t>
  </si>
  <si>
    <t>PAD 4</t>
  </si>
  <si>
    <t>PAD 5</t>
  </si>
  <si>
    <t>PAD 6</t>
  </si>
  <si>
    <t>PAD 7</t>
  </si>
  <si>
    <t>PAD 8</t>
  </si>
  <si>
    <t>Y Position</t>
  </si>
  <si>
    <t>X Position</t>
  </si>
  <si>
    <t xml:space="preserve">Non Plated TH </t>
  </si>
  <si>
    <t>±X Position</t>
  </si>
  <si>
    <t>±Position X</t>
  </si>
  <si>
    <t>Drill X Size</t>
  </si>
  <si>
    <t>PAD 1-8</t>
  </si>
  <si>
    <t>Part Shadow (yellow)</t>
  </si>
  <si>
    <t>X</t>
  </si>
  <si>
    <t>Y</t>
  </si>
  <si>
    <t>Body Width Dim B</t>
  </si>
  <si>
    <t>± X</t>
  </si>
  <si>
    <t>± Y</t>
  </si>
  <si>
    <t>Silkscreen Lines</t>
  </si>
  <si>
    <t>Clearance</t>
  </si>
  <si>
    <t>Silkscreen Pin 1 circle</t>
  </si>
  <si>
    <t>Dia</t>
  </si>
  <si>
    <t>Courtyard</t>
  </si>
  <si>
    <t>Bottom Y</t>
  </si>
  <si>
    <t>Rectangle</t>
  </si>
  <si>
    <t>0.005mm line width</t>
  </si>
  <si>
    <t>0.12mm line width</t>
  </si>
  <si>
    <t>0.10mm line width</t>
  </si>
  <si>
    <t>Number Pins</t>
  </si>
  <si>
    <t>Top Y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</si>
</sst>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45720</xdr:colOff>
      <xdr:row>1</xdr:row>
      <xdr:rowOff>30480</xdr:rowOff>
    </xdr:from>
    <xdr:to>
      <xdr:col>33</xdr:col>
      <xdr:colOff>6406</xdr:colOff>
      <xdr:row>20</xdr:row>
      <xdr:rowOff>155760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A3AF39-477F-4559-83D3-DEB364175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8920" y="213360"/>
          <a:ext cx="9714286" cy="36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</xdr:colOff>
      <xdr:row>22</xdr:row>
      <xdr:rowOff>60960</xdr:rowOff>
    </xdr:from>
    <xdr:to>
      <xdr:col>37</xdr:col>
      <xdr:colOff>489907</xdr:colOff>
      <xdr:row>41</xdr:row>
      <xdr:rowOff>157669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2D2342-7626-4079-9075-DEEF7C034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8440" y="4084320"/>
          <a:ext cx="12666667" cy="3571429"/>
        </a:xfrm>
        <a:prstGeom prst="rect">
          <a:avLst/>
        </a:prstGeom>
      </xdr:spPr>
    </xdr:pic>
    <xdr:clientData/>
  </xdr:twoCellAnchor>
  <xdr:twoCellAnchor editAs="oneCell">
    <xdr:from>
      <xdr:col>17</xdr:col>
      <xdr:colOff>243840</xdr:colOff>
      <xdr:row>41</xdr:row>
      <xdr:rowOff>45720</xdr:rowOff>
    </xdr:from>
    <xdr:to>
      <xdr:col>33</xdr:col>
      <xdr:colOff>385478</xdr:colOff>
      <xdr:row>79</xdr:row>
      <xdr:rowOff>105804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8B5B56-5A9E-4A69-B5C3-77F380F4F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81360" y="7543800"/>
          <a:ext cx="9895238" cy="70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68580</xdr:colOff>
      <xdr:row>34</xdr:row>
      <xdr:rowOff>167640</xdr:rowOff>
    </xdr:from>
    <xdr:ext cx="467436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F50165-B32F-4130-9D0F-486AC2021B40}"/>
            </a:ext>
          </a:extLst>
        </xdr:cNvPr>
        <xdr:cNvSpPr txBox="1"/>
      </xdr:nvSpPr>
      <xdr:spPr>
        <a:xfrm>
          <a:off x="1897380" y="6385560"/>
          <a:ext cx="4674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Pin</a:t>
          </a:r>
          <a:r>
            <a:rPr lang="en-US" sz="1100" baseline="0">
              <a:solidFill>
                <a:srgbClr val="FF0000"/>
              </a:solidFill>
            </a:rPr>
            <a:t> 1</a:t>
          </a:r>
          <a:endParaRPr lang="en-US" sz="11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"/>
  <sheetViews>
    <sheetView tabSelected="1" topLeftCell="A19" zoomScale="80" zoomScaleNormal="80" workbookViewId="0">
      <selection activeCell="L16" sqref="L16"/>
    </sheetView>
  </sheetViews>
  <sheetFormatPr defaultRowHeight="14.4" x14ac:dyDescent="0.3"/>
  <cols>
    <col min="1" max="1" width="21.5546875" style="2" customWidth="1"/>
    <col min="2" max="2" width="17.33203125" customWidth="1"/>
    <col min="3" max="8" width="8.88671875" style="1"/>
    <col min="9" max="9" width="8.88671875" style="1" customWidth="1"/>
    <col min="10" max="10" width="8.88671875" style="1"/>
  </cols>
  <sheetData>
    <row r="1" spans="1:37" x14ac:dyDescent="0.3">
      <c r="A1" s="2" t="s">
        <v>17</v>
      </c>
      <c r="B1" s="2"/>
      <c r="K1" s="1"/>
      <c r="L1" s="1"/>
      <c r="M1" s="1"/>
      <c r="N1" s="1"/>
      <c r="O1" s="1"/>
      <c r="P1" s="1"/>
    </row>
    <row r="2" spans="1:37" x14ac:dyDescent="0.3">
      <c r="A2" s="2" t="s">
        <v>13</v>
      </c>
      <c r="B2" t="s">
        <v>56</v>
      </c>
      <c r="C2" s="3"/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1"/>
      <c r="L2" s="1"/>
      <c r="M2" s="1"/>
      <c r="N2" s="1"/>
      <c r="O2" s="1"/>
      <c r="P2" s="1"/>
    </row>
    <row r="3" spans="1:37" x14ac:dyDescent="0.3">
      <c r="A3" s="2" t="s">
        <v>22</v>
      </c>
      <c r="B3" t="s">
        <v>21</v>
      </c>
      <c r="C3" s="1">
        <v>2.5</v>
      </c>
      <c r="K3" s="1"/>
      <c r="L3" s="1"/>
      <c r="M3" s="1"/>
      <c r="N3" s="1"/>
      <c r="O3" s="1"/>
      <c r="P3" s="1"/>
    </row>
    <row r="4" spans="1:37" x14ac:dyDescent="0.3">
      <c r="A4" s="2" t="s">
        <v>22</v>
      </c>
      <c r="B4" t="s">
        <v>20</v>
      </c>
      <c r="D4" s="1">
        <f>$C$3*(D2-1)/2</f>
        <v>1.25</v>
      </c>
      <c r="E4" s="1">
        <f t="shared" ref="E4:J4" si="0">$C$3*(E2-1)/2</f>
        <v>2.5</v>
      </c>
      <c r="F4" s="1">
        <f t="shared" si="0"/>
        <v>3.75</v>
      </c>
      <c r="G4" s="1">
        <f t="shared" si="0"/>
        <v>5</v>
      </c>
      <c r="H4" s="1">
        <f t="shared" si="0"/>
        <v>6.25</v>
      </c>
      <c r="I4" s="1">
        <f t="shared" si="0"/>
        <v>7.5</v>
      </c>
      <c r="J4" s="1">
        <f t="shared" si="0"/>
        <v>8.75</v>
      </c>
      <c r="K4" s="1"/>
      <c r="L4" s="1"/>
      <c r="M4" s="1"/>
      <c r="N4" s="1"/>
      <c r="O4" s="1"/>
      <c r="P4" s="1"/>
    </row>
    <row r="5" spans="1:37" x14ac:dyDescent="0.3">
      <c r="K5" s="1"/>
      <c r="L5" s="1"/>
      <c r="M5" s="1"/>
      <c r="N5" s="1"/>
      <c r="O5" s="1"/>
      <c r="P5" s="1"/>
    </row>
    <row r="6" spans="1:37" x14ac:dyDescent="0.3">
      <c r="A6" s="2" t="s">
        <v>14</v>
      </c>
      <c r="B6" s="1" t="s">
        <v>18</v>
      </c>
      <c r="K6" s="1"/>
      <c r="L6" s="1"/>
      <c r="M6" s="1"/>
      <c r="N6" s="1"/>
      <c r="O6" s="1"/>
      <c r="P6" s="1"/>
    </row>
    <row r="7" spans="1:37" x14ac:dyDescent="0.3">
      <c r="A7" s="2" t="s">
        <v>23</v>
      </c>
      <c r="B7" s="1" t="s">
        <v>37</v>
      </c>
      <c r="C7" s="1">
        <v>3.3</v>
      </c>
      <c r="D7" s="1">
        <f>D4+$C$7</f>
        <v>4.55</v>
      </c>
      <c r="E7" s="1">
        <f>E4+$C$7</f>
        <v>5.8</v>
      </c>
      <c r="F7" s="1">
        <f>F4+$C$7</f>
        <v>7.05</v>
      </c>
      <c r="G7" s="1">
        <f>G4+$C$7</f>
        <v>8.3000000000000007</v>
      </c>
      <c r="H7" s="1">
        <f>H4+$C$7</f>
        <v>9.5500000000000007</v>
      </c>
      <c r="I7" s="1">
        <f>I4+$C$7</f>
        <v>10.8</v>
      </c>
      <c r="J7" s="1">
        <f>J4+$C$7</f>
        <v>12.05</v>
      </c>
      <c r="K7" s="2" t="s">
        <v>25</v>
      </c>
      <c r="L7" s="1"/>
      <c r="M7" s="1"/>
      <c r="N7" s="1"/>
      <c r="O7" s="1"/>
      <c r="P7" s="1"/>
      <c r="AI7" t="s">
        <v>0</v>
      </c>
    </row>
    <row r="8" spans="1:37" x14ac:dyDescent="0.3">
      <c r="B8" s="1" t="s">
        <v>19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/>
      <c r="L8" s="1"/>
      <c r="M8" s="1"/>
      <c r="N8" s="1"/>
      <c r="O8" s="1"/>
      <c r="P8" s="1"/>
      <c r="AI8" t="s">
        <v>1</v>
      </c>
    </row>
    <row r="9" spans="1:37" x14ac:dyDescent="0.3">
      <c r="B9" s="1" t="s">
        <v>15</v>
      </c>
      <c r="C9" s="1">
        <v>2.2000000000000002</v>
      </c>
      <c r="K9" s="1"/>
      <c r="L9" s="1"/>
      <c r="M9" s="1"/>
      <c r="N9" s="1"/>
      <c r="O9" s="1"/>
      <c r="P9" s="1"/>
      <c r="AJ9" t="s">
        <v>2</v>
      </c>
      <c r="AK9" t="s">
        <v>3</v>
      </c>
    </row>
    <row r="10" spans="1:37" x14ac:dyDescent="0.3">
      <c r="B10" s="1" t="s">
        <v>16</v>
      </c>
      <c r="C10" s="1">
        <v>5.6</v>
      </c>
      <c r="AJ10" t="s">
        <v>4</v>
      </c>
      <c r="AK10" t="s">
        <v>5</v>
      </c>
    </row>
    <row r="11" spans="1:37" x14ac:dyDescent="0.3">
      <c r="AJ11" t="s">
        <v>6</v>
      </c>
      <c r="AK11" t="s">
        <v>7</v>
      </c>
    </row>
    <row r="12" spans="1:37" x14ac:dyDescent="0.3">
      <c r="A12" s="2" t="s">
        <v>24</v>
      </c>
      <c r="B12" s="1" t="s">
        <v>34</v>
      </c>
      <c r="D12" s="1">
        <f>0-D4</f>
        <v>-1.25</v>
      </c>
      <c r="E12" s="1">
        <f t="shared" ref="E12:J12" si="1">0-E4</f>
        <v>-2.5</v>
      </c>
      <c r="F12" s="1">
        <f t="shared" si="1"/>
        <v>-3.75</v>
      </c>
      <c r="G12" s="1">
        <f t="shared" si="1"/>
        <v>-5</v>
      </c>
      <c r="H12" s="1">
        <f t="shared" si="1"/>
        <v>-6.25</v>
      </c>
      <c r="I12" s="1">
        <f t="shared" si="1"/>
        <v>-7.5</v>
      </c>
      <c r="J12" s="1">
        <f t="shared" si="1"/>
        <v>-8.75</v>
      </c>
      <c r="AJ12" t="s">
        <v>8</v>
      </c>
      <c r="AK12" t="s">
        <v>9</v>
      </c>
    </row>
    <row r="13" spans="1:37" x14ac:dyDescent="0.3">
      <c r="A13" s="2" t="s">
        <v>26</v>
      </c>
      <c r="B13" s="1" t="s">
        <v>34</v>
      </c>
      <c r="D13" s="1">
        <f>D12+2.5</f>
        <v>1.25</v>
      </c>
      <c r="E13" s="1">
        <f t="shared" ref="E13:I14" si="2">E12+2.5</f>
        <v>0</v>
      </c>
      <c r="F13" s="1">
        <f t="shared" si="2"/>
        <v>-1.25</v>
      </c>
      <c r="G13" s="1">
        <f t="shared" si="2"/>
        <v>-2.5</v>
      </c>
      <c r="H13" s="1">
        <f t="shared" si="2"/>
        <v>-3.75</v>
      </c>
      <c r="I13" s="1">
        <f t="shared" si="2"/>
        <v>-5</v>
      </c>
      <c r="J13" s="1">
        <f>J12+2.5</f>
        <v>-6.25</v>
      </c>
    </row>
    <row r="14" spans="1:37" x14ac:dyDescent="0.3">
      <c r="A14" s="2" t="s">
        <v>27</v>
      </c>
      <c r="B14" s="1" t="s">
        <v>34</v>
      </c>
      <c r="E14" s="1">
        <f t="shared" si="2"/>
        <v>2.5</v>
      </c>
      <c r="F14" s="1">
        <f t="shared" ref="F14:F15" si="3">F13+2.5</f>
        <v>1.25</v>
      </c>
      <c r="G14" s="1">
        <f t="shared" ref="G14:G16" si="4">G13+2.5</f>
        <v>0</v>
      </c>
      <c r="H14" s="1">
        <f t="shared" ref="H14:H17" si="5">H13+2.5</f>
        <v>-1.25</v>
      </c>
      <c r="I14" s="1">
        <f t="shared" ref="I14:J19" si="6">I13+2.5</f>
        <v>-2.5</v>
      </c>
      <c r="J14" s="1">
        <f t="shared" ref="J14:J17" si="7">J13+2.5</f>
        <v>-3.75</v>
      </c>
      <c r="AI14" t="s">
        <v>10</v>
      </c>
    </row>
    <row r="15" spans="1:37" x14ac:dyDescent="0.3">
      <c r="A15" s="2" t="s">
        <v>28</v>
      </c>
      <c r="B15" s="1" t="s">
        <v>34</v>
      </c>
      <c r="F15" s="1">
        <f t="shared" si="3"/>
        <v>3.75</v>
      </c>
      <c r="G15" s="1">
        <f t="shared" si="4"/>
        <v>2.5</v>
      </c>
      <c r="H15" s="1">
        <f t="shared" si="5"/>
        <v>1.25</v>
      </c>
      <c r="I15" s="1">
        <f t="shared" si="6"/>
        <v>0</v>
      </c>
      <c r="J15" s="1">
        <f t="shared" si="7"/>
        <v>-1.25</v>
      </c>
      <c r="AI15" t="s">
        <v>11</v>
      </c>
    </row>
    <row r="16" spans="1:37" x14ac:dyDescent="0.3">
      <c r="A16" s="2" t="s">
        <v>29</v>
      </c>
      <c r="B16" s="1" t="s">
        <v>34</v>
      </c>
      <c r="G16" s="1">
        <f t="shared" si="4"/>
        <v>5</v>
      </c>
      <c r="H16" s="1">
        <f t="shared" si="5"/>
        <v>3.75</v>
      </c>
      <c r="I16" s="1">
        <f t="shared" si="6"/>
        <v>2.5</v>
      </c>
      <c r="J16" s="1">
        <f t="shared" si="7"/>
        <v>1.25</v>
      </c>
      <c r="AI16" t="s">
        <v>12</v>
      </c>
    </row>
    <row r="17" spans="1:10" x14ac:dyDescent="0.3">
      <c r="A17" s="2" t="s">
        <v>30</v>
      </c>
      <c r="B17" s="1" t="s">
        <v>34</v>
      </c>
      <c r="H17" s="1">
        <f t="shared" si="5"/>
        <v>6.25</v>
      </c>
      <c r="I17" s="1">
        <f t="shared" si="6"/>
        <v>5</v>
      </c>
      <c r="J17" s="1">
        <f t="shared" si="7"/>
        <v>3.75</v>
      </c>
    </row>
    <row r="18" spans="1:10" x14ac:dyDescent="0.3">
      <c r="A18" s="2" t="s">
        <v>31</v>
      </c>
      <c r="B18" s="1" t="s">
        <v>34</v>
      </c>
      <c r="I18" s="1">
        <f t="shared" si="6"/>
        <v>7.5</v>
      </c>
      <c r="J18" s="1">
        <f t="shared" si="6"/>
        <v>6.25</v>
      </c>
    </row>
    <row r="19" spans="1:10" x14ac:dyDescent="0.3">
      <c r="A19" s="2" t="s">
        <v>32</v>
      </c>
      <c r="B19" s="1" t="s">
        <v>34</v>
      </c>
      <c r="J19" s="1">
        <f t="shared" si="6"/>
        <v>8.75</v>
      </c>
    </row>
    <row r="20" spans="1:10" x14ac:dyDescent="0.3">
      <c r="A20" s="2" t="s">
        <v>39</v>
      </c>
      <c r="B20" s="1" t="s">
        <v>33</v>
      </c>
      <c r="C20" s="1">
        <v>4.9000000000000004</v>
      </c>
      <c r="D20" s="1">
        <f>$C$20-4.4/2</f>
        <v>2.7</v>
      </c>
      <c r="E20" s="1">
        <f t="shared" ref="E20:J20" si="8">$C$20-4.4/2</f>
        <v>2.7</v>
      </c>
      <c r="F20" s="1">
        <f t="shared" si="8"/>
        <v>2.7</v>
      </c>
      <c r="G20" s="1">
        <f t="shared" si="8"/>
        <v>2.7</v>
      </c>
      <c r="H20" s="1">
        <f t="shared" si="8"/>
        <v>2.7</v>
      </c>
      <c r="I20" s="1">
        <f t="shared" si="8"/>
        <v>2.7</v>
      </c>
      <c r="J20" s="1">
        <f t="shared" si="8"/>
        <v>2.7</v>
      </c>
    </row>
    <row r="22" spans="1:10" x14ac:dyDescent="0.3">
      <c r="A22" s="2" t="s">
        <v>35</v>
      </c>
      <c r="B22" s="1" t="s">
        <v>36</v>
      </c>
      <c r="C22" s="1">
        <v>1.4</v>
      </c>
      <c r="D22" s="1">
        <f>D4+$C$22</f>
        <v>2.65</v>
      </c>
      <c r="E22" s="1">
        <f>E4+$C$22</f>
        <v>3.9</v>
      </c>
      <c r="F22" s="1">
        <f>F4+$C$22</f>
        <v>5.15</v>
      </c>
      <c r="G22" s="1">
        <f>G4+$C$22</f>
        <v>6.4</v>
      </c>
      <c r="H22" s="1">
        <f>H4+$C$22</f>
        <v>7.65</v>
      </c>
      <c r="I22" s="1">
        <f>I4+$C$22</f>
        <v>8.9</v>
      </c>
      <c r="J22" s="1">
        <f>J4+$C$22</f>
        <v>10.15</v>
      </c>
    </row>
    <row r="23" spans="1:10" x14ac:dyDescent="0.3">
      <c r="B23" s="1" t="s">
        <v>33</v>
      </c>
      <c r="C23" s="1">
        <v>-2.1</v>
      </c>
      <c r="D23" s="1">
        <v>-2.1</v>
      </c>
      <c r="E23" s="1">
        <v>-2.1</v>
      </c>
      <c r="F23" s="1">
        <v>-2.1</v>
      </c>
      <c r="G23" s="1">
        <v>-2.1</v>
      </c>
      <c r="H23" s="1">
        <v>-2.1</v>
      </c>
      <c r="I23" s="1">
        <v>-2.1</v>
      </c>
      <c r="J23" s="1">
        <v>-2.1</v>
      </c>
    </row>
    <row r="24" spans="1:10" x14ac:dyDescent="0.3">
      <c r="B24" s="1" t="s">
        <v>38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</row>
    <row r="26" spans="1:10" x14ac:dyDescent="0.3">
      <c r="A26" s="2" t="s">
        <v>40</v>
      </c>
      <c r="B26" s="1" t="s">
        <v>43</v>
      </c>
      <c r="D26" s="1">
        <v>10.6</v>
      </c>
      <c r="E26" s="1">
        <f>D26+2.5</f>
        <v>13.1</v>
      </c>
      <c r="F26" s="1">
        <f t="shared" ref="F26:J26" si="9">E26+2.5</f>
        <v>15.6</v>
      </c>
      <c r="G26" s="1">
        <f t="shared" si="9"/>
        <v>18.100000000000001</v>
      </c>
      <c r="H26" s="1">
        <f t="shared" si="9"/>
        <v>20.6</v>
      </c>
      <c r="I26" s="1">
        <f t="shared" si="9"/>
        <v>23.1</v>
      </c>
      <c r="J26" s="1">
        <f t="shared" si="9"/>
        <v>25.6</v>
      </c>
    </row>
    <row r="27" spans="1:10" x14ac:dyDescent="0.3">
      <c r="A27" s="2" t="s">
        <v>55</v>
      </c>
      <c r="B27" s="1" t="s">
        <v>44</v>
      </c>
      <c r="D27" s="1">
        <f>D26/2</f>
        <v>5.3</v>
      </c>
      <c r="E27" s="1">
        <f t="shared" ref="E27:J27" si="10">E26/2</f>
        <v>6.55</v>
      </c>
      <c r="F27" s="1">
        <f t="shared" si="10"/>
        <v>7.8</v>
      </c>
      <c r="G27" s="1">
        <f t="shared" si="10"/>
        <v>9.0500000000000007</v>
      </c>
      <c r="H27" s="1">
        <f t="shared" si="10"/>
        <v>10.3</v>
      </c>
      <c r="I27" s="1">
        <f t="shared" si="10"/>
        <v>11.55</v>
      </c>
      <c r="J27" s="1">
        <f t="shared" si="10"/>
        <v>12.8</v>
      </c>
    </row>
    <row r="28" spans="1:10" x14ac:dyDescent="0.3">
      <c r="B28" s="1" t="s">
        <v>45</v>
      </c>
      <c r="D28" s="1">
        <v>2.5</v>
      </c>
      <c r="E28" s="1">
        <v>2.5</v>
      </c>
      <c r="F28" s="1">
        <v>2.5</v>
      </c>
      <c r="G28" s="1">
        <v>2.5</v>
      </c>
      <c r="H28" s="1">
        <v>2.5</v>
      </c>
      <c r="I28" s="1">
        <v>2.5</v>
      </c>
      <c r="J28" s="1">
        <v>2.5</v>
      </c>
    </row>
    <row r="29" spans="1:10" x14ac:dyDescent="0.3">
      <c r="B29" s="1"/>
    </row>
    <row r="30" spans="1:10" x14ac:dyDescent="0.3">
      <c r="A30" s="2" t="s">
        <v>46</v>
      </c>
      <c r="B30" s="1" t="s">
        <v>47</v>
      </c>
      <c r="C30" s="1">
        <v>0.25</v>
      </c>
    </row>
    <row r="31" spans="1:10" x14ac:dyDescent="0.3">
      <c r="A31" s="2" t="s">
        <v>54</v>
      </c>
      <c r="B31" s="1" t="s">
        <v>44</v>
      </c>
      <c r="C31" s="1">
        <v>2.2000000000000002</v>
      </c>
      <c r="D31" s="1">
        <f>D7-$C$31/2-$C$30</f>
        <v>3.1999999999999997</v>
      </c>
      <c r="E31" s="1">
        <f t="shared" ref="E31:J31" si="11">E7-$C$31/2-$C$30</f>
        <v>4.4499999999999993</v>
      </c>
      <c r="F31" s="1">
        <f t="shared" si="11"/>
        <v>5.6999999999999993</v>
      </c>
      <c r="G31" s="1">
        <f t="shared" si="11"/>
        <v>6.9500000000000011</v>
      </c>
      <c r="H31" s="1">
        <f t="shared" si="11"/>
        <v>8.2000000000000011</v>
      </c>
      <c r="I31" s="1">
        <f t="shared" si="11"/>
        <v>9.4500000000000011</v>
      </c>
      <c r="J31" s="1">
        <f t="shared" si="11"/>
        <v>10.700000000000001</v>
      </c>
    </row>
    <row r="32" spans="1:10" x14ac:dyDescent="0.3">
      <c r="B32" s="1" t="s">
        <v>45</v>
      </c>
      <c r="D32" s="1">
        <f>D28+$C$30</f>
        <v>2.75</v>
      </c>
      <c r="E32" s="1">
        <f t="shared" ref="E32:J32" si="12">E28+$C$30</f>
        <v>2.75</v>
      </c>
      <c r="F32" s="1">
        <f t="shared" si="12"/>
        <v>2.75</v>
      </c>
      <c r="G32" s="1">
        <f t="shared" si="12"/>
        <v>2.75</v>
      </c>
      <c r="H32" s="1">
        <f t="shared" si="12"/>
        <v>2.75</v>
      </c>
      <c r="I32" s="1">
        <f t="shared" si="12"/>
        <v>2.75</v>
      </c>
      <c r="J32" s="1">
        <f t="shared" si="12"/>
        <v>2.75</v>
      </c>
    </row>
    <row r="33" spans="1:10" x14ac:dyDescent="0.3">
      <c r="B33" s="1"/>
    </row>
    <row r="34" spans="1:10" x14ac:dyDescent="0.3">
      <c r="A34" s="2" t="s">
        <v>48</v>
      </c>
      <c r="B34" s="1" t="s">
        <v>41</v>
      </c>
    </row>
    <row r="35" spans="1:10" x14ac:dyDescent="0.3">
      <c r="B35" s="1" t="s">
        <v>42</v>
      </c>
    </row>
    <row r="36" spans="1:10" x14ac:dyDescent="0.3">
      <c r="B36" s="1" t="s">
        <v>49</v>
      </c>
    </row>
    <row r="38" spans="1:10" x14ac:dyDescent="0.3">
      <c r="A38" s="2" t="s">
        <v>50</v>
      </c>
      <c r="B38" s="1" t="s">
        <v>47</v>
      </c>
      <c r="C38" s="1">
        <v>0.25</v>
      </c>
    </row>
    <row r="39" spans="1:10" x14ac:dyDescent="0.3">
      <c r="A39" s="2" t="s">
        <v>52</v>
      </c>
      <c r="B39" s="1" t="s">
        <v>44</v>
      </c>
      <c r="C39" s="1">
        <v>2.2000000000000002</v>
      </c>
      <c r="D39" s="1">
        <f>D7+$C$39/2+$C$38</f>
        <v>5.9</v>
      </c>
      <c r="E39" s="1">
        <f t="shared" ref="E39:J39" si="13">E7+$C$39/2+$C$38</f>
        <v>7.15</v>
      </c>
      <c r="F39" s="1">
        <f t="shared" si="13"/>
        <v>8.4</v>
      </c>
      <c r="G39" s="1">
        <f t="shared" si="13"/>
        <v>9.65</v>
      </c>
      <c r="H39" s="1">
        <f t="shared" si="13"/>
        <v>10.9</v>
      </c>
      <c r="I39" s="1">
        <f t="shared" si="13"/>
        <v>12.15</v>
      </c>
      <c r="J39" s="1">
        <f t="shared" si="13"/>
        <v>13.4</v>
      </c>
    </row>
    <row r="40" spans="1:10" x14ac:dyDescent="0.3">
      <c r="A40" s="2" t="s">
        <v>53</v>
      </c>
      <c r="B40" s="1" t="s">
        <v>57</v>
      </c>
      <c r="C40" s="1">
        <v>5.6</v>
      </c>
      <c r="D40" s="1">
        <f>$C$40/2+$C$38</f>
        <v>3.05</v>
      </c>
      <c r="E40" s="1">
        <f t="shared" ref="E40:J40" si="14">$C$40/2+$C$38</f>
        <v>3.05</v>
      </c>
      <c r="F40" s="1">
        <f t="shared" si="14"/>
        <v>3.05</v>
      </c>
      <c r="G40" s="1">
        <f t="shared" si="14"/>
        <v>3.05</v>
      </c>
      <c r="H40" s="1">
        <f t="shared" si="14"/>
        <v>3.05</v>
      </c>
      <c r="I40" s="1">
        <f t="shared" si="14"/>
        <v>3.05</v>
      </c>
      <c r="J40" s="1">
        <f t="shared" si="14"/>
        <v>3.05</v>
      </c>
    </row>
    <row r="41" spans="1:10" x14ac:dyDescent="0.3">
      <c r="B41" s="1" t="s">
        <v>51</v>
      </c>
      <c r="C41" s="1">
        <v>4.9000000000000004</v>
      </c>
      <c r="D41" s="1">
        <f>$C$41+$C$38</f>
        <v>5.15</v>
      </c>
      <c r="E41" s="1">
        <f t="shared" ref="E41:J41" si="15">$C$41+$C$38</f>
        <v>5.15</v>
      </c>
      <c r="F41" s="1">
        <f t="shared" si="15"/>
        <v>5.15</v>
      </c>
      <c r="G41" s="1">
        <f t="shared" si="15"/>
        <v>5.15</v>
      </c>
      <c r="H41" s="1">
        <f t="shared" si="15"/>
        <v>5.15</v>
      </c>
      <c r="I41" s="1">
        <f t="shared" si="15"/>
        <v>5.15</v>
      </c>
      <c r="J41" s="1">
        <f t="shared" si="15"/>
        <v>5.15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>
      <selection activeCell="E43" sqref="E4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PTSM -HV -SMD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Cotten</dc:creator>
  <cp:lastModifiedBy>Chip Cotten</cp:lastModifiedBy>
  <dcterms:created xsi:type="dcterms:W3CDTF">2017-02-25T14:47:05Z</dcterms:created>
  <dcterms:modified xsi:type="dcterms:W3CDTF">2017-02-26T06:52:50Z</dcterms:modified>
</cp:coreProperties>
</file>