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Users\chipc\Documents\PCB\KiCAD_Repo\datasheets\TI\"/>
    </mc:Choice>
  </mc:AlternateContent>
  <bookViews>
    <workbookView xWindow="0" yWindow="0" windowWidth="10392" windowHeight="1236"/>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1" l="1"/>
  <c r="I7" i="1"/>
  <c r="I8" i="1"/>
  <c r="I9" i="1"/>
  <c r="I10" i="1"/>
  <c r="I11" i="1"/>
  <c r="I12" i="1"/>
  <c r="I13" i="1"/>
  <c r="I5" i="1"/>
  <c r="O6" i="1"/>
  <c r="O7" i="1"/>
  <c r="O8" i="1"/>
  <c r="O9" i="1"/>
  <c r="O10" i="1"/>
  <c r="O11" i="1"/>
  <c r="O12" i="1"/>
  <c r="O5" i="1"/>
  <c r="J6" i="1"/>
  <c r="J7" i="1"/>
  <c r="J8" i="1"/>
  <c r="J9" i="1"/>
  <c r="J10" i="1"/>
  <c r="J11" i="1"/>
  <c r="J12" i="1"/>
  <c r="J5" i="1"/>
  <c r="N6" i="1"/>
  <c r="N7" i="1"/>
  <c r="N8" i="1"/>
  <c r="N9" i="1"/>
  <c r="N10" i="1"/>
  <c r="N11" i="1"/>
  <c r="N5" i="1"/>
  <c r="L6" i="1"/>
  <c r="L7" i="1"/>
  <c r="L8" i="1"/>
  <c r="L9" i="1"/>
  <c r="L10" i="1"/>
  <c r="L11" i="1"/>
  <c r="L12" i="1"/>
  <c r="N12" i="1" s="1"/>
  <c r="L5" i="1"/>
  <c r="G5" i="1"/>
  <c r="G6" i="1"/>
  <c r="G7" i="1"/>
  <c r="G8" i="1"/>
  <c r="F5" i="1"/>
  <c r="F6" i="1"/>
  <c r="F7" i="1"/>
  <c r="F8" i="1"/>
  <c r="A5" i="1"/>
  <c r="A6" i="1"/>
  <c r="A7" i="1"/>
  <c r="A8" i="1"/>
  <c r="A4" i="1"/>
  <c r="G4" i="1" s="1"/>
  <c r="F4" i="1"/>
  <c r="A3" i="1"/>
  <c r="F3" i="1" s="1"/>
  <c r="G3" i="1" l="1"/>
</calcChain>
</file>

<file path=xl/sharedStrings.xml><?xml version="1.0" encoding="utf-8"?>
<sst xmlns="http://schemas.openxmlformats.org/spreadsheetml/2006/main" count="19" uniqueCount="18">
  <si>
    <t>INA169 Calc</t>
  </si>
  <si>
    <t>Vout</t>
  </si>
  <si>
    <t>1k</t>
  </si>
  <si>
    <t>P-shunt</t>
  </si>
  <si>
    <t>R-shunt</t>
  </si>
  <si>
    <t>R-load</t>
  </si>
  <si>
    <t>I-shunt</t>
  </si>
  <si>
    <t>V-shunt</t>
  </si>
  <si>
    <t>watts</t>
  </si>
  <si>
    <t>Max V-shunt, full scale sense voltage</t>
  </si>
  <si>
    <t>Min V-shunt, limited by error plot</t>
  </si>
  <si>
    <t>Max I-s</t>
  </si>
  <si>
    <t>Min I-s</t>
  </si>
  <si>
    <t>Max P-s</t>
  </si>
  <si>
    <t>Desired FS Vout</t>
  </si>
  <si>
    <t>R-s @ FS V-s</t>
  </si>
  <si>
    <r>
      <t xml:space="preserve">8.1.1 Operation
Figure 9 illustrates the basic circuit diagram for both the INA139 and INA169. Load current IS is drawn from
supply VS through shunt resistor RS. The voltage drop in shunt resistor VS is forced across RG1 by the internal
operational amplifier, causing current to flow into the collector of Q1. The external resistor RL converts the output
current to a voltage, VOUT, at the OUT pin.
The transfer function for the INA139 is given by Equation 3:
IO=gm(VIN+ - VIN-)
where
• gm = 1000 µA/V (3)
In the circuit of Figure 9, the input voltage (VIN+ – VIN–) is equal to IS × RS and the output voltage(VOUT) is equal
to IO × RL. The transconductance (gm) of the INA139 is 1000 µA/V. The complete transfer function for the current
measurement amplifier in this application is given by Equation 4:
VOUT = IS * RS * (100uA/V) * RL(4)
The </t>
    </r>
    <r>
      <rPr>
        <sz val="11"/>
        <color rgb="FFFF0000"/>
        <rFont val="Calibri"/>
        <family val="2"/>
        <scheme val="minor"/>
      </rPr>
      <t>maximum differential input voltage for accurate measurements is 0.5 V, which produces a 500-µA output
current.</t>
    </r>
    <r>
      <rPr>
        <sz val="11"/>
        <color theme="1"/>
        <rFont val="Calibri"/>
        <family val="2"/>
        <scheme val="minor"/>
      </rPr>
      <t xml:space="preserve"> A differential input voltage of up to 2 V will not cause damage. Differential measurements (pins 3 and 4)
must be unipolar with a more-positive voltage applied to pin 3. If a more-negative voltage is applied to pin 3, the
output current, IO, is zero, but it will not cause damage.</t>
    </r>
  </si>
  <si>
    <t>Resolution (amps/volt)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</si>
</sst>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0" formatCode="0.000"/>
    <numFmt numFmtId="171" formatCode="0.0000"/>
  </numFmts>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1">
    <xf numFmtId="0" fontId="0" fillId="0" borderId="0" xfId="0"/>
    <xf numFmtId="11" fontId="0" fillId="0" borderId="0" xfId="0" applyNumberFormat="1"/>
    <xf numFmtId="2" fontId="0" fillId="0" borderId="0" xfId="0" applyNumberFormat="1"/>
    <xf numFmtId="170" fontId="0" fillId="0" borderId="0" xfId="0" applyNumberFormat="1"/>
    <xf numFmtId="171" fontId="0" fillId="0" borderId="0" xfId="0" applyNumberFormat="1"/>
    <xf numFmtId="0" fontId="0" fillId="0" borderId="0" xfId="0" applyAlignment="1">
      <alignment horizontal="center"/>
    </xf>
    <xf numFmtId="170" fontId="0" fillId="0" borderId="0" xfId="0" applyNumberFormat="1" applyAlignment="1">
      <alignment horizontal="center"/>
    </xf>
    <xf numFmtId="0" fontId="0" fillId="0" borderId="0" xfId="0" applyAlignment="1">
      <alignment horizontal="center" wrapText="1"/>
    </xf>
    <xf numFmtId="0" fontId="0" fillId="2" borderId="0" xfId="0" applyFill="1" applyAlignment="1">
      <alignment horizontal="center" wrapText="1"/>
    </xf>
    <xf numFmtId="0" fontId="0" fillId="2" borderId="0" xfId="0" applyFill="1" applyAlignment="1">
      <alignment horizont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7</xdr:col>
      <xdr:colOff>198120</xdr:colOff>
      <xdr:row>0</xdr:row>
      <xdr:rowOff>144780</xdr:rowOff>
    </xdr:from>
    <xdr:to>
      <xdr:col>9</xdr:col>
      <xdr:colOff>53340</xdr:colOff>
      <xdr:row>3</xdr:row>
      <xdr:rowOff>0</xdr:rowOff>
    </xdr:to>
    <xdr:pic>
      <xdr:nvPicPr>
        <xdr:cNvPr id="3" name="Picture 2" descr="alt text">
          <a:extLst>
            <a:ext uri="{FF2B5EF4-FFF2-40B4-BE49-F238E27FC236}">
              <a16:creationId xmlns:a16="http://schemas.microsoft.com/office/drawing/2014/main" id="{AC6FD01E-3DB4-46B0-B6CB-59EB93EE38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65320" y="144780"/>
          <a:ext cx="1318260" cy="4038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tabSelected="1" topLeftCell="A10" workbookViewId="0">
      <selection activeCell="I13" sqref="I13"/>
    </sheetView>
  </sheetViews>
  <sheetFormatPr defaultRowHeight="14.4" x14ac:dyDescent="0.3"/>
  <cols>
    <col min="9" max="9" width="12.44140625" customWidth="1"/>
    <col min="16" max="16" width="98.5546875" customWidth="1"/>
    <col min="17" max="17" width="8.88671875" customWidth="1"/>
  </cols>
  <sheetData>
    <row r="1" spans="1:16" x14ac:dyDescent="0.3">
      <c r="A1" t="s">
        <v>0</v>
      </c>
      <c r="F1" t="s">
        <v>8</v>
      </c>
      <c r="K1">
        <v>3.5000000000000003E-2</v>
      </c>
      <c r="L1" t="s">
        <v>10</v>
      </c>
    </row>
    <row r="2" spans="1:16" x14ac:dyDescent="0.3">
      <c r="A2" t="s">
        <v>6</v>
      </c>
      <c r="B2" t="s">
        <v>1</v>
      </c>
      <c r="C2" t="s">
        <v>2</v>
      </c>
      <c r="D2" t="s">
        <v>4</v>
      </c>
      <c r="E2" t="s">
        <v>5</v>
      </c>
      <c r="F2" t="s">
        <v>3</v>
      </c>
      <c r="G2" t="s">
        <v>7</v>
      </c>
      <c r="K2" s="3">
        <v>0.5</v>
      </c>
      <c r="L2" t="s">
        <v>9</v>
      </c>
    </row>
    <row r="3" spans="1:16" x14ac:dyDescent="0.3">
      <c r="A3" s="4">
        <f>B3*C3/(D3*E3)</f>
        <v>3.5000000000000009E-3</v>
      </c>
      <c r="B3">
        <v>0.35000000000000009</v>
      </c>
      <c r="C3" s="1">
        <v>1000</v>
      </c>
      <c r="D3">
        <v>10</v>
      </c>
      <c r="E3" s="1">
        <v>10000</v>
      </c>
      <c r="F3" s="2">
        <f>A3^2*D3</f>
        <v>1.2250000000000005E-4</v>
      </c>
      <c r="G3" s="3">
        <f>A3*D3</f>
        <v>3.500000000000001E-2</v>
      </c>
    </row>
    <row r="4" spans="1:16" ht="28.8" x14ac:dyDescent="0.3">
      <c r="A4" s="3">
        <f>B4*C4/(D4*E4)</f>
        <v>0.05</v>
      </c>
      <c r="B4">
        <v>5</v>
      </c>
      <c r="C4" s="1">
        <v>1000</v>
      </c>
      <c r="D4">
        <v>10</v>
      </c>
      <c r="E4" s="1">
        <v>10000</v>
      </c>
      <c r="F4" s="2">
        <f>A4^2*D4</f>
        <v>2.5000000000000005E-2</v>
      </c>
      <c r="G4" s="3">
        <f>A4*D4</f>
        <v>0.5</v>
      </c>
      <c r="I4" s="10" t="s">
        <v>17</v>
      </c>
      <c r="J4" s="5" t="s">
        <v>12</v>
      </c>
      <c r="K4" s="8" t="s">
        <v>11</v>
      </c>
      <c r="L4" s="7" t="s">
        <v>15</v>
      </c>
      <c r="M4" s="8" t="s">
        <v>14</v>
      </c>
      <c r="N4" s="5" t="s">
        <v>5</v>
      </c>
      <c r="O4" s="5" t="s">
        <v>13</v>
      </c>
    </row>
    <row r="5" spans="1:16" x14ac:dyDescent="0.3">
      <c r="A5" s="3">
        <f t="shared" ref="A5:A8" si="0">B5*C5/(D5*E5)</f>
        <v>3.500000000000001E-2</v>
      </c>
      <c r="B5">
        <v>0.35000000000000009</v>
      </c>
      <c r="C5" s="1">
        <v>1000</v>
      </c>
      <c r="D5">
        <v>1</v>
      </c>
      <c r="E5" s="1">
        <v>10000</v>
      </c>
      <c r="F5" s="2">
        <f t="shared" ref="F5:F8" si="1">A5^2*D5</f>
        <v>1.2250000000000006E-3</v>
      </c>
      <c r="G5" s="3">
        <f t="shared" ref="G5:G8" si="2">A5*D5</f>
        <v>3.500000000000001E-2</v>
      </c>
      <c r="I5">
        <f>K5/M5</f>
        <v>0.2</v>
      </c>
      <c r="J5" s="6">
        <f>$K$1/L5</f>
        <v>7.0000000000000007E-2</v>
      </c>
      <c r="K5" s="9">
        <v>1</v>
      </c>
      <c r="L5" s="6">
        <f>$K$2/K5</f>
        <v>0.5</v>
      </c>
      <c r="M5" s="9">
        <v>5</v>
      </c>
      <c r="N5">
        <f>M5*1000/(K5*L5)</f>
        <v>10000</v>
      </c>
      <c r="O5">
        <f>K5^2*L5</f>
        <v>0.5</v>
      </c>
    </row>
    <row r="6" spans="1:16" x14ac:dyDescent="0.3">
      <c r="A6" s="3">
        <f t="shared" si="0"/>
        <v>0.5</v>
      </c>
      <c r="B6">
        <v>5</v>
      </c>
      <c r="C6" s="1">
        <v>1000</v>
      </c>
      <c r="D6">
        <v>1</v>
      </c>
      <c r="E6" s="1">
        <v>10000</v>
      </c>
      <c r="F6" s="2">
        <f t="shared" si="1"/>
        <v>0.25</v>
      </c>
      <c r="G6" s="3">
        <f t="shared" si="2"/>
        <v>0.5</v>
      </c>
      <c r="I6">
        <f t="shared" ref="I6:I13" si="3">K6/M6</f>
        <v>0.4</v>
      </c>
      <c r="J6" s="6">
        <f t="shared" ref="J6:J12" si="4">$K$1/L6</f>
        <v>0.14000000000000001</v>
      </c>
      <c r="K6" s="9">
        <v>2</v>
      </c>
      <c r="L6" s="6">
        <f t="shared" ref="L6:L12" si="5">$K$2/K6</f>
        <v>0.25</v>
      </c>
      <c r="M6" s="9">
        <v>5</v>
      </c>
      <c r="N6">
        <f t="shared" ref="N6:N12" si="6">M6*1000/(K6*L6)</f>
        <v>10000</v>
      </c>
      <c r="O6">
        <f t="shared" ref="O6:O12" si="7">K6^2*L6</f>
        <v>1</v>
      </c>
    </row>
    <row r="7" spans="1:16" x14ac:dyDescent="0.3">
      <c r="A7" s="3">
        <f t="shared" si="0"/>
        <v>0.35000000000000009</v>
      </c>
      <c r="B7">
        <v>0.35000000000000009</v>
      </c>
      <c r="C7" s="1">
        <v>1000</v>
      </c>
      <c r="D7">
        <v>0.1</v>
      </c>
      <c r="E7" s="1">
        <v>10000</v>
      </c>
      <c r="F7" s="2">
        <f t="shared" si="1"/>
        <v>1.2250000000000007E-2</v>
      </c>
      <c r="G7" s="3">
        <f t="shared" si="2"/>
        <v>3.500000000000001E-2</v>
      </c>
      <c r="I7">
        <f t="shared" si="3"/>
        <v>1</v>
      </c>
      <c r="J7" s="6">
        <f t="shared" si="4"/>
        <v>0.35000000000000003</v>
      </c>
      <c r="K7" s="9">
        <v>5</v>
      </c>
      <c r="L7" s="6">
        <f t="shared" si="5"/>
        <v>0.1</v>
      </c>
      <c r="M7" s="9">
        <v>5</v>
      </c>
      <c r="N7">
        <f t="shared" si="6"/>
        <v>10000</v>
      </c>
      <c r="O7">
        <f t="shared" si="7"/>
        <v>2.5</v>
      </c>
    </row>
    <row r="8" spans="1:16" x14ac:dyDescent="0.3">
      <c r="A8" s="3">
        <f t="shared" si="0"/>
        <v>5</v>
      </c>
      <c r="B8">
        <v>5</v>
      </c>
      <c r="C8" s="1">
        <v>1000</v>
      </c>
      <c r="D8">
        <v>0.1</v>
      </c>
      <c r="E8" s="1">
        <v>10000</v>
      </c>
      <c r="F8" s="2">
        <f t="shared" si="1"/>
        <v>2.5</v>
      </c>
      <c r="G8" s="3">
        <f t="shared" si="2"/>
        <v>0.5</v>
      </c>
      <c r="I8">
        <f t="shared" si="3"/>
        <v>2</v>
      </c>
      <c r="J8" s="6">
        <f t="shared" si="4"/>
        <v>0.70000000000000007</v>
      </c>
      <c r="K8" s="9">
        <v>10</v>
      </c>
      <c r="L8" s="6">
        <f t="shared" si="5"/>
        <v>0.05</v>
      </c>
      <c r="M8" s="9">
        <v>5</v>
      </c>
      <c r="N8">
        <f t="shared" si="6"/>
        <v>10000</v>
      </c>
      <c r="O8">
        <f t="shared" si="7"/>
        <v>5</v>
      </c>
    </row>
    <row r="9" spans="1:16" x14ac:dyDescent="0.3">
      <c r="I9">
        <f t="shared" si="3"/>
        <v>3</v>
      </c>
      <c r="J9" s="6">
        <f t="shared" si="4"/>
        <v>1.05</v>
      </c>
      <c r="K9" s="9">
        <v>15</v>
      </c>
      <c r="L9" s="6">
        <f t="shared" si="5"/>
        <v>3.3333333333333333E-2</v>
      </c>
      <c r="M9" s="9">
        <v>5</v>
      </c>
      <c r="N9">
        <f t="shared" si="6"/>
        <v>10000</v>
      </c>
      <c r="O9">
        <f t="shared" si="7"/>
        <v>7.5</v>
      </c>
    </row>
    <row r="10" spans="1:16" x14ac:dyDescent="0.3">
      <c r="I10">
        <f t="shared" si="3"/>
        <v>4</v>
      </c>
      <c r="J10" s="6">
        <f t="shared" si="4"/>
        <v>1.4000000000000001</v>
      </c>
      <c r="K10" s="9">
        <v>20</v>
      </c>
      <c r="L10" s="6">
        <f t="shared" si="5"/>
        <v>2.5000000000000001E-2</v>
      </c>
      <c r="M10" s="9">
        <v>5</v>
      </c>
      <c r="N10">
        <f t="shared" si="6"/>
        <v>10000</v>
      </c>
      <c r="O10">
        <f t="shared" si="7"/>
        <v>10</v>
      </c>
    </row>
    <row r="11" spans="1:16" x14ac:dyDescent="0.3">
      <c r="I11">
        <f t="shared" si="3"/>
        <v>5</v>
      </c>
      <c r="J11" s="6">
        <f t="shared" si="4"/>
        <v>1.7500000000000002</v>
      </c>
      <c r="K11" s="9">
        <v>25</v>
      </c>
      <c r="L11" s="6">
        <f t="shared" si="5"/>
        <v>0.02</v>
      </c>
      <c r="M11" s="9">
        <v>5</v>
      </c>
      <c r="N11">
        <f t="shared" si="6"/>
        <v>10000</v>
      </c>
      <c r="O11">
        <f t="shared" si="7"/>
        <v>12.5</v>
      </c>
    </row>
    <row r="12" spans="1:16" x14ac:dyDescent="0.3">
      <c r="I12">
        <f t="shared" si="3"/>
        <v>6</v>
      </c>
      <c r="J12" s="6">
        <f t="shared" si="4"/>
        <v>2.1</v>
      </c>
      <c r="K12" s="9">
        <v>30</v>
      </c>
      <c r="L12" s="6">
        <f t="shared" si="5"/>
        <v>1.6666666666666666E-2</v>
      </c>
      <c r="M12" s="9">
        <v>5</v>
      </c>
      <c r="N12">
        <f t="shared" si="6"/>
        <v>10000</v>
      </c>
      <c r="O12">
        <f t="shared" si="7"/>
        <v>15</v>
      </c>
    </row>
    <row r="13" spans="1:16" ht="244.8" x14ac:dyDescent="0.3">
      <c r="I13" t="e">
        <f t="shared" si="3"/>
        <v>#DIV/0!</v>
      </c>
      <c r="P13" s="10" t="s">
        <v>16</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Chip Cotten</dc:creator>
  <cp:lastModifiedBy>Chip Cotten</cp:lastModifiedBy>
  <dcterms:created xsi:type="dcterms:W3CDTF">2017-05-26T17:54:33Z</dcterms:created>
  <dcterms:modified xsi:type="dcterms:W3CDTF">2017-05-26T21:20:22Z</dcterms:modified>
</cp:coreProperties>
</file>