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c\Documents\PCB\KiCAD_Repo\projects\GTC_02_RTD\"/>
    </mc:Choice>
  </mc:AlternateContent>
  <bookViews>
    <workbookView xWindow="0" yWindow="0" windowWidth="16764" windowHeight="7272" activeTab="1"/>
  </bookViews>
  <sheets>
    <sheet name="Low Profile" sheetId="1" r:id="rId1"/>
    <sheet name="Standard Profile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N3" i="2" l="1"/>
  <c r="N1" i="2" s="1"/>
  <c r="N4" i="2"/>
  <c r="I4" i="2" l="1"/>
  <c r="O4" i="2" s="1"/>
  <c r="D20" i="2"/>
  <c r="F19" i="2"/>
  <c r="D19" i="2"/>
  <c r="D18" i="2"/>
  <c r="D17" i="2"/>
  <c r="D16" i="2"/>
  <c r="D15" i="2"/>
  <c r="F14" i="2"/>
  <c r="D14" i="2"/>
  <c r="F13" i="2"/>
  <c r="D13" i="2"/>
  <c r="D12" i="2"/>
  <c r="M7" i="2"/>
  <c r="M6" i="2"/>
  <c r="M2" i="2"/>
  <c r="O6" i="1"/>
  <c r="M2" i="1"/>
  <c r="O13" i="1"/>
  <c r="P13" i="1"/>
  <c r="Q13" i="1"/>
  <c r="O14" i="1"/>
  <c r="P14" i="1" s="1"/>
  <c r="O15" i="1"/>
  <c r="Q15" i="1" s="1"/>
  <c r="P15" i="1"/>
  <c r="O16" i="1"/>
  <c r="P16" i="1"/>
  <c r="Q16" i="1"/>
  <c r="O17" i="1"/>
  <c r="P17" i="1"/>
  <c r="Q17" i="1"/>
  <c r="O18" i="1"/>
  <c r="P18" i="1" s="1"/>
  <c r="O19" i="1"/>
  <c r="Q19" i="1" s="1"/>
  <c r="P19" i="1"/>
  <c r="O20" i="1"/>
  <c r="P20" i="1"/>
  <c r="Q20" i="1"/>
  <c r="O12" i="1"/>
  <c r="P12" i="1" s="1"/>
  <c r="Q12" i="1"/>
  <c r="O5" i="1"/>
  <c r="O4" i="1"/>
  <c r="M3" i="1"/>
  <c r="I4" i="1"/>
  <c r="I3" i="1"/>
  <c r="M6" i="1"/>
  <c r="M7" i="1"/>
  <c r="F13" i="1"/>
  <c r="F14" i="1"/>
  <c r="F19" i="1"/>
  <c r="D13" i="1"/>
  <c r="D14" i="1"/>
  <c r="D15" i="1"/>
  <c r="D16" i="1"/>
  <c r="D17" i="1"/>
  <c r="D18" i="1"/>
  <c r="D19" i="1"/>
  <c r="D20" i="1"/>
  <c r="D12" i="1"/>
  <c r="O5" i="2" l="1"/>
  <c r="Q18" i="1"/>
  <c r="Q14" i="1"/>
  <c r="O18" i="2" l="1"/>
  <c r="O17" i="2"/>
  <c r="O16" i="2"/>
  <c r="O15" i="2"/>
  <c r="O14" i="2"/>
  <c r="O13" i="2"/>
  <c r="O12" i="2"/>
  <c r="O20" i="2"/>
  <c r="O19" i="2"/>
  <c r="Q15" i="2" l="1"/>
  <c r="P15" i="2"/>
  <c r="P13" i="2"/>
  <c r="Q13" i="2"/>
  <c r="Q19" i="2"/>
  <c r="P19" i="2"/>
  <c r="Q14" i="2"/>
  <c r="P14" i="2"/>
  <c r="Q20" i="2"/>
  <c r="P20" i="2"/>
  <c r="Q12" i="2"/>
  <c r="P12" i="2"/>
  <c r="Q16" i="2"/>
  <c r="P16" i="2"/>
  <c r="Q17" i="2"/>
  <c r="P17" i="2"/>
  <c r="Q18" i="2"/>
  <c r="P18" i="2"/>
</calcChain>
</file>

<file path=xl/sharedStrings.xml><?xml version="1.0" encoding="utf-8"?>
<sst xmlns="http://schemas.openxmlformats.org/spreadsheetml/2006/main" count="233" uniqueCount="116">
  <si>
    <t>Part Num</t>
  </si>
  <si>
    <t>OAL</t>
  </si>
  <si>
    <t>Above PCB</t>
  </si>
  <si>
    <t>Min Pin Depth</t>
  </si>
  <si>
    <t>Max Pin Depth</t>
  </si>
  <si>
    <t>0284</t>
  </si>
  <si>
    <t>Below PCB</t>
  </si>
  <si>
    <t>0285</t>
  </si>
  <si>
    <t>0287</t>
  </si>
  <si>
    <t>0291</t>
  </si>
  <si>
    <t>0330</t>
  </si>
  <si>
    <t>0415</t>
  </si>
  <si>
    <t>6021</t>
  </si>
  <si>
    <t>7305</t>
  </si>
  <si>
    <t>PCB Hole Dia</t>
  </si>
  <si>
    <t>Major Dia</t>
  </si>
  <si>
    <t>Mount</t>
  </si>
  <si>
    <t>solder</t>
  </si>
  <si>
    <t>8679</t>
  </si>
  <si>
    <t>Minor Dia</t>
  </si>
  <si>
    <t>Dist</t>
  </si>
  <si>
    <t>Price</t>
  </si>
  <si>
    <t>Mouser</t>
  </si>
  <si>
    <t>MOQ</t>
  </si>
  <si>
    <t>0285-0-15-15-16-27-10-0</t>
  </si>
  <si>
    <t>PN</t>
  </si>
  <si>
    <t>press</t>
  </si>
  <si>
    <t>0291-0-15-15-16-27-10-0</t>
  </si>
  <si>
    <t>0415-0-15-15-16-27-10-0</t>
  </si>
  <si>
    <t>6021-0-15-80-16-27-10-0</t>
  </si>
  <si>
    <t>Digikey</t>
  </si>
  <si>
    <t>7305-0-15-15-47-14-10-0</t>
  </si>
  <si>
    <t>Pin Length Calcs</t>
  </si>
  <si>
    <t>Mill-Max Receptacle</t>
  </si>
  <si>
    <t>Module Thickness</t>
  </si>
  <si>
    <t>INCH</t>
  </si>
  <si>
    <t>Samtec Low Profile SLW socket strip</t>
  </si>
  <si>
    <t>Min Pin</t>
  </si>
  <si>
    <t>Max Pin</t>
  </si>
  <si>
    <t>Pin Length</t>
  </si>
  <si>
    <t>Under Module Board</t>
  </si>
  <si>
    <t>max clearance under pcb</t>
  </si>
  <si>
    <t>min protrosion for soldering</t>
  </si>
  <si>
    <t>Main PCB thickness</t>
  </si>
  <si>
    <t>Low Profile Socket Height</t>
  </si>
  <si>
    <t>Low Profile Pin Body (plastic)</t>
  </si>
  <si>
    <t>From top of recep.</t>
  </si>
  <si>
    <t>Module PCB</t>
  </si>
  <si>
    <t>Socket</t>
  </si>
  <si>
    <t>Body</t>
  </si>
  <si>
    <t>Main PCB</t>
  </si>
  <si>
    <t>Receptacle</t>
  </si>
  <si>
    <t>Base</t>
  </si>
  <si>
    <t>Pin Tail</t>
  </si>
  <si>
    <t>SLW Body</t>
  </si>
  <si>
    <t>Pin</t>
  </si>
  <si>
    <t>Standard socket pin body thickness</t>
  </si>
  <si>
    <t>Std Pin Body</t>
  </si>
  <si>
    <t>PCB Gap</t>
  </si>
  <si>
    <t>Gap- Main PCB to Std Pin Body</t>
  </si>
  <si>
    <t>Module to Recept</t>
  </si>
  <si>
    <t>Samtec TSW-1xx-23-G-S Pin Tail Length shown</t>
  </si>
  <si>
    <t>Module Height @ Pin Tail Tops</t>
  </si>
  <si>
    <t>Low Profile Summary</t>
  </si>
  <si>
    <t>Application</t>
  </si>
  <si>
    <t>Mfg</t>
  </si>
  <si>
    <t>MPN</t>
  </si>
  <si>
    <t>Descr</t>
  </si>
  <si>
    <t>Digital Header</t>
  </si>
  <si>
    <t>Samtec</t>
  </si>
  <si>
    <t>TLW-1xx-06-G-S</t>
  </si>
  <si>
    <t>Low profile header pin, .105" mating length, .105" tail length</t>
  </si>
  <si>
    <t>SLW-1xx-01-x-S</t>
  </si>
  <si>
    <t>3.5mm TB Pin</t>
  </si>
  <si>
    <t>3.5mm TB Socket</t>
  </si>
  <si>
    <t>Mill-Max</t>
  </si>
  <si>
    <t>Press fit receptacle, 0.022-0.034" pin dia</t>
  </si>
  <si>
    <t>Low profile socket header, 0.18" body height, 0.1" pitch</t>
  </si>
  <si>
    <t>TSW-1xx-07-G-S</t>
  </si>
  <si>
    <t>Standard 0.1" header pin long enough to reach receptacle, 0.230" contact mating length</t>
  </si>
  <si>
    <t>SSW-1xx-01-G-S</t>
  </si>
  <si>
    <t>Standard 0.1" header socket</t>
  </si>
  <si>
    <t>TSW body</t>
  </si>
  <si>
    <t>SSW</t>
  </si>
  <si>
    <t>Samtec SSW socket insertion depth 0.145 to 0.250</t>
  </si>
  <si>
    <t>Socket Pin Body</t>
  </si>
  <si>
    <t>Socket Body Height</t>
  </si>
  <si>
    <t>Std Pin body for receptacle</t>
  </si>
  <si>
    <t>B- Total Pin Length</t>
  </si>
  <si>
    <t>TSW-1xx-15-G-S</t>
  </si>
  <si>
    <t>Profile</t>
  </si>
  <si>
    <t>Digikey Price</t>
  </si>
  <si>
    <t>Standard</t>
  </si>
  <si>
    <t>Digital Module pins</t>
  </si>
  <si>
    <t>Digital Shield Socket</t>
  </si>
  <si>
    <t>Shield Sensor Socket</t>
  </si>
  <si>
    <t>Module Sensor Pins</t>
  </si>
  <si>
    <t>Module</t>
  </si>
  <si>
    <t>Adafruit MAX31865</t>
  </si>
  <si>
    <t>SSW-108-01-G-S</t>
  </si>
  <si>
    <t>TSW-110-15-G-S</t>
  </si>
  <si>
    <t>TSW-108-09-G-S</t>
  </si>
  <si>
    <t>Sullins</t>
  </si>
  <si>
    <t>PPPCxx1LFBN-RC</t>
  </si>
  <si>
    <t>PPPC081LFBN-RC</t>
  </si>
  <si>
    <t>PRPC008SAAN-RC</t>
  </si>
  <si>
    <t>PRPCxxxSAAN-RC</t>
  </si>
  <si>
    <t>Standard 0.1" header pin (0.230 head, 0.120 tail)</t>
  </si>
  <si>
    <t>Standard 0.1" pitch header pin (0.230 head, 0.100 tail)</t>
  </si>
  <si>
    <t>PRPCxxxSACN-RC</t>
  </si>
  <si>
    <t>Standard 0.1" header pin (0.230 head, 0.320 tail)</t>
  </si>
  <si>
    <t>PRPC004SACN-RC</t>
  </si>
  <si>
    <t>Module Sensor Pin</t>
  </si>
  <si>
    <t>Module Digital Pins</t>
  </si>
  <si>
    <t>Shield Digital Socket</t>
  </si>
  <si>
    <t>Module Digital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</si>
</sst>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4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4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sqref="A1:XFD1048576"/>
    </sheetView>
  </sheetViews>
  <sheetFormatPr defaultRowHeight="14.4" x14ac:dyDescent="0.3"/>
  <cols>
    <col min="1" max="9" width="8.88671875" style="3"/>
    <col min="14" max="14" width="22" bestFit="1" customWidth="1"/>
  </cols>
  <sheetData>
    <row r="1" spans="1:17" x14ac:dyDescent="0.3">
      <c r="J1" s="9" t="s">
        <v>53</v>
      </c>
      <c r="L1" s="9" t="s">
        <v>53</v>
      </c>
      <c r="N1" s="28">
        <v>0.115</v>
      </c>
      <c r="O1" t="s">
        <v>61</v>
      </c>
    </row>
    <row r="2" spans="1:17" x14ac:dyDescent="0.3">
      <c r="A2" t="s">
        <v>32</v>
      </c>
      <c r="C2" s="3" t="s">
        <v>35</v>
      </c>
      <c r="I2" s="8" t="s">
        <v>47</v>
      </c>
      <c r="J2" s="8"/>
      <c r="K2" s="8"/>
      <c r="L2" s="8"/>
      <c r="M2">
        <f>A3</f>
        <v>6.3E-2</v>
      </c>
      <c r="N2" s="28"/>
    </row>
    <row r="3" spans="1:17" x14ac:dyDescent="0.3">
      <c r="A3" s="3">
        <v>6.3E-2</v>
      </c>
      <c r="B3" s="7" t="s">
        <v>34</v>
      </c>
      <c r="I3" s="3">
        <f>A6</f>
        <v>0.06</v>
      </c>
      <c r="J3" s="10" t="s">
        <v>54</v>
      </c>
      <c r="K3" s="16"/>
      <c r="L3" s="12" t="s">
        <v>57</v>
      </c>
      <c r="M3" s="3">
        <f>A9</f>
        <v>0.1</v>
      </c>
      <c r="N3">
        <v>0.1</v>
      </c>
    </row>
    <row r="4" spans="1:17" x14ac:dyDescent="0.3">
      <c r="A4" s="3">
        <v>6.3E-2</v>
      </c>
      <c r="B4" s="7" t="s">
        <v>43</v>
      </c>
      <c r="C4" s="7"/>
      <c r="I4" s="28">
        <f>A5</f>
        <v>0.18</v>
      </c>
      <c r="J4" s="11" t="s">
        <v>48</v>
      </c>
      <c r="L4" s="9"/>
      <c r="M4" s="3"/>
      <c r="N4" s="28">
        <v>0.23</v>
      </c>
      <c r="O4">
        <f>I3+I4</f>
        <v>0.24</v>
      </c>
      <c r="P4" t="s">
        <v>58</v>
      </c>
    </row>
    <row r="5" spans="1:17" x14ac:dyDescent="0.3">
      <c r="A5" s="3">
        <v>0.18</v>
      </c>
      <c r="B5" s="7" t="s">
        <v>44</v>
      </c>
      <c r="E5" s="7" t="s">
        <v>36</v>
      </c>
      <c r="I5" s="28"/>
      <c r="J5" s="11" t="s">
        <v>49</v>
      </c>
      <c r="K5" s="14" t="s">
        <v>51</v>
      </c>
      <c r="L5" s="17" t="s">
        <v>55</v>
      </c>
      <c r="N5" s="28"/>
      <c r="O5">
        <f>O4-M3</f>
        <v>0.13999999999999999</v>
      </c>
      <c r="P5" t="s">
        <v>59</v>
      </c>
    </row>
    <row r="6" spans="1:17" x14ac:dyDescent="0.3">
      <c r="A6" s="3">
        <v>0.06</v>
      </c>
      <c r="B6" s="7" t="s">
        <v>45</v>
      </c>
      <c r="I6" s="13" t="s">
        <v>50</v>
      </c>
      <c r="J6" s="13"/>
      <c r="K6" s="13"/>
      <c r="L6" s="13"/>
      <c r="M6" s="19">
        <f>A4</f>
        <v>6.3E-2</v>
      </c>
      <c r="N6" s="28"/>
      <c r="O6">
        <f>O4+N1-M2</f>
        <v>0.29199999999999998</v>
      </c>
      <c r="P6" t="s">
        <v>62</v>
      </c>
    </row>
    <row r="7" spans="1:17" x14ac:dyDescent="0.3">
      <c r="A7" s="3">
        <v>2.5000000000000001E-2</v>
      </c>
      <c r="B7" s="7" t="s">
        <v>42</v>
      </c>
      <c r="I7"/>
      <c r="K7" s="14"/>
      <c r="L7" s="17" t="s">
        <v>55</v>
      </c>
      <c r="M7" s="28">
        <f>A8</f>
        <v>9.8000000000000004E-2</v>
      </c>
      <c r="N7" s="28"/>
    </row>
    <row r="8" spans="1:17" x14ac:dyDescent="0.3">
      <c r="A8" s="3">
        <v>9.8000000000000004E-2</v>
      </c>
      <c r="B8" s="7" t="s">
        <v>41</v>
      </c>
      <c r="I8"/>
      <c r="L8" s="18"/>
      <c r="M8" s="28"/>
    </row>
    <row r="9" spans="1:17" x14ac:dyDescent="0.3">
      <c r="A9" s="3">
        <v>0.1</v>
      </c>
      <c r="B9" s="7" t="s">
        <v>56</v>
      </c>
      <c r="I9" s="15" t="s">
        <v>52</v>
      </c>
      <c r="J9" s="15"/>
      <c r="K9" s="15"/>
      <c r="L9" s="15"/>
      <c r="O9" t="s">
        <v>40</v>
      </c>
    </row>
    <row r="10" spans="1:17" x14ac:dyDescent="0.3">
      <c r="A10" s="3" t="s">
        <v>33</v>
      </c>
      <c r="E10" s="7" t="s">
        <v>46</v>
      </c>
      <c r="O10" t="s">
        <v>39</v>
      </c>
    </row>
    <row r="11" spans="1:17" s="1" customFormat="1" ht="28.8" x14ac:dyDescent="0.3">
      <c r="A11" s="4" t="s">
        <v>0</v>
      </c>
      <c r="B11" s="4" t="s">
        <v>1</v>
      </c>
      <c r="C11" s="4" t="s">
        <v>2</v>
      </c>
      <c r="D11" s="4" t="s">
        <v>6</v>
      </c>
      <c r="E11" s="4" t="s">
        <v>3</v>
      </c>
      <c r="F11" s="4" t="s">
        <v>4</v>
      </c>
      <c r="G11" s="4" t="s">
        <v>15</v>
      </c>
      <c r="H11" s="1" t="s">
        <v>19</v>
      </c>
      <c r="I11" s="4" t="s">
        <v>14</v>
      </c>
      <c r="J11" s="4" t="s">
        <v>16</v>
      </c>
      <c r="K11" s="1" t="s">
        <v>20</v>
      </c>
      <c r="L11" s="1" t="s">
        <v>21</v>
      </c>
      <c r="M11" s="1" t="s">
        <v>23</v>
      </c>
      <c r="N11" s="1" t="s">
        <v>25</v>
      </c>
      <c r="O11" s="1" t="s">
        <v>60</v>
      </c>
      <c r="P11" s="1" t="s">
        <v>37</v>
      </c>
      <c r="Q11" s="1" t="s">
        <v>38</v>
      </c>
    </row>
    <row r="12" spans="1:17" x14ac:dyDescent="0.3">
      <c r="A12" s="5" t="s">
        <v>5</v>
      </c>
      <c r="B12" s="6">
        <v>0.25</v>
      </c>
      <c r="C12" s="6">
        <v>0.105</v>
      </c>
      <c r="D12" s="6">
        <f>B12-C12-$A$3</f>
        <v>8.2000000000000017E-2</v>
      </c>
      <c r="E12" s="6">
        <v>0.10299999999999999</v>
      </c>
      <c r="F12" s="6">
        <v>0.21</v>
      </c>
      <c r="G12" s="3">
        <v>0.125</v>
      </c>
      <c r="H12" s="3">
        <v>6.8000000000000005E-2</v>
      </c>
      <c r="I12" s="3">
        <v>7.0000000000000007E-2</v>
      </c>
      <c r="J12" s="3" t="s">
        <v>17</v>
      </c>
      <c r="K12" t="s">
        <v>22</v>
      </c>
      <c r="L12" s="3">
        <v>1.62</v>
      </c>
      <c r="M12" s="3">
        <v>1</v>
      </c>
      <c r="O12" s="2">
        <f>$O$5-C12</f>
        <v>3.4999999999999989E-2</v>
      </c>
      <c r="P12" s="2">
        <f>O12+E12</f>
        <v>0.13799999999999998</v>
      </c>
      <c r="Q12" s="2">
        <f>O12+F12</f>
        <v>0.245</v>
      </c>
    </row>
    <row r="13" spans="1:17" x14ac:dyDescent="0.3">
      <c r="A13" s="5" t="s">
        <v>7</v>
      </c>
      <c r="B13" s="6">
        <v>0.18</v>
      </c>
      <c r="C13" s="6">
        <v>0.09</v>
      </c>
      <c r="D13" s="6">
        <f t="shared" ref="D13:D20" si="0">B13-C13-$A$3</f>
        <v>2.6999999999999996E-2</v>
      </c>
      <c r="E13" s="3">
        <v>8.5999999999999993E-2</v>
      </c>
      <c r="F13" s="6">
        <f>$A$4+$A$8+C13</f>
        <v>0.251</v>
      </c>
      <c r="G13" s="3">
        <v>0.08</v>
      </c>
      <c r="H13" s="3">
        <v>6.2E-2</v>
      </c>
      <c r="I13" s="3">
        <v>6.5000000000000002E-2</v>
      </c>
      <c r="J13" s="3" t="s">
        <v>17</v>
      </c>
      <c r="K13" t="s">
        <v>22</v>
      </c>
      <c r="L13" s="3">
        <v>0.5</v>
      </c>
      <c r="M13" s="3">
        <v>1</v>
      </c>
      <c r="N13" t="s">
        <v>24</v>
      </c>
      <c r="O13" s="2">
        <f t="shared" ref="O13:O20" si="1">$O$5-C13</f>
        <v>4.9999999999999989E-2</v>
      </c>
      <c r="P13" s="2">
        <f t="shared" ref="P13:P20" si="2">O13+E13</f>
        <v>0.13599999999999998</v>
      </c>
      <c r="Q13" s="2">
        <f t="shared" ref="Q13:Q20" si="3">O13+F13</f>
        <v>0.30099999999999999</v>
      </c>
    </row>
    <row r="14" spans="1:17" x14ac:dyDescent="0.3">
      <c r="A14" s="5" t="s">
        <v>8</v>
      </c>
      <c r="B14" s="6">
        <v>0.09</v>
      </c>
      <c r="C14" s="3">
        <v>4.4999999999999998E-2</v>
      </c>
      <c r="D14" s="6">
        <f t="shared" si="0"/>
        <v>-1.8000000000000002E-2</v>
      </c>
      <c r="E14" s="3">
        <v>8.3000000000000004E-2</v>
      </c>
      <c r="F14" s="6">
        <f>$A$4+$A$8+C14</f>
        <v>0.20600000000000002</v>
      </c>
      <c r="G14" s="3">
        <v>0.08</v>
      </c>
      <c r="H14" s="3">
        <v>6.2E-2</v>
      </c>
      <c r="I14" s="3">
        <v>6.5000000000000002E-2</v>
      </c>
      <c r="J14" s="3" t="s">
        <v>17</v>
      </c>
      <c r="O14" s="2">
        <f t="shared" si="1"/>
        <v>9.4999999999999987E-2</v>
      </c>
      <c r="P14" s="2">
        <f t="shared" si="2"/>
        <v>0.17799999999999999</v>
      </c>
      <c r="Q14" s="2">
        <f t="shared" si="3"/>
        <v>0.30099999999999999</v>
      </c>
    </row>
    <row r="15" spans="1:17" x14ac:dyDescent="0.3">
      <c r="A15" s="20" t="s">
        <v>9</v>
      </c>
      <c r="B15" s="21">
        <v>0.14499999999999999</v>
      </c>
      <c r="C15" s="22">
        <v>1.7999999999999999E-2</v>
      </c>
      <c r="D15" s="21">
        <f t="shared" si="0"/>
        <v>6.4000000000000001E-2</v>
      </c>
      <c r="E15" s="22">
        <v>8.3000000000000004E-2</v>
      </c>
      <c r="F15" s="22">
        <v>0.12</v>
      </c>
      <c r="G15" s="22">
        <v>7.9000000000000001E-2</v>
      </c>
      <c r="H15" s="22">
        <v>6.0999999999999999E-2</v>
      </c>
      <c r="I15" s="22">
        <v>6.7000000000000004E-2</v>
      </c>
      <c r="J15" s="22" t="s">
        <v>26</v>
      </c>
      <c r="K15" s="23" t="s">
        <v>22</v>
      </c>
      <c r="L15" s="22">
        <v>0.61</v>
      </c>
      <c r="M15" s="22">
        <v>1</v>
      </c>
      <c r="N15" s="23" t="s">
        <v>27</v>
      </c>
      <c r="O15" s="24">
        <f t="shared" si="1"/>
        <v>0.12199999999999998</v>
      </c>
      <c r="P15" s="24">
        <f t="shared" si="2"/>
        <v>0.20499999999999999</v>
      </c>
      <c r="Q15" s="25">
        <f t="shared" si="3"/>
        <v>0.24199999999999999</v>
      </c>
    </row>
    <row r="16" spans="1:17" x14ac:dyDescent="0.3">
      <c r="A16" s="5" t="s">
        <v>10</v>
      </c>
      <c r="B16" s="6">
        <v>0.31</v>
      </c>
      <c r="C16" s="3">
        <v>0.05</v>
      </c>
      <c r="D16" s="6">
        <f t="shared" si="0"/>
        <v>0.19700000000000001</v>
      </c>
      <c r="E16" s="3">
        <v>9.0999999999999998E-2</v>
      </c>
      <c r="F16" s="3">
        <v>0.28499999999999998</v>
      </c>
      <c r="G16" s="3">
        <v>0.09</v>
      </c>
      <c r="H16" s="3">
        <v>7.0999999999999994E-2</v>
      </c>
      <c r="I16" s="3">
        <v>7.9000000000000001E-2</v>
      </c>
      <c r="J16" s="3" t="s">
        <v>26</v>
      </c>
      <c r="O16" s="2">
        <f t="shared" si="1"/>
        <v>8.9999999999999983E-2</v>
      </c>
      <c r="P16" s="2">
        <f t="shared" si="2"/>
        <v>0.18099999999999999</v>
      </c>
      <c r="Q16" s="2">
        <f t="shared" si="3"/>
        <v>0.37499999999999994</v>
      </c>
    </row>
    <row r="17" spans="1:17" x14ac:dyDescent="0.3">
      <c r="A17" s="5" t="s">
        <v>11</v>
      </c>
      <c r="B17" s="6">
        <v>0.19</v>
      </c>
      <c r="C17" s="3">
        <v>1.7999999999999999E-2</v>
      </c>
      <c r="D17" s="6">
        <f t="shared" si="0"/>
        <v>0.10900000000000001</v>
      </c>
      <c r="E17" s="3">
        <v>8.3000000000000004E-2</v>
      </c>
      <c r="F17" s="3">
        <v>0.16500000000000001</v>
      </c>
      <c r="G17" s="3">
        <v>7.8E-2</v>
      </c>
      <c r="H17" s="3">
        <v>0.06</v>
      </c>
      <c r="I17" s="3">
        <v>6.3E-2</v>
      </c>
      <c r="J17" s="3" t="s">
        <v>17</v>
      </c>
      <c r="K17" t="s">
        <v>22</v>
      </c>
      <c r="L17" s="3">
        <v>0.81</v>
      </c>
      <c r="M17" s="3">
        <v>1</v>
      </c>
      <c r="N17" t="s">
        <v>28</v>
      </c>
      <c r="O17" s="2">
        <f t="shared" si="1"/>
        <v>0.12199999999999998</v>
      </c>
      <c r="P17" s="2">
        <f t="shared" si="2"/>
        <v>0.20499999999999999</v>
      </c>
      <c r="Q17" s="2">
        <f t="shared" si="3"/>
        <v>0.28699999999999998</v>
      </c>
    </row>
    <row r="18" spans="1:17" x14ac:dyDescent="0.3">
      <c r="A18" s="5" t="s">
        <v>12</v>
      </c>
      <c r="B18" s="6">
        <v>0.19</v>
      </c>
      <c r="C18" s="3">
        <v>1.7999999999999999E-2</v>
      </c>
      <c r="D18" s="6">
        <f t="shared" si="0"/>
        <v>0.10900000000000001</v>
      </c>
      <c r="E18" s="3">
        <v>8.3000000000000004E-2</v>
      </c>
      <c r="F18" s="3">
        <v>0.16500000000000001</v>
      </c>
      <c r="G18" s="3">
        <v>7.8E-2</v>
      </c>
      <c r="H18" s="3">
        <v>0.06</v>
      </c>
      <c r="I18" s="3">
        <v>6.2E-2</v>
      </c>
      <c r="J18" s="3" t="s">
        <v>17</v>
      </c>
      <c r="K18" t="s">
        <v>30</v>
      </c>
      <c r="L18" s="3">
        <v>0.73</v>
      </c>
      <c r="M18" s="3">
        <v>1</v>
      </c>
      <c r="N18" t="s">
        <v>29</v>
      </c>
      <c r="O18" s="2">
        <f t="shared" si="1"/>
        <v>0.12199999999999998</v>
      </c>
      <c r="P18" s="2">
        <f t="shared" si="2"/>
        <v>0.20499999999999999</v>
      </c>
      <c r="Q18" s="2">
        <f t="shared" si="3"/>
        <v>0.28699999999999998</v>
      </c>
    </row>
    <row r="19" spans="1:17" x14ac:dyDescent="0.3">
      <c r="A19" s="5" t="s">
        <v>13</v>
      </c>
      <c r="B19" s="6">
        <v>0.105</v>
      </c>
      <c r="C19" s="3">
        <v>1.4E-2</v>
      </c>
      <c r="D19" s="6">
        <f t="shared" si="0"/>
        <v>2.7999999999999997E-2</v>
      </c>
      <c r="E19" s="3">
        <v>8.3000000000000004E-2</v>
      </c>
      <c r="F19" s="6">
        <f>$A$4+$A$8+C19</f>
        <v>0.17500000000000002</v>
      </c>
      <c r="G19" s="3">
        <v>7.6999999999999999E-2</v>
      </c>
      <c r="H19" s="3">
        <v>5.8000000000000003E-2</v>
      </c>
      <c r="I19" s="3">
        <v>0.06</v>
      </c>
      <c r="J19" s="3" t="s">
        <v>17</v>
      </c>
      <c r="K19" t="s">
        <v>22</v>
      </c>
      <c r="L19" s="3">
        <v>1.38</v>
      </c>
      <c r="M19" s="3">
        <v>1</v>
      </c>
      <c r="N19" t="s">
        <v>31</v>
      </c>
      <c r="O19" s="2">
        <f t="shared" si="1"/>
        <v>0.12599999999999997</v>
      </c>
      <c r="P19" s="2">
        <f t="shared" si="2"/>
        <v>0.20899999999999996</v>
      </c>
      <c r="Q19" s="2">
        <f t="shared" si="3"/>
        <v>0.30099999999999999</v>
      </c>
    </row>
    <row r="20" spans="1:17" x14ac:dyDescent="0.3">
      <c r="A20" s="5" t="s">
        <v>18</v>
      </c>
      <c r="B20" s="3">
        <v>0.25</v>
      </c>
      <c r="C20" s="3">
        <v>6.6000000000000003E-2</v>
      </c>
      <c r="D20" s="6">
        <f t="shared" si="0"/>
        <v>0.121</v>
      </c>
      <c r="E20" s="3">
        <v>9.4E-2</v>
      </c>
      <c r="F20" s="3">
        <v>0.21</v>
      </c>
      <c r="H20" s="3">
        <v>6.9000000000000006E-2</v>
      </c>
      <c r="I20" s="3">
        <v>7.0999999999999994E-2</v>
      </c>
      <c r="J20" s="3" t="s">
        <v>17</v>
      </c>
      <c r="O20" s="2">
        <f t="shared" si="1"/>
        <v>7.3999999999999982E-2</v>
      </c>
      <c r="P20" s="2">
        <f t="shared" si="2"/>
        <v>0.16799999999999998</v>
      </c>
      <c r="Q20" s="2">
        <f t="shared" si="3"/>
        <v>0.28399999999999997</v>
      </c>
    </row>
    <row r="23" spans="1:17" x14ac:dyDescent="0.3">
      <c r="B23" s="7" t="s">
        <v>63</v>
      </c>
      <c r="C23" s="7"/>
      <c r="D23" s="7"/>
      <c r="E23" s="7"/>
      <c r="F23" s="7"/>
    </row>
    <row r="24" spans="1:17" x14ac:dyDescent="0.3">
      <c r="A24" s="28" t="s">
        <v>64</v>
      </c>
      <c r="B24" s="28"/>
      <c r="C24" s="7" t="s">
        <v>65</v>
      </c>
      <c r="D24" s="7" t="s">
        <v>66</v>
      </c>
      <c r="F24" s="7" t="s">
        <v>67</v>
      </c>
    </row>
    <row r="25" spans="1:17" x14ac:dyDescent="0.3">
      <c r="A25" s="28" t="s">
        <v>68</v>
      </c>
      <c r="B25" s="28"/>
      <c r="C25" s="7" t="s">
        <v>69</v>
      </c>
      <c r="D25" s="28" t="s">
        <v>70</v>
      </c>
      <c r="E25" s="28"/>
      <c r="F25" s="7" t="s">
        <v>71</v>
      </c>
    </row>
    <row r="26" spans="1:17" x14ac:dyDescent="0.3">
      <c r="A26" s="28" t="s">
        <v>68</v>
      </c>
      <c r="B26" s="28"/>
      <c r="C26" s="7" t="s">
        <v>69</v>
      </c>
      <c r="D26" s="7" t="s">
        <v>72</v>
      </c>
      <c r="E26" s="7"/>
      <c r="F26" s="7" t="s">
        <v>77</v>
      </c>
    </row>
    <row r="27" spans="1:17" x14ac:dyDescent="0.3">
      <c r="A27" s="28" t="s">
        <v>73</v>
      </c>
      <c r="B27" s="28"/>
      <c r="C27" s="7" t="s">
        <v>69</v>
      </c>
      <c r="D27" s="7" t="s">
        <v>78</v>
      </c>
      <c r="E27" s="7"/>
      <c r="F27" s="7" t="s">
        <v>79</v>
      </c>
    </row>
    <row r="28" spans="1:17" x14ac:dyDescent="0.3">
      <c r="A28" s="28" t="s">
        <v>74</v>
      </c>
      <c r="B28" s="28"/>
      <c r="C28" s="7" t="s">
        <v>75</v>
      </c>
      <c r="D28" s="28" t="s">
        <v>27</v>
      </c>
      <c r="E28" s="28"/>
      <c r="F28" s="7" t="s">
        <v>76</v>
      </c>
    </row>
    <row r="29" spans="1:17" x14ac:dyDescent="0.3">
      <c r="B29" s="7"/>
      <c r="C29" s="7"/>
      <c r="D29" s="7"/>
      <c r="E29" s="7"/>
      <c r="F29" s="7"/>
    </row>
  </sheetData>
  <mergeCells count="11">
    <mergeCell ref="A25:B25"/>
    <mergeCell ref="D25:E25"/>
    <mergeCell ref="A26:B26"/>
    <mergeCell ref="A27:B27"/>
    <mergeCell ref="A28:B28"/>
    <mergeCell ref="D28:E28"/>
    <mergeCell ref="M7:M8"/>
    <mergeCell ref="I4:I5"/>
    <mergeCell ref="N4:N7"/>
    <mergeCell ref="N1:N2"/>
    <mergeCell ref="A24:B24"/>
  </mergeCells>
  <conditionalFormatting sqref="D12:D20">
    <cfRule type="cellIs" dxfId="1" priority="2" operator="between">
      <formula>$A$7</formula>
      <formula>$A$8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90" zoomScaleNormal="90" workbookViewId="0">
      <selection activeCell="O6" sqref="O6"/>
    </sheetView>
  </sheetViews>
  <sheetFormatPr defaultRowHeight="14.4" x14ac:dyDescent="0.3"/>
  <cols>
    <col min="1" max="9" width="8.88671875" style="3"/>
    <col min="14" max="14" width="22" customWidth="1"/>
    <col min="15" max="15" width="10.109375" customWidth="1"/>
  </cols>
  <sheetData>
    <row r="1" spans="1:17" x14ac:dyDescent="0.3">
      <c r="J1" s="9" t="s">
        <v>53</v>
      </c>
      <c r="L1" s="9" t="s">
        <v>53</v>
      </c>
      <c r="N1" s="28">
        <f>O1-N3-N4</f>
        <v>0.11099999999999999</v>
      </c>
      <c r="O1">
        <v>0.64800000000000002</v>
      </c>
      <c r="P1" t="s">
        <v>88</v>
      </c>
    </row>
    <row r="2" spans="1:17" x14ac:dyDescent="0.3">
      <c r="A2" t="s">
        <v>32</v>
      </c>
      <c r="C2" s="3" t="s">
        <v>35</v>
      </c>
      <c r="I2" s="8" t="s">
        <v>47</v>
      </c>
      <c r="J2" s="8"/>
      <c r="K2" s="8"/>
      <c r="L2" s="8"/>
      <c r="M2">
        <f>A3</f>
        <v>6.3E-2</v>
      </c>
      <c r="N2" s="28"/>
      <c r="O2" t="s">
        <v>84</v>
      </c>
    </row>
    <row r="3" spans="1:17" x14ac:dyDescent="0.3">
      <c r="A3" s="3">
        <v>6.3E-2</v>
      </c>
      <c r="B3" s="7" t="s">
        <v>34</v>
      </c>
      <c r="I3" s="3">
        <v>0.1</v>
      </c>
      <c r="J3" s="10" t="s">
        <v>82</v>
      </c>
      <c r="K3" s="16"/>
      <c r="L3" s="12" t="s">
        <v>82</v>
      </c>
      <c r="M3" s="3">
        <v>9.8000000000000004E-2</v>
      </c>
      <c r="N3" s="3">
        <f>M3</f>
        <v>9.8000000000000004E-2</v>
      </c>
    </row>
    <row r="4" spans="1:17" x14ac:dyDescent="0.3">
      <c r="A4" s="3">
        <v>6.3E-2</v>
      </c>
      <c r="B4" s="7" t="s">
        <v>43</v>
      </c>
      <c r="C4" s="7"/>
      <c r="I4" s="28">
        <f>A5</f>
        <v>0.33500000000000002</v>
      </c>
      <c r="J4" s="11" t="s">
        <v>83</v>
      </c>
      <c r="L4" s="9"/>
      <c r="M4" s="3"/>
      <c r="N4" s="29">
        <f>Q15</f>
        <v>0.43900000000000006</v>
      </c>
      <c r="O4">
        <f>I3+I4</f>
        <v>0.43500000000000005</v>
      </c>
      <c r="P4" t="s">
        <v>58</v>
      </c>
    </row>
    <row r="5" spans="1:17" x14ac:dyDescent="0.3">
      <c r="A5" s="3">
        <v>0.33500000000000002</v>
      </c>
      <c r="B5" s="7" t="s">
        <v>86</v>
      </c>
      <c r="E5" s="7" t="s">
        <v>36</v>
      </c>
      <c r="I5" s="28"/>
      <c r="J5" s="11" t="s">
        <v>48</v>
      </c>
      <c r="K5" s="14" t="s">
        <v>51</v>
      </c>
      <c r="L5" s="17" t="s">
        <v>55</v>
      </c>
      <c r="N5" s="28"/>
      <c r="O5">
        <f>O4-M3</f>
        <v>0.33700000000000008</v>
      </c>
      <c r="P5" t="s">
        <v>59</v>
      </c>
    </row>
    <row r="6" spans="1:17" x14ac:dyDescent="0.3">
      <c r="A6" s="3">
        <v>0.1</v>
      </c>
      <c r="B6" s="7" t="s">
        <v>85</v>
      </c>
      <c r="I6" s="13" t="s">
        <v>50</v>
      </c>
      <c r="J6" s="13"/>
      <c r="K6" s="13"/>
      <c r="L6" s="13"/>
      <c r="M6" s="19">
        <f>A4</f>
        <v>6.3E-2</v>
      </c>
      <c r="N6" s="28"/>
      <c r="O6" s="26">
        <f>O4+N1-M2</f>
        <v>0.48300000000000004</v>
      </c>
      <c r="P6" s="26" t="s">
        <v>62</v>
      </c>
    </row>
    <row r="7" spans="1:17" x14ac:dyDescent="0.3">
      <c r="A7" s="3">
        <v>2.5000000000000001E-2</v>
      </c>
      <c r="B7" s="7" t="s">
        <v>42</v>
      </c>
      <c r="I7"/>
      <c r="K7" s="14"/>
      <c r="L7" s="17" t="s">
        <v>55</v>
      </c>
      <c r="M7" s="28">
        <f>A8</f>
        <v>9.8000000000000004E-2</v>
      </c>
      <c r="N7" s="28"/>
    </row>
    <row r="8" spans="1:17" x14ac:dyDescent="0.3">
      <c r="A8" s="3">
        <v>9.8000000000000004E-2</v>
      </c>
      <c r="B8" s="7" t="s">
        <v>41</v>
      </c>
      <c r="I8"/>
      <c r="L8" s="18"/>
      <c r="M8" s="28"/>
    </row>
    <row r="9" spans="1:17" x14ac:dyDescent="0.3">
      <c r="A9" s="3">
        <v>0.1</v>
      </c>
      <c r="B9" s="7" t="s">
        <v>87</v>
      </c>
      <c r="I9" s="15" t="s">
        <v>52</v>
      </c>
      <c r="J9" s="15"/>
      <c r="K9" s="15"/>
      <c r="L9" s="15"/>
      <c r="O9" t="s">
        <v>40</v>
      </c>
    </row>
    <row r="10" spans="1:17" x14ac:dyDescent="0.3">
      <c r="A10" s="3" t="s">
        <v>33</v>
      </c>
      <c r="E10" s="7" t="s">
        <v>46</v>
      </c>
      <c r="O10" t="s">
        <v>39</v>
      </c>
    </row>
    <row r="11" spans="1:17" s="1" customFormat="1" ht="28.8" x14ac:dyDescent="0.3">
      <c r="A11" s="4" t="s">
        <v>0</v>
      </c>
      <c r="B11" s="4" t="s">
        <v>1</v>
      </c>
      <c r="C11" s="4" t="s">
        <v>2</v>
      </c>
      <c r="D11" s="4" t="s">
        <v>6</v>
      </c>
      <c r="E11" s="4" t="s">
        <v>3</v>
      </c>
      <c r="F11" s="4" t="s">
        <v>4</v>
      </c>
      <c r="G11" s="4" t="s">
        <v>15</v>
      </c>
      <c r="H11" s="1" t="s">
        <v>19</v>
      </c>
      <c r="I11" s="4" t="s">
        <v>14</v>
      </c>
      <c r="J11" s="4" t="s">
        <v>16</v>
      </c>
      <c r="K11" s="1" t="s">
        <v>20</v>
      </c>
      <c r="L11" s="1" t="s">
        <v>21</v>
      </c>
      <c r="M11" s="1" t="s">
        <v>23</v>
      </c>
      <c r="N11" s="1" t="s">
        <v>25</v>
      </c>
      <c r="O11" s="1" t="s">
        <v>60</v>
      </c>
      <c r="P11" s="1" t="s">
        <v>37</v>
      </c>
      <c r="Q11" s="1" t="s">
        <v>38</v>
      </c>
    </row>
    <row r="12" spans="1:17" x14ac:dyDescent="0.3">
      <c r="A12" s="5" t="s">
        <v>5</v>
      </c>
      <c r="B12" s="6">
        <v>0.25</v>
      </c>
      <c r="C12" s="6">
        <v>0.105</v>
      </c>
      <c r="D12" s="6">
        <f>B12-C12-$A$3</f>
        <v>8.2000000000000017E-2</v>
      </c>
      <c r="E12" s="6">
        <v>0.10299999999999999</v>
      </c>
      <c r="F12" s="6">
        <v>0.21</v>
      </c>
      <c r="G12" s="3">
        <v>0.125</v>
      </c>
      <c r="H12" s="3">
        <v>6.8000000000000005E-2</v>
      </c>
      <c r="I12" s="3">
        <v>7.0000000000000007E-2</v>
      </c>
      <c r="J12" s="3" t="s">
        <v>17</v>
      </c>
      <c r="K12" t="s">
        <v>22</v>
      </c>
      <c r="L12" s="3">
        <v>1.62</v>
      </c>
      <c r="M12" s="3">
        <v>1</v>
      </c>
      <c r="O12" s="2">
        <f>$O$5-C12</f>
        <v>0.2320000000000001</v>
      </c>
      <c r="P12" s="2">
        <f>O12+E12</f>
        <v>0.33500000000000008</v>
      </c>
      <c r="Q12" s="2">
        <f>O12+F12</f>
        <v>0.44200000000000006</v>
      </c>
    </row>
    <row r="13" spans="1:17" x14ac:dyDescent="0.3">
      <c r="A13" s="5" t="s">
        <v>7</v>
      </c>
      <c r="B13" s="6">
        <v>0.18</v>
      </c>
      <c r="C13" s="6">
        <v>0.09</v>
      </c>
      <c r="D13" s="6">
        <f t="shared" ref="D13:D20" si="0">B13-C13-$A$3</f>
        <v>2.6999999999999996E-2</v>
      </c>
      <c r="E13" s="3">
        <v>8.5999999999999993E-2</v>
      </c>
      <c r="F13" s="6">
        <f>$A$4+$A$8+C13</f>
        <v>0.251</v>
      </c>
      <c r="G13" s="3">
        <v>0.08</v>
      </c>
      <c r="H13" s="3">
        <v>6.2E-2</v>
      </c>
      <c r="I13" s="3">
        <v>6.5000000000000002E-2</v>
      </c>
      <c r="J13" s="3" t="s">
        <v>17</v>
      </c>
      <c r="K13" t="s">
        <v>22</v>
      </c>
      <c r="L13" s="3">
        <v>0.5</v>
      </c>
      <c r="M13" s="3">
        <v>1</v>
      </c>
      <c r="N13" t="s">
        <v>24</v>
      </c>
      <c r="O13" s="2">
        <f t="shared" ref="O13:O20" si="1">$O$5-C13</f>
        <v>0.24700000000000008</v>
      </c>
      <c r="P13" s="2">
        <f t="shared" ref="P13:P20" si="2">O13+E13</f>
        <v>0.33300000000000007</v>
      </c>
      <c r="Q13" s="2">
        <f t="shared" ref="Q13:Q20" si="3">O13+F13</f>
        <v>0.49800000000000011</v>
      </c>
    </row>
    <row r="14" spans="1:17" x14ac:dyDescent="0.3">
      <c r="A14" s="5" t="s">
        <v>8</v>
      </c>
      <c r="B14" s="6">
        <v>0.09</v>
      </c>
      <c r="C14" s="3">
        <v>4.4999999999999998E-2</v>
      </c>
      <c r="D14" s="6">
        <f t="shared" si="0"/>
        <v>-1.8000000000000002E-2</v>
      </c>
      <c r="E14" s="3">
        <v>8.3000000000000004E-2</v>
      </c>
      <c r="F14" s="6">
        <f>$A$4+$A$8+C14</f>
        <v>0.20600000000000002</v>
      </c>
      <c r="G14" s="3">
        <v>0.08</v>
      </c>
      <c r="H14" s="3">
        <v>6.2E-2</v>
      </c>
      <c r="I14" s="3">
        <v>6.5000000000000002E-2</v>
      </c>
      <c r="J14" s="3" t="s">
        <v>17</v>
      </c>
      <c r="O14" s="2">
        <f t="shared" si="1"/>
        <v>0.29200000000000009</v>
      </c>
      <c r="P14" s="2">
        <f t="shared" si="2"/>
        <v>0.37500000000000011</v>
      </c>
      <c r="Q14" s="2">
        <f t="shared" si="3"/>
        <v>0.49800000000000011</v>
      </c>
    </row>
    <row r="15" spans="1:17" x14ac:dyDescent="0.3">
      <c r="A15" s="20" t="s">
        <v>9</v>
      </c>
      <c r="B15" s="21">
        <v>0.14499999999999999</v>
      </c>
      <c r="C15" s="22">
        <v>1.7999999999999999E-2</v>
      </c>
      <c r="D15" s="21">
        <f t="shared" si="0"/>
        <v>6.4000000000000001E-2</v>
      </c>
      <c r="E15" s="22">
        <v>8.3000000000000004E-2</v>
      </c>
      <c r="F15" s="22">
        <v>0.12</v>
      </c>
      <c r="G15" s="22">
        <v>7.9000000000000001E-2</v>
      </c>
      <c r="H15" s="22">
        <v>6.0999999999999999E-2</v>
      </c>
      <c r="I15" s="22">
        <v>6.7000000000000004E-2</v>
      </c>
      <c r="J15" s="22" t="s">
        <v>26</v>
      </c>
      <c r="K15" s="23" t="s">
        <v>22</v>
      </c>
      <c r="L15" s="22">
        <v>0.61</v>
      </c>
      <c r="M15" s="22">
        <v>1</v>
      </c>
      <c r="N15" s="23" t="s">
        <v>27</v>
      </c>
      <c r="O15" s="24">
        <f t="shared" si="1"/>
        <v>0.31900000000000006</v>
      </c>
      <c r="P15" s="24">
        <f t="shared" si="2"/>
        <v>0.40200000000000008</v>
      </c>
      <c r="Q15" s="25">
        <f t="shared" si="3"/>
        <v>0.43900000000000006</v>
      </c>
    </row>
    <row r="16" spans="1:17" x14ac:dyDescent="0.3">
      <c r="A16" s="5" t="s">
        <v>10</v>
      </c>
      <c r="B16" s="6">
        <v>0.31</v>
      </c>
      <c r="C16" s="3">
        <v>0.05</v>
      </c>
      <c r="D16" s="6">
        <f t="shared" si="0"/>
        <v>0.19700000000000001</v>
      </c>
      <c r="E16" s="3">
        <v>9.0999999999999998E-2</v>
      </c>
      <c r="F16" s="3">
        <v>0.28499999999999998</v>
      </c>
      <c r="G16" s="3">
        <v>0.09</v>
      </c>
      <c r="H16" s="3">
        <v>7.0999999999999994E-2</v>
      </c>
      <c r="I16" s="3">
        <v>7.9000000000000001E-2</v>
      </c>
      <c r="J16" s="3" t="s">
        <v>26</v>
      </c>
      <c r="O16" s="2">
        <f t="shared" si="1"/>
        <v>0.28700000000000009</v>
      </c>
      <c r="P16" s="2">
        <f t="shared" si="2"/>
        <v>0.37800000000000011</v>
      </c>
      <c r="Q16" s="2">
        <f t="shared" si="3"/>
        <v>0.57200000000000006</v>
      </c>
    </row>
    <row r="17" spans="1:17" x14ac:dyDescent="0.3">
      <c r="A17" s="5" t="s">
        <v>11</v>
      </c>
      <c r="B17" s="6">
        <v>0.19</v>
      </c>
      <c r="C17" s="3">
        <v>1.7999999999999999E-2</v>
      </c>
      <c r="D17" s="6">
        <f t="shared" si="0"/>
        <v>0.10900000000000001</v>
      </c>
      <c r="E17" s="3">
        <v>8.3000000000000004E-2</v>
      </c>
      <c r="F17" s="3">
        <v>0.16500000000000001</v>
      </c>
      <c r="G17" s="3">
        <v>7.8E-2</v>
      </c>
      <c r="H17" s="3">
        <v>0.06</v>
      </c>
      <c r="I17" s="3">
        <v>6.3E-2</v>
      </c>
      <c r="J17" s="3" t="s">
        <v>17</v>
      </c>
      <c r="K17" t="s">
        <v>22</v>
      </c>
      <c r="L17" s="3">
        <v>0.81</v>
      </c>
      <c r="M17" s="3">
        <v>1</v>
      </c>
      <c r="N17" t="s">
        <v>28</v>
      </c>
      <c r="O17" s="2">
        <f t="shared" si="1"/>
        <v>0.31900000000000006</v>
      </c>
      <c r="P17" s="2">
        <f t="shared" si="2"/>
        <v>0.40200000000000008</v>
      </c>
      <c r="Q17" s="2">
        <f t="shared" si="3"/>
        <v>0.4840000000000001</v>
      </c>
    </row>
    <row r="18" spans="1:17" x14ac:dyDescent="0.3">
      <c r="A18" s="5" t="s">
        <v>12</v>
      </c>
      <c r="B18" s="6">
        <v>0.19</v>
      </c>
      <c r="C18" s="3">
        <v>1.7999999999999999E-2</v>
      </c>
      <c r="D18" s="6">
        <f t="shared" si="0"/>
        <v>0.10900000000000001</v>
      </c>
      <c r="E18" s="3">
        <v>8.3000000000000004E-2</v>
      </c>
      <c r="F18" s="3">
        <v>0.16500000000000001</v>
      </c>
      <c r="G18" s="3">
        <v>7.8E-2</v>
      </c>
      <c r="H18" s="3">
        <v>0.06</v>
      </c>
      <c r="I18" s="3">
        <v>6.2E-2</v>
      </c>
      <c r="J18" s="3" t="s">
        <v>17</v>
      </c>
      <c r="K18" t="s">
        <v>30</v>
      </c>
      <c r="L18" s="3">
        <v>0.73</v>
      </c>
      <c r="M18" s="3">
        <v>1</v>
      </c>
      <c r="N18" t="s">
        <v>29</v>
      </c>
      <c r="O18" s="2">
        <f t="shared" si="1"/>
        <v>0.31900000000000006</v>
      </c>
      <c r="P18" s="2">
        <f t="shared" si="2"/>
        <v>0.40200000000000008</v>
      </c>
      <c r="Q18" s="2">
        <f t="shared" si="3"/>
        <v>0.4840000000000001</v>
      </c>
    </row>
    <row r="19" spans="1:17" x14ac:dyDescent="0.3">
      <c r="A19" s="5" t="s">
        <v>13</v>
      </c>
      <c r="B19" s="6">
        <v>0.105</v>
      </c>
      <c r="C19" s="3">
        <v>1.4E-2</v>
      </c>
      <c r="D19" s="6">
        <f t="shared" si="0"/>
        <v>2.7999999999999997E-2</v>
      </c>
      <c r="E19" s="3">
        <v>8.3000000000000004E-2</v>
      </c>
      <c r="F19" s="6">
        <f>$A$4+$A$8+C19</f>
        <v>0.17500000000000002</v>
      </c>
      <c r="G19" s="3">
        <v>7.6999999999999999E-2</v>
      </c>
      <c r="H19" s="3">
        <v>5.8000000000000003E-2</v>
      </c>
      <c r="I19" s="3">
        <v>0.06</v>
      </c>
      <c r="J19" s="3" t="s">
        <v>17</v>
      </c>
      <c r="K19" t="s">
        <v>22</v>
      </c>
      <c r="L19" s="3">
        <v>1.38</v>
      </c>
      <c r="M19" s="3">
        <v>1</v>
      </c>
      <c r="N19" t="s">
        <v>31</v>
      </c>
      <c r="O19" s="2">
        <f t="shared" si="1"/>
        <v>0.32300000000000006</v>
      </c>
      <c r="P19" s="2">
        <f t="shared" si="2"/>
        <v>0.40600000000000008</v>
      </c>
      <c r="Q19" s="2">
        <f t="shared" si="3"/>
        <v>0.49800000000000011</v>
      </c>
    </row>
    <row r="20" spans="1:17" x14ac:dyDescent="0.3">
      <c r="A20" s="5" t="s">
        <v>18</v>
      </c>
      <c r="B20" s="3">
        <v>0.25</v>
      </c>
      <c r="C20" s="3">
        <v>6.6000000000000003E-2</v>
      </c>
      <c r="D20" s="6">
        <f t="shared" si="0"/>
        <v>0.121</v>
      </c>
      <c r="E20" s="3">
        <v>9.4E-2</v>
      </c>
      <c r="F20" s="3">
        <v>0.21</v>
      </c>
      <c r="H20" s="3">
        <v>6.9000000000000006E-2</v>
      </c>
      <c r="I20" s="3">
        <v>7.0999999999999994E-2</v>
      </c>
      <c r="J20" s="3" t="s">
        <v>17</v>
      </c>
      <c r="O20" s="2">
        <f t="shared" si="1"/>
        <v>0.27100000000000007</v>
      </c>
      <c r="P20" s="2">
        <f t="shared" si="2"/>
        <v>0.3650000000000001</v>
      </c>
      <c r="Q20" s="2">
        <f t="shared" si="3"/>
        <v>0.48100000000000009</v>
      </c>
    </row>
    <row r="23" spans="1:17" x14ac:dyDescent="0.3">
      <c r="B23" s="7" t="s">
        <v>63</v>
      </c>
      <c r="C23" s="7"/>
      <c r="D23" s="7"/>
      <c r="E23" s="7"/>
      <c r="F23" s="7"/>
    </row>
    <row r="24" spans="1:17" x14ac:dyDescent="0.3">
      <c r="A24" s="28" t="s">
        <v>64</v>
      </c>
      <c r="B24" s="28"/>
      <c r="C24" s="7" t="s">
        <v>65</v>
      </c>
      <c r="D24" s="7" t="s">
        <v>66</v>
      </c>
      <c r="F24" s="7" t="s">
        <v>67</v>
      </c>
    </row>
    <row r="25" spans="1:17" x14ac:dyDescent="0.3">
      <c r="A25" s="28" t="s">
        <v>68</v>
      </c>
      <c r="B25" s="28"/>
      <c r="C25" s="7" t="s">
        <v>69</v>
      </c>
      <c r="D25" s="28" t="s">
        <v>78</v>
      </c>
      <c r="E25" s="28"/>
      <c r="F25" s="7" t="s">
        <v>108</v>
      </c>
    </row>
    <row r="26" spans="1:17" x14ac:dyDescent="0.3">
      <c r="A26" s="28" t="s">
        <v>68</v>
      </c>
      <c r="B26" s="28"/>
      <c r="C26" s="7" t="s">
        <v>69</v>
      </c>
      <c r="D26" s="28" t="s">
        <v>80</v>
      </c>
      <c r="E26" s="28"/>
      <c r="F26" s="7" t="s">
        <v>81</v>
      </c>
    </row>
    <row r="27" spans="1:17" x14ac:dyDescent="0.3">
      <c r="A27" s="28" t="s">
        <v>73</v>
      </c>
      <c r="B27" s="28"/>
      <c r="C27" s="7" t="s">
        <v>69</v>
      </c>
      <c r="D27" s="28" t="s">
        <v>89</v>
      </c>
      <c r="E27" s="28"/>
      <c r="F27" s="7" t="s">
        <v>79</v>
      </c>
    </row>
    <row r="28" spans="1:17" x14ac:dyDescent="0.3">
      <c r="A28" s="28" t="s">
        <v>74</v>
      </c>
      <c r="B28" s="28"/>
      <c r="C28" s="7" t="s">
        <v>75</v>
      </c>
      <c r="D28" s="28" t="s">
        <v>27</v>
      </c>
      <c r="E28" s="28"/>
      <c r="F28" s="7" t="s">
        <v>76</v>
      </c>
    </row>
    <row r="29" spans="1:17" x14ac:dyDescent="0.3">
      <c r="B29" s="7"/>
      <c r="C29" s="7"/>
      <c r="D29" s="7"/>
      <c r="E29" s="7"/>
      <c r="F29" s="7"/>
    </row>
    <row r="30" spans="1:17" x14ac:dyDescent="0.3">
      <c r="A30" s="28" t="s">
        <v>114</v>
      </c>
      <c r="B30" s="28"/>
      <c r="C30" s="3" t="s">
        <v>102</v>
      </c>
      <c r="D30" s="28" t="s">
        <v>103</v>
      </c>
      <c r="E30" s="28"/>
      <c r="F30" s="7" t="s">
        <v>81</v>
      </c>
    </row>
    <row r="31" spans="1:17" x14ac:dyDescent="0.3">
      <c r="A31" s="28" t="s">
        <v>115</v>
      </c>
      <c r="B31" s="28"/>
      <c r="C31" s="3" t="s">
        <v>102</v>
      </c>
      <c r="D31" s="28" t="s">
        <v>106</v>
      </c>
      <c r="E31" s="28"/>
      <c r="F31" s="7" t="s">
        <v>107</v>
      </c>
    </row>
    <row r="32" spans="1:17" x14ac:dyDescent="0.3">
      <c r="A32" s="28" t="s">
        <v>112</v>
      </c>
      <c r="B32" s="28"/>
      <c r="C32" s="3" t="s">
        <v>102</v>
      </c>
      <c r="D32" s="28" t="s">
        <v>109</v>
      </c>
      <c r="E32" s="28"/>
      <c r="F32" s="7" t="s">
        <v>110</v>
      </c>
    </row>
  </sheetData>
  <mergeCells count="19">
    <mergeCell ref="D30:E30"/>
    <mergeCell ref="D31:E31"/>
    <mergeCell ref="D32:E32"/>
    <mergeCell ref="A30:B30"/>
    <mergeCell ref="A31:B31"/>
    <mergeCell ref="A32:B32"/>
    <mergeCell ref="A26:B26"/>
    <mergeCell ref="A27:B27"/>
    <mergeCell ref="A28:B28"/>
    <mergeCell ref="D28:E28"/>
    <mergeCell ref="D27:E27"/>
    <mergeCell ref="D26:E26"/>
    <mergeCell ref="A25:B25"/>
    <mergeCell ref="D25:E25"/>
    <mergeCell ref="N1:N2"/>
    <mergeCell ref="I4:I5"/>
    <mergeCell ref="N4:N7"/>
    <mergeCell ref="M7:M8"/>
    <mergeCell ref="A24:B24"/>
  </mergeCells>
  <conditionalFormatting sqref="D12:D20">
    <cfRule type="cellIs" dxfId="0" priority="1" operator="between">
      <formula>$A$7</formula>
      <formula>$A$8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9" sqref="C19"/>
    </sheetView>
  </sheetViews>
  <sheetFormatPr defaultRowHeight="14.4" x14ac:dyDescent="0.3"/>
  <cols>
    <col min="1" max="1" width="16.88671875" bestFit="1" customWidth="1"/>
    <col min="3" max="3" width="17.77734375" customWidth="1"/>
    <col min="4" max="4" width="17.6640625" customWidth="1"/>
    <col min="5" max="5" width="11.21875" bestFit="1" customWidth="1"/>
  </cols>
  <sheetData>
    <row r="1" spans="1:5" x14ac:dyDescent="0.3">
      <c r="A1" t="s">
        <v>97</v>
      </c>
      <c r="B1" t="s">
        <v>90</v>
      </c>
      <c r="C1" t="s">
        <v>64</v>
      </c>
      <c r="D1" t="s">
        <v>25</v>
      </c>
      <c r="E1" t="s">
        <v>91</v>
      </c>
    </row>
    <row r="2" spans="1:5" x14ac:dyDescent="0.3">
      <c r="A2" t="s">
        <v>98</v>
      </c>
      <c r="B2" t="s">
        <v>92</v>
      </c>
      <c r="C2" t="s">
        <v>94</v>
      </c>
      <c r="D2" t="s">
        <v>99</v>
      </c>
      <c r="E2" s="27"/>
    </row>
    <row r="3" spans="1:5" x14ac:dyDescent="0.3">
      <c r="B3" t="s">
        <v>92</v>
      </c>
      <c r="C3" t="s">
        <v>93</v>
      </c>
      <c r="D3" t="s">
        <v>101</v>
      </c>
      <c r="E3" s="27">
        <v>0.94</v>
      </c>
    </row>
    <row r="4" spans="1:5" x14ac:dyDescent="0.3">
      <c r="B4" t="s">
        <v>92</v>
      </c>
      <c r="C4" t="s">
        <v>95</v>
      </c>
      <c r="E4" s="27"/>
    </row>
    <row r="5" spans="1:5" x14ac:dyDescent="0.3">
      <c r="B5" t="s">
        <v>92</v>
      </c>
      <c r="C5" t="s">
        <v>96</v>
      </c>
      <c r="D5" t="s">
        <v>100</v>
      </c>
      <c r="E5" s="27">
        <v>1.18</v>
      </c>
    </row>
    <row r="6" spans="1:5" x14ac:dyDescent="0.3">
      <c r="E6" s="27"/>
    </row>
    <row r="7" spans="1:5" x14ac:dyDescent="0.3">
      <c r="B7" t="s">
        <v>92</v>
      </c>
      <c r="C7" t="s">
        <v>114</v>
      </c>
      <c r="D7" t="s">
        <v>104</v>
      </c>
      <c r="E7" s="27">
        <v>0.89</v>
      </c>
    </row>
    <row r="8" spans="1:5" x14ac:dyDescent="0.3">
      <c r="C8" t="s">
        <v>113</v>
      </c>
      <c r="D8" t="s">
        <v>105</v>
      </c>
      <c r="E8" s="27">
        <v>0.26</v>
      </c>
    </row>
    <row r="9" spans="1:5" x14ac:dyDescent="0.3">
      <c r="C9" t="s">
        <v>95</v>
      </c>
      <c r="D9" t="s">
        <v>27</v>
      </c>
      <c r="E9" s="27">
        <v>0.73</v>
      </c>
    </row>
    <row r="10" spans="1:5" x14ac:dyDescent="0.3">
      <c r="C10" t="s">
        <v>112</v>
      </c>
      <c r="D10" t="s">
        <v>111</v>
      </c>
      <c r="E10" s="27">
        <v>0.25</v>
      </c>
    </row>
    <row r="11" spans="1:5" x14ac:dyDescent="0.3">
      <c r="E11" s="27"/>
    </row>
    <row r="12" spans="1:5" x14ac:dyDescent="0.3">
      <c r="E12" s="27"/>
    </row>
    <row r="13" spans="1:5" x14ac:dyDescent="0.3">
      <c r="E13" s="27"/>
    </row>
    <row r="14" spans="1:5" x14ac:dyDescent="0.3">
      <c r="E14" s="27"/>
    </row>
    <row r="15" spans="1:5" x14ac:dyDescent="0.3">
      <c r="E15" s="27"/>
    </row>
    <row r="16" spans="1:5" x14ac:dyDescent="0.3">
      <c r="E1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Profile</vt:lpstr>
      <vt:lpstr>Standard Profile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Cotten</dc:creator>
  <cp:lastModifiedBy>Chip Cotten</cp:lastModifiedBy>
  <dcterms:created xsi:type="dcterms:W3CDTF">2017-06-03T22:29:36Z</dcterms:created>
  <dcterms:modified xsi:type="dcterms:W3CDTF">2017-06-08T20:27:59Z</dcterms:modified>
</cp:coreProperties>
</file>