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pc\Documents\PCB\KiCAD_Repo\projects\GTC_03_HTR\"/>
    </mc:Choice>
  </mc:AlternateContent>
  <bookViews>
    <workbookView xWindow="0" yWindow="0" windowWidth="23040" windowHeight="9084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9" i="2" l="1"/>
  <c r="U29" i="2"/>
  <c r="T29" i="2"/>
  <c r="S29" i="2"/>
  <c r="V20" i="2"/>
  <c r="U20" i="2"/>
  <c r="T20" i="2"/>
  <c r="S20" i="2"/>
  <c r="V19" i="2"/>
  <c r="U19" i="2"/>
  <c r="T19" i="2"/>
  <c r="S19" i="2"/>
  <c r="V18" i="2"/>
  <c r="U18" i="2"/>
  <c r="T18" i="2"/>
  <c r="S18" i="2"/>
  <c r="V17" i="2"/>
  <c r="V21" i="2" s="1"/>
  <c r="U17" i="2"/>
  <c r="U21" i="2" s="1"/>
  <c r="T17" i="2"/>
  <c r="T21" i="2" s="1"/>
  <c r="S17" i="2"/>
  <c r="S21" i="2" s="1"/>
  <c r="V11" i="2"/>
  <c r="U11" i="2"/>
  <c r="T11" i="2"/>
  <c r="S11" i="2"/>
  <c r="J17" i="2"/>
  <c r="J21" i="2" s="1"/>
  <c r="J18" i="2"/>
  <c r="J19" i="2"/>
  <c r="J20" i="2"/>
  <c r="J29" i="2"/>
  <c r="J11" i="2"/>
  <c r="X29" i="2"/>
  <c r="W29" i="2"/>
  <c r="X20" i="2"/>
  <c r="W20" i="2"/>
  <c r="X19" i="2"/>
  <c r="W19" i="2"/>
  <c r="X18" i="2"/>
  <c r="W18" i="2"/>
  <c r="X17" i="2"/>
  <c r="X21" i="2" s="1"/>
  <c r="W17" i="2"/>
  <c r="W21" i="2" s="1"/>
  <c r="X11" i="2"/>
  <c r="W11" i="2"/>
  <c r="C11" i="2"/>
  <c r="C37" i="2" s="1"/>
  <c r="D11" i="2"/>
  <c r="E11" i="2"/>
  <c r="F11" i="2"/>
  <c r="G11" i="2"/>
  <c r="H11" i="2"/>
  <c r="I11" i="2"/>
  <c r="K11" i="2"/>
  <c r="L11" i="2"/>
  <c r="M11" i="2"/>
  <c r="N11" i="2"/>
  <c r="O11" i="2"/>
  <c r="P11" i="2"/>
  <c r="Q11" i="2"/>
  <c r="B11" i="2"/>
  <c r="Q17" i="2"/>
  <c r="Q18" i="2"/>
  <c r="Q19" i="2"/>
  <c r="Q20" i="2"/>
  <c r="Q21" i="2"/>
  <c r="Q29" i="2"/>
  <c r="O17" i="2"/>
  <c r="P17" i="2"/>
  <c r="O18" i="2"/>
  <c r="P18" i="2"/>
  <c r="O19" i="2"/>
  <c r="O22" i="2" s="1"/>
  <c r="P19" i="2"/>
  <c r="O20" i="2"/>
  <c r="P20" i="2"/>
  <c r="P22" i="2" s="1"/>
  <c r="P41" i="2" s="1"/>
  <c r="O21" i="2"/>
  <c r="P21" i="2"/>
  <c r="O29" i="2"/>
  <c r="P29" i="2"/>
  <c r="M17" i="2"/>
  <c r="M21" i="2" s="1"/>
  <c r="N17" i="2"/>
  <c r="N21" i="2" s="1"/>
  <c r="M18" i="2"/>
  <c r="N18" i="2"/>
  <c r="M19" i="2"/>
  <c r="N19" i="2"/>
  <c r="M20" i="2"/>
  <c r="N20" i="2"/>
  <c r="M29" i="2"/>
  <c r="N29" i="2"/>
  <c r="L17" i="2"/>
  <c r="L21" i="2" s="1"/>
  <c r="L18" i="2"/>
  <c r="L19" i="2"/>
  <c r="L20" i="2"/>
  <c r="L29" i="2"/>
  <c r="H17" i="2"/>
  <c r="I17" i="2"/>
  <c r="H18" i="2"/>
  <c r="I18" i="2"/>
  <c r="H19" i="2"/>
  <c r="I19" i="2"/>
  <c r="H20" i="2"/>
  <c r="I20" i="2"/>
  <c r="I22" i="2" s="1"/>
  <c r="I46" i="2" s="1"/>
  <c r="H21" i="2"/>
  <c r="I21" i="2"/>
  <c r="H29" i="2"/>
  <c r="I29" i="2"/>
  <c r="F29" i="2"/>
  <c r="G29" i="2"/>
  <c r="E29" i="2"/>
  <c r="G17" i="2"/>
  <c r="G21" i="2" s="1"/>
  <c r="G18" i="2"/>
  <c r="G19" i="2"/>
  <c r="G20" i="2"/>
  <c r="K17" i="2"/>
  <c r="K21" i="2" s="1"/>
  <c r="K18" i="2"/>
  <c r="K19" i="2"/>
  <c r="K20" i="2"/>
  <c r="K29" i="2"/>
  <c r="E17" i="2"/>
  <c r="E18" i="2"/>
  <c r="E19" i="2"/>
  <c r="E20" i="2"/>
  <c r="E21" i="2"/>
  <c r="F17" i="2"/>
  <c r="F21" i="2" s="1"/>
  <c r="F18" i="2"/>
  <c r="F19" i="2"/>
  <c r="F20" i="2"/>
  <c r="D17" i="2"/>
  <c r="D21" i="2" s="1"/>
  <c r="D18" i="2"/>
  <c r="D19" i="2"/>
  <c r="D20" i="2"/>
  <c r="D29" i="2"/>
  <c r="C20" i="2"/>
  <c r="C19" i="2"/>
  <c r="B19" i="2"/>
  <c r="B22" i="2" s="1"/>
  <c r="C29" i="2"/>
  <c r="B29" i="2"/>
  <c r="B17" i="2"/>
  <c r="C18" i="2"/>
  <c r="B18" i="2"/>
  <c r="B27" i="2" s="1"/>
  <c r="C21" i="2"/>
  <c r="C22" i="2" s="1"/>
  <c r="G46" i="1"/>
  <c r="K38" i="1"/>
  <c r="K40" i="1" s="1"/>
  <c r="K42" i="1" s="1"/>
  <c r="K36" i="1"/>
  <c r="J36" i="1"/>
  <c r="J38" i="1" s="1"/>
  <c r="J40" i="1" s="1"/>
  <c r="J42" i="1" s="1"/>
  <c r="I36" i="1"/>
  <c r="I38" i="1" s="1"/>
  <c r="I40" i="1" s="1"/>
  <c r="I42" i="1" s="1"/>
  <c r="H36" i="1"/>
  <c r="H38" i="1" s="1"/>
  <c r="H40" i="1" s="1"/>
  <c r="H42" i="1" s="1"/>
  <c r="G36" i="1"/>
  <c r="G38" i="1" s="1"/>
  <c r="G40" i="1" s="1"/>
  <c r="G42" i="1" s="1"/>
  <c r="B46" i="1"/>
  <c r="E36" i="1"/>
  <c r="F36" i="1"/>
  <c r="E38" i="1"/>
  <c r="E40" i="1" s="1"/>
  <c r="E42" i="1" s="1"/>
  <c r="D36" i="1"/>
  <c r="D38" i="1" s="1"/>
  <c r="D40" i="1" s="1"/>
  <c r="D42" i="1" s="1"/>
  <c r="C36" i="1"/>
  <c r="B36" i="1"/>
  <c r="B38" i="1" s="1"/>
  <c r="B40" i="1" s="1"/>
  <c r="B42" i="1" s="1"/>
  <c r="K31" i="1"/>
  <c r="G31" i="1"/>
  <c r="N21" i="1"/>
  <c r="N23" i="1" s="1"/>
  <c r="N25" i="1" s="1"/>
  <c r="N27" i="1" s="1"/>
  <c r="O21" i="1"/>
  <c r="O23" i="1" s="1"/>
  <c r="O25" i="1" s="1"/>
  <c r="O27" i="1" s="1"/>
  <c r="I21" i="1"/>
  <c r="J21" i="1"/>
  <c r="J23" i="1" s="1"/>
  <c r="J25" i="1" s="1"/>
  <c r="J27" i="1" s="1"/>
  <c r="I23" i="1"/>
  <c r="I25" i="1" s="1"/>
  <c r="I27" i="1" s="1"/>
  <c r="K21" i="1"/>
  <c r="K23" i="1" s="1"/>
  <c r="K25" i="1" s="1"/>
  <c r="K27" i="1" s="1"/>
  <c r="F21" i="1"/>
  <c r="F23" i="1" s="1"/>
  <c r="F25" i="1" s="1"/>
  <c r="F27" i="1" s="1"/>
  <c r="H21" i="1"/>
  <c r="H23" i="1" s="1"/>
  <c r="H25" i="1" s="1"/>
  <c r="H27" i="1" s="1"/>
  <c r="G10" i="1"/>
  <c r="G3" i="1"/>
  <c r="G4" i="1"/>
  <c r="G5" i="1"/>
  <c r="G6" i="1"/>
  <c r="G7" i="1"/>
  <c r="G8" i="1"/>
  <c r="G9" i="1"/>
  <c r="G2" i="1"/>
  <c r="M21" i="1"/>
  <c r="M23" i="1" s="1"/>
  <c r="M25" i="1" s="1"/>
  <c r="M27" i="1" s="1"/>
  <c r="L21" i="1"/>
  <c r="L23" i="1" s="1"/>
  <c r="L25" i="1" s="1"/>
  <c r="L27" i="1" s="1"/>
  <c r="B13" i="1"/>
  <c r="C12" i="1"/>
  <c r="C10" i="1" s="1"/>
  <c r="B12" i="1"/>
  <c r="B10" i="1" s="1"/>
  <c r="G23" i="1"/>
  <c r="G25" i="1" s="1"/>
  <c r="G27" i="1" s="1"/>
  <c r="G21" i="1"/>
  <c r="E22" i="1"/>
  <c r="E21" i="1"/>
  <c r="B22" i="1"/>
  <c r="D21" i="1"/>
  <c r="D22" i="1"/>
  <c r="C22" i="1"/>
  <c r="C21" i="1"/>
  <c r="C23" i="1" s="1"/>
  <c r="C25" i="1" s="1"/>
  <c r="C27" i="1" s="1"/>
  <c r="B21" i="1"/>
  <c r="C45" i="2" l="1"/>
  <c r="S22" i="2"/>
  <c r="S23" i="2" s="1"/>
  <c r="S24" i="2" s="1"/>
  <c r="T22" i="2"/>
  <c r="T23" i="2" s="1"/>
  <c r="T24" i="2" s="1"/>
  <c r="U60" i="2"/>
  <c r="U22" i="2"/>
  <c r="U23" i="2" s="1"/>
  <c r="U24" i="2" s="1"/>
  <c r="U26" i="2" s="1"/>
  <c r="V60" i="2"/>
  <c r="V22" i="2"/>
  <c r="V23" i="2" s="1"/>
  <c r="V24" i="2" s="1"/>
  <c r="S25" i="2"/>
  <c r="S26" i="2"/>
  <c r="S30" i="2"/>
  <c r="S31" i="2"/>
  <c r="S32" i="2"/>
  <c r="S33" i="2"/>
  <c r="S34" i="2"/>
  <c r="S35" i="2"/>
  <c r="S36" i="2"/>
  <c r="S37" i="2"/>
  <c r="S38" i="2"/>
  <c r="S39" i="2"/>
  <c r="S40" i="2"/>
  <c r="S27" i="2" s="1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T25" i="2"/>
  <c r="T26" i="2"/>
  <c r="T30" i="2"/>
  <c r="T31" i="2"/>
  <c r="T32" i="2"/>
  <c r="T33" i="2"/>
  <c r="T34" i="2"/>
  <c r="T35" i="2"/>
  <c r="T36" i="2"/>
  <c r="T37" i="2"/>
  <c r="T38" i="2"/>
  <c r="T39" i="2"/>
  <c r="T40" i="2"/>
  <c r="T27" i="2" s="1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U30" i="2"/>
  <c r="U31" i="2"/>
  <c r="U32" i="2"/>
  <c r="U33" i="2"/>
  <c r="U34" i="2"/>
  <c r="U35" i="2"/>
  <c r="U36" i="2"/>
  <c r="U37" i="2"/>
  <c r="U38" i="2"/>
  <c r="U39" i="2"/>
  <c r="U40" i="2"/>
  <c r="U27" i="2" s="1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V25" i="2"/>
  <c r="V26" i="2"/>
  <c r="V30" i="2"/>
  <c r="V31" i="2"/>
  <c r="V32" i="2"/>
  <c r="V33" i="2"/>
  <c r="V34" i="2"/>
  <c r="V35" i="2"/>
  <c r="V36" i="2"/>
  <c r="V37" i="2"/>
  <c r="V38" i="2"/>
  <c r="V39" i="2"/>
  <c r="V40" i="2"/>
  <c r="V27" i="2" s="1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O55" i="2"/>
  <c r="O59" i="2"/>
  <c r="O57" i="2"/>
  <c r="C58" i="2"/>
  <c r="B26" i="2"/>
  <c r="E22" i="2"/>
  <c r="E31" i="2" s="1"/>
  <c r="C53" i="2"/>
  <c r="C43" i="2"/>
  <c r="C60" i="2"/>
  <c r="C56" i="2"/>
  <c r="C51" i="2"/>
  <c r="J22" i="2"/>
  <c r="J34" i="2" s="1"/>
  <c r="C54" i="2"/>
  <c r="B31" i="2"/>
  <c r="B35" i="2"/>
  <c r="B39" i="2"/>
  <c r="B43" i="2"/>
  <c r="B47" i="2"/>
  <c r="B51" i="2"/>
  <c r="B55" i="2"/>
  <c r="B59" i="2"/>
  <c r="B33" i="2"/>
  <c r="B41" i="2"/>
  <c r="B32" i="2"/>
  <c r="B36" i="2"/>
  <c r="B40" i="2"/>
  <c r="B44" i="2"/>
  <c r="B48" i="2"/>
  <c r="B52" i="2"/>
  <c r="B56" i="2"/>
  <c r="B60" i="2"/>
  <c r="B37" i="2"/>
  <c r="B53" i="2"/>
  <c r="B50" i="2"/>
  <c r="P49" i="2"/>
  <c r="O23" i="2"/>
  <c r="O24" i="2" s="1"/>
  <c r="O25" i="2" s="1"/>
  <c r="O32" i="2"/>
  <c r="O36" i="2"/>
  <c r="O40" i="2"/>
  <c r="O27" i="2" s="1"/>
  <c r="O42" i="2"/>
  <c r="O44" i="2"/>
  <c r="O46" i="2"/>
  <c r="O48" i="2"/>
  <c r="O50" i="2"/>
  <c r="O52" i="2"/>
  <c r="O38" i="2"/>
  <c r="O30" i="2"/>
  <c r="O34" i="2"/>
  <c r="O41" i="2"/>
  <c r="O43" i="2"/>
  <c r="O45" i="2"/>
  <c r="O47" i="2"/>
  <c r="O49" i="2"/>
  <c r="O51" i="2"/>
  <c r="O53" i="2"/>
  <c r="O54" i="2"/>
  <c r="O56" i="2"/>
  <c r="O58" i="2"/>
  <c r="O60" i="2"/>
  <c r="B57" i="2"/>
  <c r="B49" i="2"/>
  <c r="B38" i="2"/>
  <c r="E23" i="2"/>
  <c r="E24" i="2" s="1"/>
  <c r="E26" i="2" s="1"/>
  <c r="E38" i="2"/>
  <c r="E33" i="2"/>
  <c r="E37" i="2"/>
  <c r="E41" i="2"/>
  <c r="E43" i="2"/>
  <c r="E45" i="2"/>
  <c r="E47" i="2"/>
  <c r="E49" i="2"/>
  <c r="E51" i="2"/>
  <c r="E39" i="2"/>
  <c r="E42" i="2"/>
  <c r="E50" i="2"/>
  <c r="E53" i="2"/>
  <c r="E54" i="2"/>
  <c r="E56" i="2"/>
  <c r="E58" i="2"/>
  <c r="E60" i="2"/>
  <c r="E46" i="2"/>
  <c r="E55" i="2"/>
  <c r="E40" i="2"/>
  <c r="E27" i="2" s="1"/>
  <c r="E48" i="2"/>
  <c r="E35" i="2"/>
  <c r="E57" i="2"/>
  <c r="E59" i="2"/>
  <c r="B30" i="2"/>
  <c r="B45" i="2"/>
  <c r="I23" i="2"/>
  <c r="I33" i="2"/>
  <c r="I37" i="2"/>
  <c r="I38" i="2"/>
  <c r="I41" i="2"/>
  <c r="I43" i="2"/>
  <c r="I45" i="2"/>
  <c r="I47" i="2"/>
  <c r="I49" i="2"/>
  <c r="I51" i="2"/>
  <c r="I31" i="2"/>
  <c r="I35" i="2"/>
  <c r="I39" i="2"/>
  <c r="I44" i="2"/>
  <c r="I52" i="2"/>
  <c r="I54" i="2"/>
  <c r="I56" i="2"/>
  <c r="I58" i="2"/>
  <c r="I60" i="2"/>
  <c r="I48" i="2"/>
  <c r="I57" i="2"/>
  <c r="I59" i="2"/>
  <c r="I42" i="2"/>
  <c r="I50" i="2"/>
  <c r="I40" i="2"/>
  <c r="I27" i="2" s="1"/>
  <c r="I53" i="2"/>
  <c r="I55" i="2"/>
  <c r="P23" i="2"/>
  <c r="P24" i="2" s="1"/>
  <c r="P26" i="2" s="1"/>
  <c r="P33" i="2"/>
  <c r="P37" i="2"/>
  <c r="P32" i="2"/>
  <c r="P36" i="2"/>
  <c r="P40" i="2"/>
  <c r="P27" i="2" s="1"/>
  <c r="P42" i="2"/>
  <c r="P44" i="2"/>
  <c r="P46" i="2"/>
  <c r="P48" i="2"/>
  <c r="P50" i="2"/>
  <c r="P31" i="2"/>
  <c r="P35" i="2"/>
  <c r="P38" i="2"/>
  <c r="P39" i="2"/>
  <c r="P47" i="2"/>
  <c r="P55" i="2"/>
  <c r="P57" i="2"/>
  <c r="P59" i="2"/>
  <c r="P43" i="2"/>
  <c r="P52" i="2"/>
  <c r="P58" i="2"/>
  <c r="P34" i="2"/>
  <c r="P45" i="2"/>
  <c r="P53" i="2"/>
  <c r="P30" i="2"/>
  <c r="P51" i="2"/>
  <c r="P54" i="2"/>
  <c r="P56" i="2"/>
  <c r="P60" i="2"/>
  <c r="B58" i="2"/>
  <c r="B42" i="2"/>
  <c r="B23" i="2"/>
  <c r="B24" i="2" s="1"/>
  <c r="B54" i="2"/>
  <c r="B46" i="2"/>
  <c r="B34" i="2"/>
  <c r="E52" i="2"/>
  <c r="E44" i="2"/>
  <c r="C23" i="2"/>
  <c r="C24" i="2" s="1"/>
  <c r="C25" i="2" s="1"/>
  <c r="C32" i="2"/>
  <c r="C36" i="2"/>
  <c r="C39" i="2"/>
  <c r="C31" i="2"/>
  <c r="C35" i="2"/>
  <c r="C40" i="2"/>
  <c r="C27" i="2" s="1"/>
  <c r="C42" i="2"/>
  <c r="C44" i="2"/>
  <c r="C46" i="2"/>
  <c r="C48" i="2"/>
  <c r="C50" i="2"/>
  <c r="C52" i="2"/>
  <c r="C30" i="2"/>
  <c r="C34" i="2"/>
  <c r="C38" i="2"/>
  <c r="B25" i="2"/>
  <c r="C47" i="2"/>
  <c r="G22" i="2"/>
  <c r="L22" i="2"/>
  <c r="Q22" i="2"/>
  <c r="Q32" i="2" s="1"/>
  <c r="C59" i="2"/>
  <c r="C57" i="2"/>
  <c r="C55" i="2"/>
  <c r="C49" i="2"/>
  <c r="C41" i="2"/>
  <c r="C33" i="2"/>
  <c r="O31" i="2"/>
  <c r="I24" i="2"/>
  <c r="I25" i="2" s="1"/>
  <c r="W22" i="2"/>
  <c r="W23" i="2" s="1"/>
  <c r="W24" i="2" s="1"/>
  <c r="W26" i="2" s="1"/>
  <c r="X22" i="2"/>
  <c r="X23" i="2" s="1"/>
  <c r="X24" i="2" s="1"/>
  <c r="X26" i="2" s="1"/>
  <c r="W46" i="2"/>
  <c r="O39" i="2"/>
  <c r="I36" i="2"/>
  <c r="E36" i="2"/>
  <c r="I34" i="2"/>
  <c r="E34" i="2"/>
  <c r="I32" i="2"/>
  <c r="E32" i="2"/>
  <c r="I30" i="2"/>
  <c r="E30" i="2"/>
  <c r="O37" i="2"/>
  <c r="O35" i="2"/>
  <c r="O33" i="2"/>
  <c r="P25" i="2"/>
  <c r="N22" i="2"/>
  <c r="N34" i="2" s="1"/>
  <c r="M22" i="2"/>
  <c r="M32" i="2" s="1"/>
  <c r="L23" i="2"/>
  <c r="L24" i="2" s="1"/>
  <c r="H22" i="2"/>
  <c r="H38" i="2" s="1"/>
  <c r="K22" i="2"/>
  <c r="K31" i="2" s="1"/>
  <c r="F22" i="2"/>
  <c r="F31" i="2" s="1"/>
  <c r="D22" i="2"/>
  <c r="D33" i="2" s="1"/>
  <c r="F38" i="1"/>
  <c r="F40" i="1" s="1"/>
  <c r="F42" i="1" s="1"/>
  <c r="C38" i="1"/>
  <c r="C40" i="1" s="1"/>
  <c r="C42" i="1" s="1"/>
  <c r="C13" i="1"/>
  <c r="E23" i="1"/>
  <c r="E25" i="1" s="1"/>
  <c r="E27" i="1" s="1"/>
  <c r="D23" i="1"/>
  <c r="D25" i="1" s="1"/>
  <c r="D27" i="1" s="1"/>
  <c r="B23" i="1"/>
  <c r="B25" i="1" s="1"/>
  <c r="B27" i="1" s="1"/>
  <c r="M23" i="2" l="1"/>
  <c r="M24" i="2" s="1"/>
  <c r="Q23" i="2"/>
  <c r="Q24" i="2" s="1"/>
  <c r="I26" i="2"/>
  <c r="F33" i="2"/>
  <c r="C26" i="2"/>
  <c r="W54" i="2"/>
  <c r="W34" i="2"/>
  <c r="U25" i="2"/>
  <c r="T60" i="2"/>
  <c r="S60" i="2"/>
  <c r="J60" i="2"/>
  <c r="J39" i="2"/>
  <c r="J33" i="2"/>
  <c r="E25" i="2"/>
  <c r="J59" i="2"/>
  <c r="J53" i="2"/>
  <c r="J44" i="2"/>
  <c r="O26" i="2"/>
  <c r="J55" i="2"/>
  <c r="J49" i="2"/>
  <c r="J58" i="2"/>
  <c r="J57" i="2"/>
  <c r="J43" i="2"/>
  <c r="J37" i="2"/>
  <c r="J36" i="2"/>
  <c r="J54" i="2"/>
  <c r="J52" i="2"/>
  <c r="J51" i="2"/>
  <c r="J35" i="2"/>
  <c r="J45" i="2"/>
  <c r="J56" i="2"/>
  <c r="J32" i="2"/>
  <c r="J42" i="2"/>
  <c r="J40" i="2"/>
  <c r="J27" i="2" s="1"/>
  <c r="J47" i="2"/>
  <c r="J31" i="2"/>
  <c r="J41" i="2"/>
  <c r="J48" i="2"/>
  <c r="J23" i="2"/>
  <c r="J24" i="2" s="1"/>
  <c r="J25" i="2" s="1"/>
  <c r="X54" i="2"/>
  <c r="W44" i="2"/>
  <c r="W53" i="2"/>
  <c r="W57" i="2"/>
  <c r="W58" i="2"/>
  <c r="W36" i="2"/>
  <c r="W43" i="2"/>
  <c r="J50" i="2"/>
  <c r="J38" i="2"/>
  <c r="J30" i="2"/>
  <c r="J46" i="2"/>
  <c r="X46" i="2"/>
  <c r="X39" i="2"/>
  <c r="W41" i="2"/>
  <c r="X38" i="2"/>
  <c r="W52" i="2"/>
  <c r="W42" i="2"/>
  <c r="W30" i="2"/>
  <c r="X31" i="2"/>
  <c r="W51" i="2"/>
  <c r="W37" i="2"/>
  <c r="X30" i="2"/>
  <c r="W50" i="2"/>
  <c r="W38" i="2"/>
  <c r="W25" i="2"/>
  <c r="W59" i="2"/>
  <c r="W49" i="2"/>
  <c r="W33" i="2"/>
  <c r="X55" i="2"/>
  <c r="K35" i="2"/>
  <c r="X47" i="2"/>
  <c r="W45" i="2"/>
  <c r="W35" i="2"/>
  <c r="W60" i="2"/>
  <c r="H34" i="2"/>
  <c r="Q55" i="2"/>
  <c r="Q51" i="2"/>
  <c r="M59" i="2"/>
  <c r="M30" i="2"/>
  <c r="H59" i="2"/>
  <c r="H31" i="2"/>
  <c r="Q52" i="2"/>
  <c r="Q43" i="2"/>
  <c r="M38" i="2"/>
  <c r="M47" i="2"/>
  <c r="K33" i="2"/>
  <c r="H37" i="2"/>
  <c r="H47" i="2"/>
  <c r="Q44" i="2"/>
  <c r="Q30" i="2"/>
  <c r="H56" i="2"/>
  <c r="M46" i="2"/>
  <c r="M35" i="2"/>
  <c r="K23" i="2"/>
  <c r="K24" i="2" s="1"/>
  <c r="N36" i="2"/>
  <c r="H46" i="2"/>
  <c r="H36" i="2"/>
  <c r="M37" i="2"/>
  <c r="D57" i="2"/>
  <c r="D39" i="2"/>
  <c r="X52" i="2"/>
  <c r="X44" i="2"/>
  <c r="X36" i="2"/>
  <c r="X25" i="2"/>
  <c r="X53" i="2"/>
  <c r="X45" i="2"/>
  <c r="X37" i="2"/>
  <c r="Q54" i="2"/>
  <c r="Q58" i="2"/>
  <c r="Q56" i="2"/>
  <c r="Q60" i="2"/>
  <c r="D60" i="2"/>
  <c r="H57" i="2"/>
  <c r="H52" i="2"/>
  <c r="H44" i="2"/>
  <c r="H30" i="2"/>
  <c r="H53" i="2"/>
  <c r="H45" i="2"/>
  <c r="H32" i="2"/>
  <c r="Q38" i="2"/>
  <c r="Q50" i="2"/>
  <c r="Q42" i="2"/>
  <c r="Q37" i="2"/>
  <c r="Q49" i="2"/>
  <c r="Q41" i="2"/>
  <c r="H58" i="2"/>
  <c r="M54" i="2"/>
  <c r="D55" i="2"/>
  <c r="D48" i="2"/>
  <c r="D40" i="2"/>
  <c r="D27" i="2" s="1"/>
  <c r="D36" i="2"/>
  <c r="D49" i="2"/>
  <c r="D41" i="2"/>
  <c r="M57" i="2"/>
  <c r="M52" i="2"/>
  <c r="M44" i="2"/>
  <c r="M33" i="2"/>
  <c r="M53" i="2"/>
  <c r="M45" i="2"/>
  <c r="M31" i="2"/>
  <c r="D58" i="2"/>
  <c r="D42" i="2"/>
  <c r="D43" i="2"/>
  <c r="X50" i="2"/>
  <c r="X34" i="2"/>
  <c r="X59" i="2"/>
  <c r="X51" i="2"/>
  <c r="X43" i="2"/>
  <c r="X35" i="2"/>
  <c r="L30" i="2"/>
  <c r="L34" i="2"/>
  <c r="L39" i="2"/>
  <c r="L33" i="2"/>
  <c r="L37" i="2"/>
  <c r="L40" i="2"/>
  <c r="L27" i="2" s="1"/>
  <c r="L42" i="2"/>
  <c r="L44" i="2"/>
  <c r="L46" i="2"/>
  <c r="L48" i="2"/>
  <c r="L50" i="2"/>
  <c r="L52" i="2"/>
  <c r="L32" i="2"/>
  <c r="L36" i="2"/>
  <c r="L38" i="2"/>
  <c r="L31" i="2"/>
  <c r="L45" i="2"/>
  <c r="L55" i="2"/>
  <c r="L57" i="2"/>
  <c r="L59" i="2"/>
  <c r="L41" i="2"/>
  <c r="L54" i="2"/>
  <c r="L56" i="2"/>
  <c r="L60" i="2"/>
  <c r="L43" i="2"/>
  <c r="L51" i="2"/>
  <c r="L49" i="2"/>
  <c r="L58" i="2"/>
  <c r="L47" i="2"/>
  <c r="L53" i="2"/>
  <c r="L35" i="2"/>
  <c r="D54" i="2"/>
  <c r="H55" i="2"/>
  <c r="H50" i="2"/>
  <c r="H42" i="2"/>
  <c r="H39" i="2"/>
  <c r="H51" i="2"/>
  <c r="H43" i="2"/>
  <c r="Q59" i="2"/>
  <c r="Q31" i="2"/>
  <c r="Q48" i="2"/>
  <c r="Q40" i="2"/>
  <c r="Q27" i="2" s="1"/>
  <c r="Q33" i="2"/>
  <c r="Q47" i="2"/>
  <c r="Q39" i="2"/>
  <c r="H60" i="2"/>
  <c r="M56" i="2"/>
  <c r="D38" i="2"/>
  <c r="D30" i="2"/>
  <c r="D46" i="2"/>
  <c r="D35" i="2"/>
  <c r="D32" i="2"/>
  <c r="D47" i="2"/>
  <c r="D37" i="2"/>
  <c r="M55" i="2"/>
  <c r="M50" i="2"/>
  <c r="M42" i="2"/>
  <c r="M39" i="2"/>
  <c r="M51" i="2"/>
  <c r="M43" i="2"/>
  <c r="H54" i="2"/>
  <c r="D50" i="2"/>
  <c r="D51" i="2"/>
  <c r="F30" i="2"/>
  <c r="F34" i="2"/>
  <c r="F40" i="2"/>
  <c r="F27" i="2" s="1"/>
  <c r="F42" i="2"/>
  <c r="F44" i="2"/>
  <c r="F46" i="2"/>
  <c r="F48" i="2"/>
  <c r="F50" i="2"/>
  <c r="F52" i="2"/>
  <c r="F38" i="2"/>
  <c r="F32" i="2"/>
  <c r="F36" i="2"/>
  <c r="F41" i="2"/>
  <c r="F43" i="2"/>
  <c r="F45" i="2"/>
  <c r="F47" i="2"/>
  <c r="F49" i="2"/>
  <c r="F51" i="2"/>
  <c r="F53" i="2"/>
  <c r="F39" i="2"/>
  <c r="F54" i="2"/>
  <c r="F56" i="2"/>
  <c r="F58" i="2"/>
  <c r="F60" i="2"/>
  <c r="F55" i="2"/>
  <c r="F57" i="2"/>
  <c r="F59" i="2"/>
  <c r="N38" i="2"/>
  <c r="N31" i="2"/>
  <c r="N35" i="2"/>
  <c r="N41" i="2"/>
  <c r="N43" i="2"/>
  <c r="N45" i="2"/>
  <c r="N47" i="2"/>
  <c r="N49" i="2"/>
  <c r="N51" i="2"/>
  <c r="N39" i="2"/>
  <c r="N46" i="2"/>
  <c r="N53" i="2"/>
  <c r="N54" i="2"/>
  <c r="N56" i="2"/>
  <c r="N58" i="2"/>
  <c r="N60" i="2"/>
  <c r="N33" i="2"/>
  <c r="N50" i="2"/>
  <c r="N37" i="2"/>
  <c r="N44" i="2"/>
  <c r="N52" i="2"/>
  <c r="N42" i="2"/>
  <c r="N55" i="2"/>
  <c r="N57" i="2"/>
  <c r="N59" i="2"/>
  <c r="N40" i="2"/>
  <c r="N27" i="2" s="1"/>
  <c r="N48" i="2"/>
  <c r="F37" i="2"/>
  <c r="N32" i="2"/>
  <c r="X58" i="2"/>
  <c r="X42" i="2"/>
  <c r="K40" i="2"/>
  <c r="K27" i="2" s="1"/>
  <c r="K42" i="2"/>
  <c r="K44" i="2"/>
  <c r="K46" i="2"/>
  <c r="K48" i="2"/>
  <c r="K50" i="2"/>
  <c r="K52" i="2"/>
  <c r="K32" i="2"/>
  <c r="K36" i="2"/>
  <c r="K38" i="2"/>
  <c r="K41" i="2"/>
  <c r="K43" i="2"/>
  <c r="K45" i="2"/>
  <c r="K47" i="2"/>
  <c r="K49" i="2"/>
  <c r="K51" i="2"/>
  <c r="K53" i="2"/>
  <c r="K34" i="2"/>
  <c r="K30" i="2"/>
  <c r="K54" i="2"/>
  <c r="K56" i="2"/>
  <c r="K58" i="2"/>
  <c r="K60" i="2"/>
  <c r="K39" i="2"/>
  <c r="K55" i="2"/>
  <c r="K57" i="2"/>
  <c r="K59" i="2"/>
  <c r="F35" i="2"/>
  <c r="K37" i="2"/>
  <c r="N30" i="2"/>
  <c r="X56" i="2"/>
  <c r="X48" i="2"/>
  <c r="X40" i="2"/>
  <c r="X27" i="2" s="1"/>
  <c r="X32" i="2"/>
  <c r="W56" i="2"/>
  <c r="W48" i="2"/>
  <c r="W40" i="2"/>
  <c r="W27" i="2" s="1"/>
  <c r="W32" i="2"/>
  <c r="X57" i="2"/>
  <c r="X49" i="2"/>
  <c r="X41" i="2"/>
  <c r="X33" i="2"/>
  <c r="W55" i="2"/>
  <c r="W47" i="2"/>
  <c r="W39" i="2"/>
  <c r="W31" i="2"/>
  <c r="G23" i="2"/>
  <c r="G24" i="2" s="1"/>
  <c r="G31" i="2"/>
  <c r="G35" i="2"/>
  <c r="G39" i="2"/>
  <c r="G30" i="2"/>
  <c r="G34" i="2"/>
  <c r="G40" i="2"/>
  <c r="G27" i="2" s="1"/>
  <c r="G42" i="2"/>
  <c r="G44" i="2"/>
  <c r="G46" i="2"/>
  <c r="G48" i="2"/>
  <c r="G50" i="2"/>
  <c r="G52" i="2"/>
  <c r="G33" i="2"/>
  <c r="G37" i="2"/>
  <c r="G38" i="2"/>
  <c r="G43" i="2"/>
  <c r="G51" i="2"/>
  <c r="G55" i="2"/>
  <c r="G57" i="2"/>
  <c r="G59" i="2"/>
  <c r="G36" i="2"/>
  <c r="G41" i="2"/>
  <c r="G49" i="2"/>
  <c r="G53" i="2"/>
  <c r="G32" i="2"/>
  <c r="G47" i="2"/>
  <c r="G54" i="2"/>
  <c r="G56" i="2"/>
  <c r="G58" i="2"/>
  <c r="G60" i="2"/>
  <c r="G45" i="2"/>
  <c r="D34" i="2"/>
  <c r="D56" i="2"/>
  <c r="M60" i="2"/>
  <c r="H33" i="2"/>
  <c r="H48" i="2"/>
  <c r="H40" i="2"/>
  <c r="H27" i="2" s="1"/>
  <c r="H35" i="2"/>
  <c r="H49" i="2"/>
  <c r="H41" i="2"/>
  <c r="Q57" i="2"/>
  <c r="Q35" i="2"/>
  <c r="Q46" i="2"/>
  <c r="Q36" i="2"/>
  <c r="Q53" i="2"/>
  <c r="Q45" i="2"/>
  <c r="Q34" i="2"/>
  <c r="M58" i="2"/>
  <c r="D59" i="2"/>
  <c r="D52" i="2"/>
  <c r="D44" i="2"/>
  <c r="D31" i="2"/>
  <c r="D53" i="2"/>
  <c r="D45" i="2"/>
  <c r="M36" i="2"/>
  <c r="M48" i="2"/>
  <c r="M40" i="2"/>
  <c r="M27" i="2" s="1"/>
  <c r="M34" i="2"/>
  <c r="M49" i="2"/>
  <c r="M41" i="2"/>
  <c r="X60" i="2"/>
  <c r="Q26" i="2"/>
  <c r="Q25" i="2"/>
  <c r="N23" i="2"/>
  <c r="M26" i="2"/>
  <c r="M25" i="2"/>
  <c r="L26" i="2"/>
  <c r="L25" i="2"/>
  <c r="H23" i="2"/>
  <c r="H24" i="2" s="1"/>
  <c r="K26" i="2"/>
  <c r="K25" i="2"/>
  <c r="F23" i="2"/>
  <c r="D23" i="2"/>
  <c r="J26" i="2" l="1"/>
  <c r="D24" i="2"/>
  <c r="D25" i="2" s="1"/>
  <c r="F24" i="2"/>
  <c r="F25" i="2" s="1"/>
  <c r="N24" i="2"/>
  <c r="N26" i="2" s="1"/>
  <c r="G26" i="2"/>
  <c r="G25" i="2"/>
  <c r="H25" i="2"/>
  <c r="H26" i="2"/>
  <c r="N25" i="2" l="1"/>
  <c r="D26" i="2"/>
  <c r="F26" i="2"/>
</calcChain>
</file>

<file path=xl/sharedStrings.xml><?xml version="1.0" encoding="utf-8"?>
<sst xmlns="http://schemas.openxmlformats.org/spreadsheetml/2006/main" count="142" uniqueCount="90">
  <si>
    <t xml:space="preserve">MOSFET </t>
  </si>
  <si>
    <t>ST40NF10L</t>
  </si>
  <si>
    <t>Rds_on</t>
  </si>
  <si>
    <t>Ohm @ Vgs-5V, Id=20A</t>
  </si>
  <si>
    <t>THETA_ja</t>
  </si>
  <si>
    <t>°C/W</t>
  </si>
  <si>
    <t>Tj_max</t>
  </si>
  <si>
    <t>°C</t>
  </si>
  <si>
    <t>I_DS (A)</t>
  </si>
  <si>
    <t>Imax (A)</t>
  </si>
  <si>
    <t>Heat sink requirement</t>
  </si>
  <si>
    <t>THETA_jc</t>
  </si>
  <si>
    <t>Thermal Limit - No Heatsink</t>
  </si>
  <si>
    <t>Option</t>
  </si>
  <si>
    <t>T_amb (assume)</t>
  </si>
  <si>
    <t>Tcase</t>
  </si>
  <si>
    <t>Tj</t>
  </si>
  <si>
    <t>Tc_max</t>
  </si>
  <si>
    <t>THETA_ca</t>
  </si>
  <si>
    <t>THETA_hs</t>
  </si>
  <si>
    <t>Ideal HS</t>
  </si>
  <si>
    <t>THETA_tim (assume)</t>
  </si>
  <si>
    <t>T_ambient (assume)</t>
  </si>
  <si>
    <t>FA-T220-38E</t>
  </si>
  <si>
    <t>Ohmite F</t>
  </si>
  <si>
    <t>RA-T2X-25E</t>
  </si>
  <si>
    <t>Ohmite R</t>
  </si>
  <si>
    <t>Parallel</t>
  </si>
  <si>
    <t>Theta max</t>
  </si>
  <si>
    <t>Tambient</t>
  </si>
  <si>
    <t>Q_dissipation(W)</t>
  </si>
  <si>
    <t>Q_dissipation (W)</t>
  </si>
  <si>
    <t>R2A-CT2-38E</t>
  </si>
  <si>
    <t>WA-T220-101E</t>
  </si>
  <si>
    <t>Amps</t>
  </si>
  <si>
    <t>P-d@36mOhm</t>
  </si>
  <si>
    <t>Width</t>
  </si>
  <si>
    <t>Length</t>
  </si>
  <si>
    <t>Height (mm)</t>
  </si>
  <si>
    <t>Footprint Area (mm^2)</t>
  </si>
  <si>
    <t>FA-T220-25E</t>
  </si>
  <si>
    <t>MFG</t>
  </si>
  <si>
    <t>637-10ABPE</t>
  </si>
  <si>
    <t>Wakefield</t>
  </si>
  <si>
    <t>Pd (W)</t>
  </si>
  <si>
    <t>Trise (°C)</t>
  </si>
  <si>
    <t>Rnatural (C/W)</t>
  </si>
  <si>
    <t>X (mm)</t>
  </si>
  <si>
    <t>Y (mm)</t>
  </si>
  <si>
    <t>Z (mm)</t>
  </si>
  <si>
    <t>Current (Amps)</t>
  </si>
  <si>
    <t>MOSFET</t>
  </si>
  <si>
    <t>STP40NF10L</t>
  </si>
  <si>
    <t>ohms</t>
  </si>
  <si>
    <t>Rds(On) @ 5V</t>
  </si>
  <si>
    <t>Heatsink</t>
  </si>
  <si>
    <t>None</t>
  </si>
  <si>
    <t>Footprint (sq. mm)</t>
  </si>
  <si>
    <t>NA</t>
  </si>
  <si>
    <t>THETA_jc (C/W)</t>
  </si>
  <si>
    <t>THETA_tim (C/W)</t>
  </si>
  <si>
    <t>THETA_ca (C/W)</t>
  </si>
  <si>
    <t>THETA_ja (C/W)</t>
  </si>
  <si>
    <t>C/W</t>
  </si>
  <si>
    <t>THETA_jc (datasheet)</t>
  </si>
  <si>
    <t>Tj_max (datasheet)</t>
  </si>
  <si>
    <t>I@Tj_max (a)</t>
  </si>
  <si>
    <t>P@Tj_max (W)</t>
  </si>
  <si>
    <t>Ohmite</t>
  </si>
  <si>
    <t>E2A-T220-25E</t>
  </si>
  <si>
    <t>E2A-T220-38E</t>
  </si>
  <si>
    <t>FOM (Amps / cubic mm)</t>
  </si>
  <si>
    <t>FOM (Amps / square mm)</t>
  </si>
  <si>
    <t>Enclosure Height Restrictions</t>
  </si>
  <si>
    <t>CSM221-12AE</t>
  </si>
  <si>
    <t>CSM221-28AE</t>
  </si>
  <si>
    <t>35mm</t>
  </si>
  <si>
    <t>Level B</t>
  </si>
  <si>
    <t>Ceiling</t>
  </si>
  <si>
    <t>CSM223-40AE</t>
  </si>
  <si>
    <t>EA-T220-38E</t>
  </si>
  <si>
    <t>43mm</t>
  </si>
  <si>
    <t>RA-T2X-38E</t>
  </si>
  <si>
    <t>Aavid</t>
  </si>
  <si>
    <t>7025B</t>
  </si>
  <si>
    <t>FOM (1/(Area*Tj_10A))</t>
  </si>
  <si>
    <t># Devices</t>
  </si>
  <si>
    <t># Positions</t>
  </si>
  <si>
    <t># Devices / Position</t>
  </si>
  <si>
    <t>CSM-222-30AE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</si>
</sst>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P-d@36mOhm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2.5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Sheet1!$G$2:$G$10</c:f>
              <c:numCache>
                <c:formatCode>General</c:formatCode>
                <c:ptCount val="9"/>
                <c:pt idx="0">
                  <c:v>0</c:v>
                </c:pt>
                <c:pt idx="1">
                  <c:v>3.5999999999999997E-2</c:v>
                </c:pt>
                <c:pt idx="2">
                  <c:v>0.22499999999999998</c:v>
                </c:pt>
                <c:pt idx="3">
                  <c:v>0.89999999999999991</c:v>
                </c:pt>
                <c:pt idx="4">
                  <c:v>3.5999999999999996</c:v>
                </c:pt>
                <c:pt idx="5">
                  <c:v>8.1</c:v>
                </c:pt>
                <c:pt idx="6">
                  <c:v>14.399999999999999</c:v>
                </c:pt>
                <c:pt idx="7">
                  <c:v>22.5</c:v>
                </c:pt>
                <c:pt idx="8">
                  <c:v>32.4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D1-4AD2-88F8-1FF218DF6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346808"/>
        <c:axId val="417346152"/>
      </c:scatterChart>
      <c:valAx>
        <c:axId val="417346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- Amps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346152"/>
        <c:crosses val="autoZero"/>
        <c:crossBetween val="midCat"/>
      </c:valAx>
      <c:valAx>
        <c:axId val="417346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Dissipated (Watts)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346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388620</xdr:colOff>
      <xdr:row>1</xdr:row>
      <xdr:rowOff>0</xdr:rowOff>
    </xdr:from>
    <xdr:to>
      <xdr:col>15</xdr:col>
      <xdr:colOff>83820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FA49C8-E830-4A0B-97AD-3A2713209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-d@36mOh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Normal="100" workbookViewId="0">
      <selection activeCell="K27" sqref="K27"/>
    </sheetView>
  </sheetViews>
  <sheetFormatPr defaultRowHeight="14.4" x14ac:dyDescent="0.3"/>
  <cols>
    <col min="1" max="1" width="23.88671875" bestFit="1" customWidth="1"/>
    <col min="3" max="3" width="11.21875" customWidth="1"/>
    <col min="4" max="4" width="10.5546875" customWidth="1"/>
  </cols>
  <sheetData>
    <row r="1" spans="1:7" x14ac:dyDescent="0.3">
      <c r="A1" t="s">
        <v>0</v>
      </c>
      <c r="B1" t="s">
        <v>1</v>
      </c>
      <c r="F1" s="4" t="s">
        <v>34</v>
      </c>
      <c r="G1" s="5" t="s">
        <v>35</v>
      </c>
    </row>
    <row r="2" spans="1:7" x14ac:dyDescent="0.3">
      <c r="A2" t="s">
        <v>2</v>
      </c>
      <c r="B2">
        <v>3.5999999999999997E-2</v>
      </c>
      <c r="C2" t="s">
        <v>3</v>
      </c>
      <c r="F2" s="4">
        <v>0</v>
      </c>
      <c r="G2" s="4">
        <f>F2^2*$B$2</f>
        <v>0</v>
      </c>
    </row>
    <row r="3" spans="1:7" x14ac:dyDescent="0.3">
      <c r="A3" t="s">
        <v>11</v>
      </c>
      <c r="B3">
        <v>1</v>
      </c>
      <c r="C3" t="s">
        <v>5</v>
      </c>
      <c r="F3" s="4">
        <v>1</v>
      </c>
      <c r="G3" s="4">
        <f t="shared" ref="G3:G10" si="0">F3^2*$B$2</f>
        <v>3.5999999999999997E-2</v>
      </c>
    </row>
    <row r="4" spans="1:7" x14ac:dyDescent="0.3">
      <c r="A4" t="s">
        <v>4</v>
      </c>
      <c r="B4">
        <v>62.5</v>
      </c>
      <c r="C4" t="s">
        <v>5</v>
      </c>
      <c r="F4" s="4">
        <v>2.5</v>
      </c>
      <c r="G4" s="4">
        <f t="shared" si="0"/>
        <v>0.22499999999999998</v>
      </c>
    </row>
    <row r="5" spans="1:7" x14ac:dyDescent="0.3">
      <c r="A5" t="s">
        <v>6</v>
      </c>
      <c r="B5">
        <v>175</v>
      </c>
      <c r="C5" t="s">
        <v>7</v>
      </c>
      <c r="F5" s="4">
        <v>5</v>
      </c>
      <c r="G5" s="4">
        <f t="shared" si="0"/>
        <v>0.89999999999999991</v>
      </c>
    </row>
    <row r="6" spans="1:7" x14ac:dyDescent="0.3">
      <c r="A6" t="s">
        <v>14</v>
      </c>
      <c r="B6">
        <v>30</v>
      </c>
      <c r="C6" t="s">
        <v>7</v>
      </c>
      <c r="F6" s="4">
        <v>10</v>
      </c>
      <c r="G6" s="4">
        <f t="shared" si="0"/>
        <v>3.5999999999999996</v>
      </c>
    </row>
    <row r="7" spans="1:7" x14ac:dyDescent="0.3">
      <c r="F7" s="4">
        <v>15</v>
      </c>
      <c r="G7" s="4">
        <f t="shared" si="0"/>
        <v>8.1</v>
      </c>
    </row>
    <row r="8" spans="1:7" x14ac:dyDescent="0.3">
      <c r="A8" t="s">
        <v>12</v>
      </c>
      <c r="C8" s="3"/>
      <c r="F8" s="4">
        <v>20</v>
      </c>
      <c r="G8" s="4">
        <f t="shared" si="0"/>
        <v>14.399999999999999</v>
      </c>
    </row>
    <row r="9" spans="1:7" x14ac:dyDescent="0.3">
      <c r="A9" t="s">
        <v>16</v>
      </c>
      <c r="B9">
        <v>175</v>
      </c>
      <c r="C9" s="1">
        <v>90</v>
      </c>
      <c r="F9" s="4">
        <v>25</v>
      </c>
      <c r="G9" s="4">
        <f t="shared" si="0"/>
        <v>22.5</v>
      </c>
    </row>
    <row r="10" spans="1:7" x14ac:dyDescent="0.3">
      <c r="A10" t="s">
        <v>15</v>
      </c>
      <c r="B10">
        <f>B9-B12*$B$3</f>
        <v>172.68</v>
      </c>
      <c r="C10" s="1">
        <f>C9-C12*$B$3</f>
        <v>89.04</v>
      </c>
      <c r="F10" s="4">
        <v>30</v>
      </c>
      <c r="G10" s="4">
        <f t="shared" si="0"/>
        <v>32.4</v>
      </c>
    </row>
    <row r="11" spans="1:7" x14ac:dyDescent="0.3">
      <c r="A11" t="s">
        <v>29</v>
      </c>
      <c r="B11">
        <v>30</v>
      </c>
      <c r="C11" s="1">
        <v>30</v>
      </c>
    </row>
    <row r="12" spans="1:7" x14ac:dyDescent="0.3">
      <c r="A12" t="s">
        <v>30</v>
      </c>
      <c r="B12">
        <f>(B9-B11)/$B$4</f>
        <v>2.3199999999999998</v>
      </c>
      <c r="C12" s="1">
        <f>(C9-C11)/$B$4</f>
        <v>0.96</v>
      </c>
    </row>
    <row r="13" spans="1:7" x14ac:dyDescent="0.3">
      <c r="A13" t="s">
        <v>9</v>
      </c>
      <c r="B13" s="1">
        <f>SQRT(B12/$B$2)</f>
        <v>8.0277297191948627</v>
      </c>
      <c r="C13" s="1">
        <f>SQRT(C12/$B$2)</f>
        <v>5.1639777949432224</v>
      </c>
    </row>
    <row r="18" spans="1:15" x14ac:dyDescent="0.3">
      <c r="A18" t="s">
        <v>10</v>
      </c>
      <c r="C18" t="s">
        <v>24</v>
      </c>
      <c r="D18" t="s">
        <v>26</v>
      </c>
      <c r="E18" t="s">
        <v>27</v>
      </c>
    </row>
    <row r="19" spans="1:15" x14ac:dyDescent="0.3">
      <c r="A19" t="s">
        <v>13</v>
      </c>
      <c r="B19" t="s">
        <v>20</v>
      </c>
      <c r="C19" t="s">
        <v>23</v>
      </c>
      <c r="D19" t="s">
        <v>25</v>
      </c>
      <c r="E19" t="s">
        <v>28</v>
      </c>
      <c r="F19" s="6" t="s">
        <v>32</v>
      </c>
      <c r="G19" s="6"/>
      <c r="H19" s="6"/>
      <c r="I19" s="6"/>
      <c r="J19" s="6"/>
      <c r="K19" s="6" t="s">
        <v>33</v>
      </c>
      <c r="L19" s="6"/>
      <c r="M19" s="6"/>
      <c r="N19" s="6"/>
      <c r="O19" s="6"/>
    </row>
    <row r="20" spans="1:15" x14ac:dyDescent="0.3">
      <c r="A20" t="s">
        <v>8</v>
      </c>
      <c r="B20">
        <v>30</v>
      </c>
      <c r="C20" s="1">
        <v>25.48839041879614</v>
      </c>
      <c r="D20" s="1">
        <v>25.197488709667784</v>
      </c>
      <c r="E20">
        <v>15</v>
      </c>
      <c r="F20" s="1">
        <v>19.970349862286639</v>
      </c>
      <c r="G20">
        <v>15</v>
      </c>
      <c r="H20">
        <v>10</v>
      </c>
      <c r="I20">
        <v>5</v>
      </c>
      <c r="J20">
        <v>2.5</v>
      </c>
      <c r="K20" s="1">
        <v>17.272445017653332</v>
      </c>
      <c r="L20">
        <v>15</v>
      </c>
      <c r="M20">
        <v>10</v>
      </c>
      <c r="N20">
        <v>5</v>
      </c>
      <c r="O20">
        <v>2.5</v>
      </c>
    </row>
    <row r="21" spans="1:15" x14ac:dyDescent="0.3">
      <c r="A21" t="s">
        <v>31</v>
      </c>
      <c r="B21">
        <f>B20^2*$B$2</f>
        <v>32.4</v>
      </c>
      <c r="C21" s="1">
        <f>C20^2*$B$2</f>
        <v>23.387689661075235</v>
      </c>
      <c r="D21" s="1">
        <f>D20^2*$B$2</f>
        <v>22.856883741858077</v>
      </c>
      <c r="E21">
        <f>E20^2*$B$2</f>
        <v>8.1</v>
      </c>
      <c r="F21" s="1">
        <f>F20^2*$B$2</f>
        <v>14.35733545039675</v>
      </c>
      <c r="G21">
        <f>G20^2*$B$2</f>
        <v>8.1</v>
      </c>
      <c r="H21">
        <f>H20^2*$B$2</f>
        <v>3.5999999999999996</v>
      </c>
      <c r="I21">
        <f t="shared" ref="I21:J21" si="1">I20^2*$B$2</f>
        <v>0.89999999999999991</v>
      </c>
      <c r="J21">
        <f t="shared" si="1"/>
        <v>0.22499999999999998</v>
      </c>
      <c r="K21" s="1">
        <f>K20^2*$B$2</f>
        <v>10.740144847962867</v>
      </c>
      <c r="L21">
        <f>L20^2*$B$2</f>
        <v>8.1</v>
      </c>
      <c r="M21">
        <f>M20^2*$B$2</f>
        <v>3.5999999999999996</v>
      </c>
      <c r="N21">
        <f>N20^2*$B$2</f>
        <v>0.89999999999999991</v>
      </c>
      <c r="O21">
        <f>O20^2*$B$2</f>
        <v>0.22499999999999998</v>
      </c>
    </row>
    <row r="22" spans="1:15" x14ac:dyDescent="0.3">
      <c r="A22" t="s">
        <v>6</v>
      </c>
      <c r="B22" s="2">
        <f>$B$5</f>
        <v>175</v>
      </c>
      <c r="C22" s="2">
        <f>$B$5</f>
        <v>175</v>
      </c>
      <c r="D22" s="2">
        <f>$B$5</f>
        <v>175</v>
      </c>
      <c r="E22" s="2">
        <f>$B$5</f>
        <v>175</v>
      </c>
      <c r="F22" s="2">
        <v>175</v>
      </c>
      <c r="G22" s="2">
        <v>111.80999999999997</v>
      </c>
      <c r="H22" s="2">
        <v>66.359999999999985</v>
      </c>
      <c r="I22" s="2">
        <v>39.089999999999996</v>
      </c>
      <c r="J22" s="2">
        <v>32.272500000000001</v>
      </c>
      <c r="K22" s="2">
        <v>175</v>
      </c>
      <c r="L22" s="2">
        <v>139.35</v>
      </c>
      <c r="M22" s="2">
        <v>78.600000000000009</v>
      </c>
      <c r="N22" s="2">
        <v>42.149999999999991</v>
      </c>
      <c r="O22" s="2">
        <v>33.037500000000001</v>
      </c>
    </row>
    <row r="23" spans="1:15" x14ac:dyDescent="0.3">
      <c r="A23" t="s">
        <v>17</v>
      </c>
      <c r="B23" s="2">
        <f>B22-B21*$B$3</f>
        <v>142.6</v>
      </c>
      <c r="C23" s="2">
        <f>C22-C21*$B$3</f>
        <v>151.61231033892477</v>
      </c>
      <c r="D23" s="2">
        <f>D22-D21*$B$3</f>
        <v>152.14311625814193</v>
      </c>
      <c r="E23" s="2">
        <f>E22-E21*$B$3</f>
        <v>166.9</v>
      </c>
      <c r="F23" s="2">
        <f>F22-F21*$B$3</f>
        <v>160.64266454960324</v>
      </c>
      <c r="G23" s="2">
        <f>G22-G21*$B$3</f>
        <v>103.70999999999998</v>
      </c>
      <c r="H23" s="2">
        <f>H22-H21*$B$3</f>
        <v>62.759999999999984</v>
      </c>
      <c r="I23" s="2">
        <f t="shared" ref="I23:J23" si="2">I22-I21*$B$3</f>
        <v>38.19</v>
      </c>
      <c r="J23" s="2">
        <f t="shared" si="2"/>
        <v>32.047499999999999</v>
      </c>
      <c r="K23" s="2">
        <f>K22-K21*$B$3</f>
        <v>164.25985515203712</v>
      </c>
      <c r="L23" s="2">
        <f>L22-L21*$B$3</f>
        <v>131.25</v>
      </c>
      <c r="M23" s="2">
        <f>M22-M21*$B$3</f>
        <v>75.000000000000014</v>
      </c>
      <c r="N23" s="2">
        <f>N22-N21*$B$3</f>
        <v>41.249999999999993</v>
      </c>
      <c r="O23" s="2">
        <f>O22-O21*$B$3</f>
        <v>32.8125</v>
      </c>
    </row>
    <row r="24" spans="1:15" x14ac:dyDescent="0.3">
      <c r="A24" t="s">
        <v>22</v>
      </c>
      <c r="B24" s="2">
        <v>30</v>
      </c>
      <c r="C24" s="2">
        <v>30</v>
      </c>
      <c r="D24" s="2">
        <v>30</v>
      </c>
      <c r="E24" s="2">
        <v>30</v>
      </c>
      <c r="F24" s="2">
        <v>30</v>
      </c>
      <c r="G24" s="2">
        <v>30</v>
      </c>
      <c r="H24" s="2">
        <v>30</v>
      </c>
      <c r="I24" s="2">
        <v>30</v>
      </c>
      <c r="J24" s="2">
        <v>30</v>
      </c>
      <c r="K24" s="2">
        <v>30</v>
      </c>
      <c r="L24" s="2">
        <v>30</v>
      </c>
      <c r="M24" s="2">
        <v>30</v>
      </c>
      <c r="N24" s="2">
        <v>30</v>
      </c>
      <c r="O24" s="2">
        <v>30</v>
      </c>
    </row>
    <row r="25" spans="1:15" x14ac:dyDescent="0.3">
      <c r="A25" t="s">
        <v>18</v>
      </c>
      <c r="B25" s="1">
        <f>(B23-B24)/B21</f>
        <v>3.4753086419753085</v>
      </c>
      <c r="C25" s="1">
        <f>(C23-C24)/C21</f>
        <v>5.199842827627708</v>
      </c>
      <c r="D25" s="1">
        <f>(D23-D24)/D21</f>
        <v>5.3438219154284718</v>
      </c>
      <c r="E25" s="1">
        <f>(E23-E24)/E21</f>
        <v>16.901234567901238</v>
      </c>
      <c r="F25" s="1">
        <f>(F23-F24)/F21</f>
        <v>9.0993670100529034</v>
      </c>
      <c r="G25" s="1">
        <f>(G23-G24)/G21</f>
        <v>9.0999999999999979</v>
      </c>
      <c r="H25" s="1">
        <f>(H23-H24)/H21</f>
        <v>9.0999999999999961</v>
      </c>
      <c r="I25" s="1">
        <f t="shared" ref="I25:J25" si="3">(I23-I24)/I21</f>
        <v>9.0999999999999979</v>
      </c>
      <c r="J25" s="1">
        <f t="shared" si="3"/>
        <v>9.0999999999999979</v>
      </c>
      <c r="K25" s="1">
        <f>(K23-K24)/K21</f>
        <v>12.500749017132931</v>
      </c>
      <c r="L25" s="1">
        <f>(L23-L24)/L21</f>
        <v>12.5</v>
      </c>
      <c r="M25" s="1">
        <f>(M23-M24)/M21</f>
        <v>12.500000000000005</v>
      </c>
      <c r="N25" s="1">
        <f>(N23-N24)/N21</f>
        <v>12.499999999999993</v>
      </c>
      <c r="O25" s="1">
        <f>(O23-O24)/O21</f>
        <v>12.500000000000002</v>
      </c>
    </row>
    <row r="26" spans="1:15" x14ac:dyDescent="0.3">
      <c r="A26" t="s">
        <v>21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</row>
    <row r="27" spans="1:15" x14ac:dyDescent="0.3">
      <c r="A27" t="s">
        <v>19</v>
      </c>
      <c r="B27" s="1">
        <f>B25-B26</f>
        <v>2.9753086419753085</v>
      </c>
      <c r="C27" s="1">
        <f>C25-C26</f>
        <v>4.699842827627708</v>
      </c>
      <c r="D27" s="1">
        <f>D25-D26</f>
        <v>4.8438219154284718</v>
      </c>
      <c r="E27" s="1">
        <f>E25-E26</f>
        <v>16.401234567901238</v>
      </c>
      <c r="F27" s="1">
        <f>F25-F26</f>
        <v>8.5993670100529034</v>
      </c>
      <c r="G27" s="1">
        <f>G25-G26</f>
        <v>8.5999999999999979</v>
      </c>
      <c r="H27" s="1">
        <f>H25-H26</f>
        <v>8.5999999999999961</v>
      </c>
      <c r="I27" s="1">
        <f t="shared" ref="I27:J27" si="4">I25-I26</f>
        <v>8.5999999999999979</v>
      </c>
      <c r="J27" s="1">
        <f t="shared" si="4"/>
        <v>8.5999999999999979</v>
      </c>
      <c r="K27" s="1">
        <f>K25-K26</f>
        <v>12.000749017132931</v>
      </c>
      <c r="L27" s="1">
        <f>L25-L26</f>
        <v>12</v>
      </c>
      <c r="M27" s="1">
        <f>M25-M26</f>
        <v>12.000000000000005</v>
      </c>
      <c r="N27" s="1">
        <f>N25-N26</f>
        <v>11.999999999999993</v>
      </c>
      <c r="O27" s="1">
        <f>O25-O26</f>
        <v>12.000000000000002</v>
      </c>
    </row>
    <row r="28" spans="1:15" x14ac:dyDescent="0.3">
      <c r="A28" t="s">
        <v>38</v>
      </c>
      <c r="G28" s="6">
        <v>38</v>
      </c>
      <c r="H28" s="6"/>
      <c r="I28" s="6"/>
      <c r="J28" s="6"/>
      <c r="K28" s="6">
        <v>32</v>
      </c>
      <c r="L28" s="6"/>
      <c r="M28" s="6"/>
      <c r="N28" s="6"/>
      <c r="O28" s="6"/>
    </row>
    <row r="29" spans="1:15" x14ac:dyDescent="0.3">
      <c r="A29" t="s">
        <v>36</v>
      </c>
      <c r="G29" s="6">
        <v>35.200000000000003</v>
      </c>
      <c r="H29" s="6"/>
      <c r="I29" s="6"/>
      <c r="J29" s="6"/>
      <c r="K29" s="6">
        <v>18.3</v>
      </c>
      <c r="L29" s="6"/>
      <c r="M29" s="6"/>
      <c r="N29" s="6"/>
      <c r="O29" s="6"/>
    </row>
    <row r="30" spans="1:15" x14ac:dyDescent="0.3">
      <c r="A30" t="s">
        <v>37</v>
      </c>
      <c r="G30" s="6">
        <v>22</v>
      </c>
      <c r="H30" s="6"/>
      <c r="I30" s="6"/>
      <c r="J30" s="6"/>
      <c r="K30" s="6">
        <v>16</v>
      </c>
      <c r="L30" s="6"/>
      <c r="M30" s="6"/>
      <c r="N30" s="6"/>
      <c r="O30" s="6"/>
    </row>
    <row r="31" spans="1:15" x14ac:dyDescent="0.3">
      <c r="A31" t="s">
        <v>39</v>
      </c>
      <c r="G31" s="6">
        <f>G29*G30</f>
        <v>774.40000000000009</v>
      </c>
      <c r="H31" s="6"/>
      <c r="I31" s="6"/>
      <c r="J31" s="6"/>
      <c r="K31" s="6">
        <f>K29*K30</f>
        <v>292.8</v>
      </c>
      <c r="L31" s="6"/>
      <c r="M31" s="6"/>
      <c r="N31" s="6"/>
      <c r="O31" s="6"/>
    </row>
    <row r="34" spans="1:11" x14ac:dyDescent="0.3">
      <c r="A34" t="s">
        <v>13</v>
      </c>
      <c r="B34" s="6" t="s">
        <v>25</v>
      </c>
      <c r="C34" s="6"/>
      <c r="D34" s="6"/>
      <c r="E34" s="6"/>
      <c r="F34" s="6"/>
      <c r="G34" s="6" t="s">
        <v>40</v>
      </c>
      <c r="H34" s="6"/>
      <c r="I34" s="6"/>
      <c r="J34" s="6"/>
      <c r="K34" s="6"/>
    </row>
    <row r="35" spans="1:11" x14ac:dyDescent="0.3">
      <c r="A35" t="s">
        <v>8</v>
      </c>
      <c r="B35" s="1">
        <v>25.285711023354025</v>
      </c>
      <c r="C35">
        <v>15</v>
      </c>
      <c r="D35">
        <v>10</v>
      </c>
      <c r="E35">
        <v>5</v>
      </c>
      <c r="F35">
        <v>2.5</v>
      </c>
      <c r="G35" s="1">
        <v>25.488474175212524</v>
      </c>
      <c r="H35">
        <v>15</v>
      </c>
      <c r="I35">
        <v>10</v>
      </c>
      <c r="J35">
        <v>5</v>
      </c>
      <c r="K35">
        <v>2.5</v>
      </c>
    </row>
    <row r="36" spans="1:11" x14ac:dyDescent="0.3">
      <c r="A36" t="s">
        <v>31</v>
      </c>
      <c r="B36" s="1">
        <f>B35^2*$B$2</f>
        <v>23.017218550436422</v>
      </c>
      <c r="C36">
        <f>C35^2*$B$2</f>
        <v>8.1</v>
      </c>
      <c r="D36">
        <f>D35^2*$B$2</f>
        <v>3.5999999999999996</v>
      </c>
      <c r="E36">
        <f>E35^2*$B$2</f>
        <v>0.89999999999999991</v>
      </c>
      <c r="F36">
        <f>F35^2*$B$2</f>
        <v>0.22499999999999998</v>
      </c>
      <c r="G36" s="1">
        <f>G35^2*$B$2</f>
        <v>23.387843368097126</v>
      </c>
      <c r="H36">
        <f>H35^2*$B$2</f>
        <v>8.1</v>
      </c>
      <c r="I36">
        <f>I35^2*$B$2</f>
        <v>3.5999999999999996</v>
      </c>
      <c r="J36">
        <f>J35^2*$B$2</f>
        <v>0.89999999999999991</v>
      </c>
      <c r="K36">
        <f>K35^2*$B$2</f>
        <v>0.22499999999999998</v>
      </c>
    </row>
    <row r="37" spans="1:11" x14ac:dyDescent="0.3">
      <c r="A37" t="s">
        <v>6</v>
      </c>
      <c r="B37" s="2">
        <v>175</v>
      </c>
      <c r="C37" s="2">
        <v>81.03</v>
      </c>
      <c r="D37" s="2">
        <v>52.679999999999978</v>
      </c>
      <c r="E37" s="2">
        <v>35.67</v>
      </c>
      <c r="F37" s="2">
        <v>31.4175</v>
      </c>
      <c r="G37" s="2">
        <v>175</v>
      </c>
      <c r="H37" s="2">
        <v>80.219700000000003</v>
      </c>
      <c r="I37" s="2">
        <v>52.32</v>
      </c>
      <c r="J37" s="2">
        <v>35.58</v>
      </c>
      <c r="K37" s="2">
        <v>31.395</v>
      </c>
    </row>
    <row r="38" spans="1:11" x14ac:dyDescent="0.3">
      <c r="A38" t="s">
        <v>17</v>
      </c>
      <c r="B38" s="2">
        <f>B37-B36*$B$3</f>
        <v>151.98278144956359</v>
      </c>
      <c r="C38" s="2">
        <f>C37-C36*$B$3</f>
        <v>72.930000000000007</v>
      </c>
      <c r="D38" s="2">
        <f>D37-D36*$B$3</f>
        <v>49.079999999999977</v>
      </c>
      <c r="E38" s="2">
        <f>E37-E36*$B$3</f>
        <v>34.770000000000003</v>
      </c>
      <c r="F38" s="2">
        <f>F37-F36*$B$3</f>
        <v>31.192499999999999</v>
      </c>
      <c r="G38" s="2">
        <f>G37-G36*$B$3</f>
        <v>151.61215663190288</v>
      </c>
      <c r="H38" s="2">
        <f>H37-H36*$B$3</f>
        <v>72.119700000000009</v>
      </c>
      <c r="I38" s="2">
        <f>I37-I36*$B$3</f>
        <v>48.72</v>
      </c>
      <c r="J38" s="2">
        <f>J37-J36*$B$3</f>
        <v>34.68</v>
      </c>
      <c r="K38" s="2">
        <f>K37-K36*$B$3</f>
        <v>31.169999999999998</v>
      </c>
    </row>
    <row r="39" spans="1:11" x14ac:dyDescent="0.3">
      <c r="A39" t="s">
        <v>22</v>
      </c>
      <c r="B39" s="2">
        <v>30</v>
      </c>
      <c r="C39" s="2">
        <v>30</v>
      </c>
      <c r="D39" s="2">
        <v>30</v>
      </c>
      <c r="E39" s="2">
        <v>30</v>
      </c>
      <c r="F39" s="2">
        <v>30</v>
      </c>
      <c r="G39" s="2">
        <v>30</v>
      </c>
      <c r="H39" s="2">
        <v>30</v>
      </c>
      <c r="I39" s="2">
        <v>30</v>
      </c>
      <c r="J39" s="2">
        <v>30</v>
      </c>
      <c r="K39" s="2">
        <v>30</v>
      </c>
    </row>
    <row r="40" spans="1:11" x14ac:dyDescent="0.3">
      <c r="A40" t="s">
        <v>18</v>
      </c>
      <c r="B40" s="1">
        <f>(B38-B39)/B36</f>
        <v>5.29963171624187</v>
      </c>
      <c r="C40" s="1">
        <f>(C38-C39)/C36</f>
        <v>5.3000000000000007</v>
      </c>
      <c r="D40" s="1">
        <f>(D38-D39)/D36</f>
        <v>5.2999999999999945</v>
      </c>
      <c r="E40" s="1">
        <f>(E38-E39)/E36</f>
        <v>5.3000000000000043</v>
      </c>
      <c r="F40" s="1">
        <f>(F38-F39)/F36</f>
        <v>5.2999999999999963</v>
      </c>
      <c r="G40" s="1">
        <f>(G38-G39)/G36</f>
        <v>5.19980208169991</v>
      </c>
      <c r="H40" s="1">
        <f>(H38-H39)/H36</f>
        <v>5.1999629629629647</v>
      </c>
      <c r="I40" s="1">
        <f>(I38-I39)/I36</f>
        <v>5.2</v>
      </c>
      <c r="J40" s="1">
        <f>(J38-J39)/J36</f>
        <v>5.2</v>
      </c>
      <c r="K40" s="1">
        <f>(K38-K39)/K36</f>
        <v>5.1999999999999922</v>
      </c>
    </row>
    <row r="41" spans="1:11" x14ac:dyDescent="0.3">
      <c r="A41" t="s">
        <v>21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</row>
    <row r="42" spans="1:11" x14ac:dyDescent="0.3">
      <c r="A42" t="s">
        <v>19</v>
      </c>
      <c r="B42" s="1">
        <f>B40-B41</f>
        <v>4.79963171624187</v>
      </c>
      <c r="C42" s="1">
        <f>C40-C41</f>
        <v>4.8000000000000007</v>
      </c>
      <c r="D42" s="1">
        <f>D40-D41</f>
        <v>4.7999999999999945</v>
      </c>
      <c r="E42" s="1">
        <f>E40-E41</f>
        <v>4.8000000000000043</v>
      </c>
      <c r="F42" s="1">
        <f>F40-F41</f>
        <v>4.7999999999999963</v>
      </c>
      <c r="G42" s="1">
        <f>G40-G41</f>
        <v>4.69980208169991</v>
      </c>
      <c r="H42" s="1">
        <f>H40-H41</f>
        <v>4.6999629629629647</v>
      </c>
      <c r="I42" s="1">
        <f>I40-I41</f>
        <v>4.7</v>
      </c>
      <c r="J42" s="1">
        <f>J40-J41</f>
        <v>4.7</v>
      </c>
      <c r="K42" s="1">
        <f>K40-K41</f>
        <v>4.6999999999999922</v>
      </c>
    </row>
    <row r="43" spans="1:11" x14ac:dyDescent="0.3">
      <c r="A43" t="s">
        <v>38</v>
      </c>
      <c r="B43" s="6">
        <v>25</v>
      </c>
      <c r="C43" s="6"/>
      <c r="D43" s="6"/>
      <c r="E43" s="6"/>
      <c r="F43" s="6"/>
      <c r="G43" s="6">
        <v>25</v>
      </c>
      <c r="H43" s="6"/>
      <c r="I43" s="6"/>
      <c r="J43" s="6"/>
      <c r="K43" s="6"/>
    </row>
    <row r="44" spans="1:11" x14ac:dyDescent="0.3">
      <c r="A44" t="s">
        <v>36</v>
      </c>
      <c r="B44" s="6">
        <v>42</v>
      </c>
      <c r="C44" s="6"/>
      <c r="D44" s="6"/>
      <c r="E44" s="6"/>
      <c r="F44" s="6"/>
      <c r="G44" s="6">
        <v>41.6</v>
      </c>
      <c r="H44" s="6"/>
      <c r="I44" s="6"/>
      <c r="J44" s="6"/>
      <c r="K44" s="6"/>
    </row>
    <row r="45" spans="1:11" x14ac:dyDescent="0.3">
      <c r="A45" t="s">
        <v>37</v>
      </c>
      <c r="B45" s="6">
        <v>25</v>
      </c>
      <c r="C45" s="6"/>
      <c r="D45" s="6"/>
      <c r="E45" s="6"/>
      <c r="F45" s="6"/>
      <c r="G45" s="6">
        <v>25</v>
      </c>
      <c r="H45" s="6"/>
      <c r="I45" s="6"/>
      <c r="J45" s="6"/>
      <c r="K45" s="6"/>
    </row>
    <row r="46" spans="1:11" x14ac:dyDescent="0.3">
      <c r="A46" t="s">
        <v>39</v>
      </c>
      <c r="B46" s="6">
        <f>B44*B45</f>
        <v>1050</v>
      </c>
      <c r="C46" s="6"/>
      <c r="D46" s="6"/>
      <c r="E46" s="6"/>
      <c r="F46" s="6"/>
      <c r="G46" s="6">
        <f>G44*G45</f>
        <v>1040</v>
      </c>
      <c r="H46" s="6"/>
      <c r="I46" s="6"/>
      <c r="J46" s="6"/>
      <c r="K46" s="6"/>
    </row>
  </sheetData>
  <mergeCells count="20">
    <mergeCell ref="B46:F46"/>
    <mergeCell ref="G34:K34"/>
    <mergeCell ref="G43:K43"/>
    <mergeCell ref="G44:K44"/>
    <mergeCell ref="G45:K45"/>
    <mergeCell ref="G46:K46"/>
    <mergeCell ref="G31:J31"/>
    <mergeCell ref="K31:O31"/>
    <mergeCell ref="B43:F43"/>
    <mergeCell ref="B34:F34"/>
    <mergeCell ref="B44:F44"/>
    <mergeCell ref="B45:F45"/>
    <mergeCell ref="K19:O19"/>
    <mergeCell ref="F19:J19"/>
    <mergeCell ref="K28:O28"/>
    <mergeCell ref="K29:O29"/>
    <mergeCell ref="K30:O30"/>
    <mergeCell ref="G28:J28"/>
    <mergeCell ref="G29:J29"/>
    <mergeCell ref="G30:J30"/>
  </mergeCells>
  <conditionalFormatting sqref="B37:F37">
    <cfRule type="cellIs" dxfId="15" priority="6" operator="lessThan">
      <formula>$B$5</formula>
    </cfRule>
    <cfRule type="cellIs" dxfId="14" priority="7" operator="greaterThan">
      <formula>$B$5</formula>
    </cfRule>
  </conditionalFormatting>
  <conditionalFormatting sqref="G37:K37">
    <cfRule type="cellIs" dxfId="13" priority="4" operator="lessThan">
      <formula>$B$5</formula>
    </cfRule>
    <cfRule type="cellIs" dxfId="12" priority="5" operator="greaterThan">
      <formula>$B$5</formula>
    </cfRule>
  </conditionalFormatting>
  <conditionalFormatting sqref="B37:K37">
    <cfRule type="cellIs" dxfId="11" priority="3" operator="greaterThan">
      <formula>$B$5-1</formula>
    </cfRule>
  </conditionalFormatting>
  <conditionalFormatting sqref="B22:O22">
    <cfRule type="cellIs" dxfId="10" priority="1" operator="greaterThan">
      <formula>$B$5-1</formula>
    </cfRule>
    <cfRule type="cellIs" dxfId="9" priority="2" operator="lessThan">
      <formula>$B$5</formula>
    </cfRule>
  </conditionalFormatting>
  <hyperlinks>
    <hyperlink ref="G1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abSelected="1" zoomScale="80" zoomScaleNormal="80" workbookViewId="0">
      <pane xSplit="8" ySplit="38" topLeftCell="I39" activePane="bottomRight" state="frozen"/>
      <selection pane="topRight" activeCell="I1" sqref="I1"/>
      <selection pane="bottomLeft" activeCell="A39" sqref="A39"/>
      <selection pane="bottomRight" activeCell="C40" sqref="C40"/>
    </sheetView>
  </sheetViews>
  <sheetFormatPr defaultRowHeight="14.4" x14ac:dyDescent="0.3"/>
  <cols>
    <col min="1" max="1" width="24" customWidth="1"/>
    <col min="2" max="2" width="11" bestFit="1" customWidth="1"/>
    <col min="3" max="3" width="11.33203125" customWidth="1"/>
    <col min="4" max="4" width="12.6640625" bestFit="1" customWidth="1"/>
    <col min="5" max="9" width="11.5546875" bestFit="1" customWidth="1"/>
    <col min="10" max="10" width="11.5546875" customWidth="1"/>
    <col min="11" max="11" width="11.5546875" bestFit="1" customWidth="1"/>
    <col min="12" max="12" width="11.5546875" customWidth="1"/>
    <col min="13" max="16" width="12.6640625" bestFit="1" customWidth="1"/>
    <col min="19" max="22" width="11.5546875" customWidth="1"/>
  </cols>
  <sheetData>
    <row r="1" spans="1:24" x14ac:dyDescent="0.3">
      <c r="A1" t="s">
        <v>51</v>
      </c>
      <c r="B1" t="s">
        <v>52</v>
      </c>
    </row>
    <row r="2" spans="1:24" x14ac:dyDescent="0.3">
      <c r="A2" t="s">
        <v>54</v>
      </c>
      <c r="B2">
        <v>3.5999999999999997E-2</v>
      </c>
      <c r="C2" t="s">
        <v>53</v>
      </c>
      <c r="D2" t="s">
        <v>73</v>
      </c>
    </row>
    <row r="3" spans="1:24" x14ac:dyDescent="0.3">
      <c r="A3" t="s">
        <v>64</v>
      </c>
      <c r="B3">
        <v>1</v>
      </c>
      <c r="C3" t="s">
        <v>63</v>
      </c>
      <c r="D3" t="s">
        <v>77</v>
      </c>
      <c r="E3" t="s">
        <v>76</v>
      </c>
    </row>
    <row r="4" spans="1:24" x14ac:dyDescent="0.3">
      <c r="A4" t="s">
        <v>21</v>
      </c>
      <c r="B4">
        <v>0.5</v>
      </c>
      <c r="C4" t="s">
        <v>63</v>
      </c>
      <c r="D4" t="s">
        <v>78</v>
      </c>
      <c r="E4" t="s">
        <v>81</v>
      </c>
    </row>
    <row r="5" spans="1:24" x14ac:dyDescent="0.3">
      <c r="A5" t="s">
        <v>22</v>
      </c>
      <c r="B5">
        <v>30</v>
      </c>
      <c r="C5" t="s">
        <v>7</v>
      </c>
    </row>
    <row r="6" spans="1:24" x14ac:dyDescent="0.3">
      <c r="A6" t="s">
        <v>65</v>
      </c>
      <c r="B6">
        <v>175</v>
      </c>
      <c r="C6" t="s">
        <v>7</v>
      </c>
    </row>
    <row r="7" spans="1:24" s="12" customFormat="1" x14ac:dyDescent="0.3">
      <c r="A7" s="12" t="s">
        <v>55</v>
      </c>
      <c r="B7" s="12" t="s">
        <v>56</v>
      </c>
      <c r="C7" s="12" t="s">
        <v>33</v>
      </c>
      <c r="D7" s="12" t="s">
        <v>32</v>
      </c>
      <c r="E7" s="12" t="s">
        <v>69</v>
      </c>
      <c r="F7" s="12" t="s">
        <v>70</v>
      </c>
      <c r="G7" s="12" t="s">
        <v>74</v>
      </c>
      <c r="H7" s="12" t="s">
        <v>75</v>
      </c>
      <c r="I7" s="12" t="s">
        <v>79</v>
      </c>
      <c r="J7" s="12" t="s">
        <v>89</v>
      </c>
      <c r="K7" s="12" t="s">
        <v>80</v>
      </c>
      <c r="L7" s="12" t="s">
        <v>25</v>
      </c>
      <c r="M7" s="12" t="s">
        <v>82</v>
      </c>
      <c r="N7" s="12" t="s">
        <v>40</v>
      </c>
      <c r="O7" s="12" t="s">
        <v>23</v>
      </c>
      <c r="P7" s="12" t="s">
        <v>42</v>
      </c>
      <c r="Q7" s="12" t="s">
        <v>84</v>
      </c>
      <c r="S7" s="12" t="s">
        <v>74</v>
      </c>
      <c r="T7" s="12" t="s">
        <v>75</v>
      </c>
      <c r="U7" s="12" t="s">
        <v>79</v>
      </c>
      <c r="V7" s="12" t="s">
        <v>89</v>
      </c>
      <c r="W7" s="12" t="s">
        <v>40</v>
      </c>
      <c r="X7" s="12" t="s">
        <v>23</v>
      </c>
    </row>
    <row r="8" spans="1:24" x14ac:dyDescent="0.3">
      <c r="A8" t="s">
        <v>41</v>
      </c>
      <c r="B8" s="4" t="s">
        <v>58</v>
      </c>
      <c r="C8" s="4" t="s">
        <v>68</v>
      </c>
      <c r="D8" s="4" t="s">
        <v>68</v>
      </c>
      <c r="E8" s="4" t="s">
        <v>68</v>
      </c>
      <c r="F8" s="4" t="s">
        <v>68</v>
      </c>
      <c r="G8" s="4" t="s">
        <v>68</v>
      </c>
      <c r="H8" s="4" t="s">
        <v>68</v>
      </c>
      <c r="I8" s="4" t="s">
        <v>68</v>
      </c>
      <c r="J8" s="4" t="s">
        <v>68</v>
      </c>
      <c r="K8" s="4" t="s">
        <v>68</v>
      </c>
      <c r="L8" s="4" t="s">
        <v>68</v>
      </c>
      <c r="M8" s="4" t="s">
        <v>68</v>
      </c>
      <c r="N8" s="4" t="s">
        <v>68</v>
      </c>
      <c r="O8" s="4" t="s">
        <v>68</v>
      </c>
      <c r="P8" s="4" t="s">
        <v>43</v>
      </c>
      <c r="Q8" s="4" t="s">
        <v>83</v>
      </c>
      <c r="S8" s="4" t="s">
        <v>68</v>
      </c>
      <c r="T8" s="4" t="s">
        <v>68</v>
      </c>
      <c r="U8" s="4" t="s">
        <v>68</v>
      </c>
      <c r="V8" s="4" t="s">
        <v>68</v>
      </c>
      <c r="W8" s="4" t="s">
        <v>68</v>
      </c>
      <c r="X8" s="4" t="s">
        <v>68</v>
      </c>
    </row>
    <row r="9" spans="1:24" x14ac:dyDescent="0.3">
      <c r="A9" t="s">
        <v>87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2</v>
      </c>
      <c r="I9" s="4">
        <v>3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S9" s="4">
        <v>1</v>
      </c>
      <c r="T9" s="4">
        <v>2</v>
      </c>
      <c r="U9" s="4">
        <v>3</v>
      </c>
      <c r="V9" s="4">
        <v>1</v>
      </c>
      <c r="W9" s="4">
        <v>1</v>
      </c>
      <c r="X9" s="4">
        <v>1</v>
      </c>
    </row>
    <row r="10" spans="1:24" x14ac:dyDescent="0.3">
      <c r="A10" t="s">
        <v>88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S10" s="4">
        <v>2</v>
      </c>
      <c r="T10" s="4">
        <v>2</v>
      </c>
      <c r="U10" s="4">
        <v>2</v>
      </c>
      <c r="V10" s="4">
        <v>2</v>
      </c>
      <c r="W10" s="4">
        <v>2</v>
      </c>
      <c r="X10" s="4">
        <v>2</v>
      </c>
    </row>
    <row r="11" spans="1:24" s="14" customFormat="1" x14ac:dyDescent="0.3">
      <c r="A11" s="14" t="s">
        <v>86</v>
      </c>
      <c r="B11" s="15">
        <f>B9*B10</f>
        <v>1</v>
      </c>
      <c r="C11" s="15">
        <f t="shared" ref="C11:K11" si="0">C9*C10</f>
        <v>1</v>
      </c>
      <c r="D11" s="15">
        <f t="shared" si="0"/>
        <v>1</v>
      </c>
      <c r="E11" s="15">
        <f t="shared" si="0"/>
        <v>1</v>
      </c>
      <c r="F11" s="15">
        <f t="shared" si="0"/>
        <v>1</v>
      </c>
      <c r="G11" s="15">
        <f t="shared" si="0"/>
        <v>1</v>
      </c>
      <c r="H11" s="15">
        <f t="shared" si="0"/>
        <v>2</v>
      </c>
      <c r="I11" s="15">
        <f t="shared" si="0"/>
        <v>3</v>
      </c>
      <c r="J11" s="15">
        <f t="shared" ref="J11" si="1">J9*J10</f>
        <v>1</v>
      </c>
      <c r="K11" s="15">
        <f t="shared" si="0"/>
        <v>1</v>
      </c>
      <c r="L11" s="15">
        <f>L9*L10</f>
        <v>1</v>
      </c>
      <c r="M11" s="15">
        <f>M9*M10</f>
        <v>1</v>
      </c>
      <c r="N11" s="15">
        <f>N9*N10</f>
        <v>1</v>
      </c>
      <c r="O11" s="15">
        <f>O9*O10</f>
        <v>1</v>
      </c>
      <c r="P11" s="15">
        <f>P9*P10</f>
        <v>1</v>
      </c>
      <c r="Q11" s="15">
        <f>Q9*Q10</f>
        <v>1</v>
      </c>
      <c r="S11" s="15">
        <f t="shared" ref="S11" si="2">S9*S10</f>
        <v>2</v>
      </c>
      <c r="T11" s="15">
        <f t="shared" ref="T11" si="3">T9*T10</f>
        <v>4</v>
      </c>
      <c r="U11" s="15">
        <f t="shared" ref="U11" si="4">U9*U10</f>
        <v>6</v>
      </c>
      <c r="V11" s="15">
        <f t="shared" ref="V11" si="5">V9*V10</f>
        <v>2</v>
      </c>
      <c r="W11" s="15">
        <f t="shared" ref="W11" si="6">W9*W10</f>
        <v>2</v>
      </c>
      <c r="X11" s="15">
        <f t="shared" ref="X11" si="7">X9*X10</f>
        <v>2</v>
      </c>
    </row>
    <row r="12" spans="1:24" x14ac:dyDescent="0.3">
      <c r="A12" t="s">
        <v>47</v>
      </c>
      <c r="B12" s="4">
        <v>0</v>
      </c>
      <c r="C12" s="4">
        <v>18.3</v>
      </c>
      <c r="D12" s="4">
        <v>35.200000000000003</v>
      </c>
      <c r="E12" s="4">
        <v>16.3</v>
      </c>
      <c r="F12" s="4">
        <v>16.3</v>
      </c>
      <c r="G12" s="4">
        <v>12</v>
      </c>
      <c r="H12" s="4">
        <v>28</v>
      </c>
      <c r="I12" s="4">
        <v>40</v>
      </c>
      <c r="J12" s="4">
        <v>29.8</v>
      </c>
      <c r="K12" s="4">
        <v>35</v>
      </c>
      <c r="L12" s="4">
        <v>42</v>
      </c>
      <c r="M12" s="4">
        <v>42</v>
      </c>
      <c r="N12" s="4">
        <v>41.6</v>
      </c>
      <c r="O12" s="4">
        <v>41.6</v>
      </c>
      <c r="P12" s="4">
        <v>34.9</v>
      </c>
      <c r="Q12" s="4">
        <v>48.26</v>
      </c>
      <c r="S12" s="4">
        <v>12</v>
      </c>
      <c r="T12" s="4">
        <v>28</v>
      </c>
      <c r="U12" s="4">
        <v>40</v>
      </c>
      <c r="V12" s="4">
        <v>29.8</v>
      </c>
      <c r="W12" s="4">
        <v>41.6</v>
      </c>
      <c r="X12" s="4">
        <v>41.6</v>
      </c>
    </row>
    <row r="13" spans="1:24" x14ac:dyDescent="0.3">
      <c r="A13" t="s">
        <v>48</v>
      </c>
      <c r="B13" s="4">
        <v>0</v>
      </c>
      <c r="C13" s="4">
        <v>16</v>
      </c>
      <c r="D13" s="4">
        <v>22</v>
      </c>
      <c r="E13" s="4">
        <v>16.3</v>
      </c>
      <c r="F13" s="4">
        <v>16.3</v>
      </c>
      <c r="G13" s="4">
        <v>12.5</v>
      </c>
      <c r="H13" s="4">
        <v>12.5</v>
      </c>
      <c r="I13" s="4">
        <v>12.5</v>
      </c>
      <c r="J13" s="4">
        <v>14.27</v>
      </c>
      <c r="K13" s="4">
        <v>12.7</v>
      </c>
      <c r="L13" s="4">
        <v>25</v>
      </c>
      <c r="M13" s="4">
        <v>25</v>
      </c>
      <c r="N13" s="4">
        <v>25</v>
      </c>
      <c r="O13" s="4">
        <v>25</v>
      </c>
      <c r="P13" s="4">
        <v>12.7</v>
      </c>
      <c r="Q13" s="4">
        <v>24.13</v>
      </c>
      <c r="S13" s="4">
        <v>12.5</v>
      </c>
      <c r="T13" s="4">
        <v>12.5</v>
      </c>
      <c r="U13" s="4">
        <v>12.5</v>
      </c>
      <c r="V13" s="4">
        <v>14.27</v>
      </c>
      <c r="W13" s="4">
        <v>25</v>
      </c>
      <c r="X13" s="4">
        <v>25</v>
      </c>
    </row>
    <row r="14" spans="1:24" x14ac:dyDescent="0.3">
      <c r="A14" t="s">
        <v>49</v>
      </c>
      <c r="B14" s="4">
        <v>0</v>
      </c>
      <c r="C14" s="4">
        <v>32</v>
      </c>
      <c r="D14" s="4">
        <v>38</v>
      </c>
      <c r="E14" s="4">
        <v>25.4</v>
      </c>
      <c r="F14" s="4">
        <v>38.1</v>
      </c>
      <c r="G14" s="4">
        <v>31.2</v>
      </c>
      <c r="H14" s="4">
        <v>31.2</v>
      </c>
      <c r="I14" s="4">
        <v>31.2</v>
      </c>
      <c r="J14" s="4">
        <v>31.2</v>
      </c>
      <c r="K14" s="4">
        <v>38.1</v>
      </c>
      <c r="L14" s="4">
        <v>25.4</v>
      </c>
      <c r="M14" s="4">
        <v>38.1</v>
      </c>
      <c r="N14" s="4">
        <v>25.4</v>
      </c>
      <c r="O14" s="4">
        <v>38.1</v>
      </c>
      <c r="P14" s="4">
        <v>25.4</v>
      </c>
      <c r="Q14" s="4">
        <v>23.62</v>
      </c>
      <c r="S14" s="4">
        <v>31.2</v>
      </c>
      <c r="T14" s="4">
        <v>31.2</v>
      </c>
      <c r="U14" s="4">
        <v>31.2</v>
      </c>
      <c r="V14" s="4">
        <v>31.2</v>
      </c>
      <c r="W14" s="4">
        <v>25.4</v>
      </c>
      <c r="X14" s="4">
        <v>38.1</v>
      </c>
    </row>
    <row r="15" spans="1:24" x14ac:dyDescent="0.3">
      <c r="A15" t="s">
        <v>45</v>
      </c>
      <c r="B15" s="4">
        <v>62.5</v>
      </c>
      <c r="C15" s="4">
        <v>13</v>
      </c>
      <c r="D15" s="4">
        <v>8.6</v>
      </c>
      <c r="E15" s="4">
        <v>16.399999999999999</v>
      </c>
      <c r="F15" s="4">
        <v>14</v>
      </c>
      <c r="G15" s="4">
        <v>18</v>
      </c>
      <c r="H15" s="4">
        <v>12.8</v>
      </c>
      <c r="I15" s="4">
        <v>12.1</v>
      </c>
      <c r="J15" s="4">
        <v>11.3</v>
      </c>
      <c r="K15" s="4">
        <v>9.5</v>
      </c>
      <c r="L15" s="4">
        <v>4.8</v>
      </c>
      <c r="M15" s="4">
        <v>3.9</v>
      </c>
      <c r="N15" s="4">
        <v>4.7</v>
      </c>
      <c r="O15" s="4">
        <v>3.8</v>
      </c>
      <c r="P15" s="4">
        <v>76</v>
      </c>
      <c r="Q15" s="4">
        <v>50</v>
      </c>
      <c r="S15" s="4">
        <v>18</v>
      </c>
      <c r="T15" s="4">
        <v>12.8</v>
      </c>
      <c r="U15" s="4">
        <v>12.1</v>
      </c>
      <c r="V15" s="4">
        <v>11.3</v>
      </c>
      <c r="W15" s="4">
        <v>4.7</v>
      </c>
      <c r="X15" s="4">
        <v>3.8</v>
      </c>
    </row>
    <row r="16" spans="1:24" x14ac:dyDescent="0.3">
      <c r="A16" t="s">
        <v>44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6</v>
      </c>
      <c r="Q16" s="4">
        <v>6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</row>
    <row r="17" spans="1:24" x14ac:dyDescent="0.3">
      <c r="A17" t="s">
        <v>46</v>
      </c>
      <c r="B17" s="7">
        <f>B15/B16</f>
        <v>62.5</v>
      </c>
      <c r="C17" s="7">
        <v>12</v>
      </c>
      <c r="D17" s="7">
        <f>D15/D16</f>
        <v>8.6</v>
      </c>
      <c r="E17" s="7">
        <f>E15/E16</f>
        <v>16.399999999999999</v>
      </c>
      <c r="F17" s="7">
        <f>F15/F16</f>
        <v>14</v>
      </c>
      <c r="G17" s="7">
        <f>G15/G16</f>
        <v>18</v>
      </c>
      <c r="H17" s="7">
        <f t="shared" ref="H17:I17" si="8">H15/H16</f>
        <v>12.8</v>
      </c>
      <c r="I17" s="7">
        <f t="shared" si="8"/>
        <v>12.1</v>
      </c>
      <c r="J17" s="7">
        <f t="shared" ref="J17" si="9">J15/J16</f>
        <v>11.3</v>
      </c>
      <c r="K17" s="7">
        <f>K15/K16</f>
        <v>9.5</v>
      </c>
      <c r="L17" s="7">
        <f>L15/L16</f>
        <v>4.8</v>
      </c>
      <c r="M17" s="7">
        <f t="shared" ref="M17:N17" si="10">M15/M16</f>
        <v>3.9</v>
      </c>
      <c r="N17" s="7">
        <f t="shared" si="10"/>
        <v>4.7</v>
      </c>
      <c r="O17" s="7">
        <f t="shared" ref="O17" si="11">O15/O16</f>
        <v>3.8</v>
      </c>
      <c r="P17" s="7">
        <f t="shared" ref="P17:Q17" si="12">P15/P16</f>
        <v>12.666666666666666</v>
      </c>
      <c r="Q17" s="7">
        <f t="shared" si="12"/>
        <v>8.3333333333333339</v>
      </c>
      <c r="S17" s="7">
        <f>S15/S16</f>
        <v>18</v>
      </c>
      <c r="T17" s="7">
        <f t="shared" ref="T17" si="13">T15/T16</f>
        <v>12.8</v>
      </c>
      <c r="U17" s="7">
        <f t="shared" ref="U17" si="14">U15/U16</f>
        <v>12.1</v>
      </c>
      <c r="V17" s="7">
        <f t="shared" ref="V17" si="15">V15/V16</f>
        <v>11.3</v>
      </c>
      <c r="W17" s="7">
        <f t="shared" ref="W17" si="16">W15/W16</f>
        <v>4.7</v>
      </c>
      <c r="X17" s="7">
        <f t="shared" ref="X17" si="17">X15/X16</f>
        <v>3.8</v>
      </c>
    </row>
    <row r="18" spans="1:24" x14ac:dyDescent="0.3">
      <c r="A18" t="s">
        <v>57</v>
      </c>
      <c r="B18" s="4">
        <f>B12*B13</f>
        <v>0</v>
      </c>
      <c r="C18" s="4">
        <f>C12*C13</f>
        <v>292.8</v>
      </c>
      <c r="D18" s="4">
        <f>D12*D13</f>
        <v>774.40000000000009</v>
      </c>
      <c r="E18" s="4">
        <f>E12*E13</f>
        <v>265.69</v>
      </c>
      <c r="F18" s="4">
        <f>F12*F13</f>
        <v>265.69</v>
      </c>
      <c r="G18" s="4">
        <f>G12*G13</f>
        <v>150</v>
      </c>
      <c r="H18" s="4">
        <f t="shared" ref="H18:I18" si="18">H12*H13</f>
        <v>350</v>
      </c>
      <c r="I18" s="4">
        <f t="shared" si="18"/>
        <v>500</v>
      </c>
      <c r="J18" s="4">
        <f>J12*J13</f>
        <v>425.24599999999998</v>
      </c>
      <c r="K18" s="4">
        <f>K12*K13</f>
        <v>444.5</v>
      </c>
      <c r="L18" s="4">
        <f>L12*L13</f>
        <v>1050</v>
      </c>
      <c r="M18" s="4">
        <f t="shared" ref="M18:N18" si="19">M12*M13</f>
        <v>1050</v>
      </c>
      <c r="N18" s="4">
        <f t="shared" si="19"/>
        <v>1040</v>
      </c>
      <c r="O18" s="4">
        <f>O12*O13</f>
        <v>1040</v>
      </c>
      <c r="P18" s="7">
        <f>P12*P13</f>
        <v>443.22999999999996</v>
      </c>
      <c r="Q18" s="7">
        <f t="shared" ref="Q18" si="20">Q12*Q13</f>
        <v>1164.5137999999999</v>
      </c>
      <c r="S18" s="4">
        <f>S12*S13</f>
        <v>150</v>
      </c>
      <c r="T18" s="4">
        <f t="shared" ref="T18:U18" si="21">T12*T13</f>
        <v>350</v>
      </c>
      <c r="U18" s="4">
        <f t="shared" si="21"/>
        <v>500</v>
      </c>
      <c r="V18" s="4">
        <f>V12*V13</f>
        <v>425.24599999999998</v>
      </c>
      <c r="W18" s="4">
        <f>W12*W13</f>
        <v>1040</v>
      </c>
      <c r="X18" s="4">
        <f>X12*X13</f>
        <v>1040</v>
      </c>
    </row>
    <row r="19" spans="1:24" x14ac:dyDescent="0.3">
      <c r="A19" t="s">
        <v>59</v>
      </c>
      <c r="B19" s="4">
        <f>$B$3</f>
        <v>1</v>
      </c>
      <c r="C19" s="4">
        <f>$B$3</f>
        <v>1</v>
      </c>
      <c r="D19" s="4">
        <f>$B$3</f>
        <v>1</v>
      </c>
      <c r="E19" s="4">
        <f>$B$3</f>
        <v>1</v>
      </c>
      <c r="F19" s="4">
        <f>$B$3</f>
        <v>1</v>
      </c>
      <c r="G19" s="4">
        <f>$B$3</f>
        <v>1</v>
      </c>
      <c r="H19" s="4">
        <f t="shared" ref="H19:I19" si="22">$B$3</f>
        <v>1</v>
      </c>
      <c r="I19" s="4">
        <f t="shared" si="22"/>
        <v>1</v>
      </c>
      <c r="J19" s="4">
        <f t="shared" ref="J19:X19" si="23">$B$3</f>
        <v>1</v>
      </c>
      <c r="K19" s="4">
        <f>$B$3</f>
        <v>1</v>
      </c>
      <c r="L19" s="4">
        <f>$B$3</f>
        <v>1</v>
      </c>
      <c r="M19" s="4">
        <f t="shared" ref="M19:Q19" si="24">$B$3</f>
        <v>1</v>
      </c>
      <c r="N19" s="4">
        <f t="shared" si="24"/>
        <v>1</v>
      </c>
      <c r="O19" s="4">
        <f t="shared" si="24"/>
        <v>1</v>
      </c>
      <c r="P19" s="4">
        <f t="shared" si="24"/>
        <v>1</v>
      </c>
      <c r="Q19" s="4">
        <f t="shared" si="24"/>
        <v>1</v>
      </c>
      <c r="S19" s="4">
        <f>$B$3</f>
        <v>1</v>
      </c>
      <c r="T19" s="4">
        <f t="shared" ref="T19:V19" si="25">$B$3</f>
        <v>1</v>
      </c>
      <c r="U19" s="4">
        <f t="shared" si="25"/>
        <v>1</v>
      </c>
      <c r="V19" s="4">
        <f t="shared" si="25"/>
        <v>1</v>
      </c>
      <c r="W19" s="4">
        <f t="shared" si="23"/>
        <v>1</v>
      </c>
      <c r="X19" s="4">
        <f t="shared" si="23"/>
        <v>1</v>
      </c>
    </row>
    <row r="20" spans="1:24" x14ac:dyDescent="0.3">
      <c r="A20" t="s">
        <v>60</v>
      </c>
      <c r="B20" s="4">
        <v>0</v>
      </c>
      <c r="C20" s="4">
        <f>$B$4</f>
        <v>0.5</v>
      </c>
      <c r="D20" s="4">
        <f>$B$4</f>
        <v>0.5</v>
      </c>
      <c r="E20" s="4">
        <f>$B$4</f>
        <v>0.5</v>
      </c>
      <c r="F20" s="4">
        <f>$B$4</f>
        <v>0.5</v>
      </c>
      <c r="G20" s="4">
        <f>$B$4</f>
        <v>0.5</v>
      </c>
      <c r="H20" s="4">
        <f t="shared" ref="H20:I20" si="26">$B$4</f>
        <v>0.5</v>
      </c>
      <c r="I20" s="4">
        <f t="shared" si="26"/>
        <v>0.5</v>
      </c>
      <c r="J20" s="4">
        <f t="shared" ref="J20:X20" si="27">$B$4</f>
        <v>0.5</v>
      </c>
      <c r="K20" s="4">
        <f>$B$4</f>
        <v>0.5</v>
      </c>
      <c r="L20" s="4">
        <f>$B$4</f>
        <v>0.5</v>
      </c>
      <c r="M20" s="4">
        <f t="shared" ref="M20:Q20" si="28">$B$4</f>
        <v>0.5</v>
      </c>
      <c r="N20" s="4">
        <f t="shared" si="28"/>
        <v>0.5</v>
      </c>
      <c r="O20" s="4">
        <f t="shared" si="28"/>
        <v>0.5</v>
      </c>
      <c r="P20" s="4">
        <f t="shared" si="28"/>
        <v>0.5</v>
      </c>
      <c r="Q20" s="4">
        <f t="shared" si="28"/>
        <v>0.5</v>
      </c>
      <c r="S20" s="4">
        <f>$B$4</f>
        <v>0.5</v>
      </c>
      <c r="T20" s="4">
        <f t="shared" ref="T20:V20" si="29">$B$4</f>
        <v>0.5</v>
      </c>
      <c r="U20" s="4">
        <f t="shared" si="29"/>
        <v>0.5</v>
      </c>
      <c r="V20" s="4">
        <f t="shared" si="29"/>
        <v>0.5</v>
      </c>
      <c r="W20" s="4">
        <f t="shared" si="27"/>
        <v>0.5</v>
      </c>
      <c r="X20" s="4">
        <f t="shared" si="27"/>
        <v>0.5</v>
      </c>
    </row>
    <row r="21" spans="1:24" x14ac:dyDescent="0.3">
      <c r="A21" t="s">
        <v>61</v>
      </c>
      <c r="B21" s="4">
        <v>61.5</v>
      </c>
      <c r="C21" s="7">
        <f>C17</f>
        <v>12</v>
      </c>
      <c r="D21" s="7">
        <f>D17</f>
        <v>8.6</v>
      </c>
      <c r="E21" s="7">
        <f>E17</f>
        <v>16.399999999999999</v>
      </c>
      <c r="F21" s="7">
        <f>F17</f>
        <v>14</v>
      </c>
      <c r="G21" s="7">
        <f>G17</f>
        <v>18</v>
      </c>
      <c r="H21" s="7">
        <f t="shared" ref="H21:I21" si="30">H17</f>
        <v>12.8</v>
      </c>
      <c r="I21" s="7">
        <f t="shared" si="30"/>
        <v>12.1</v>
      </c>
      <c r="J21" s="7">
        <f>J17</f>
        <v>11.3</v>
      </c>
      <c r="K21" s="7">
        <f>K17</f>
        <v>9.5</v>
      </c>
      <c r="L21" s="7">
        <f>L17</f>
        <v>4.8</v>
      </c>
      <c r="M21" s="7">
        <f t="shared" ref="M21:N21" si="31">M17</f>
        <v>3.9</v>
      </c>
      <c r="N21" s="7">
        <f t="shared" si="31"/>
        <v>4.7</v>
      </c>
      <c r="O21" s="7">
        <f>O17</f>
        <v>3.8</v>
      </c>
      <c r="P21" s="7">
        <f>P17</f>
        <v>12.666666666666666</v>
      </c>
      <c r="Q21" s="7">
        <f t="shared" ref="Q21" si="32">Q17</f>
        <v>8.3333333333333339</v>
      </c>
      <c r="S21" s="7">
        <f>S17</f>
        <v>18</v>
      </c>
      <c r="T21" s="7">
        <f t="shared" ref="T21:U21" si="33">T17</f>
        <v>12.8</v>
      </c>
      <c r="U21" s="7">
        <f t="shared" si="33"/>
        <v>12.1</v>
      </c>
      <c r="V21" s="7">
        <f>V17</f>
        <v>11.3</v>
      </c>
      <c r="W21" s="7">
        <f>W17</f>
        <v>4.7</v>
      </c>
      <c r="X21" s="7">
        <f>X17</f>
        <v>3.8</v>
      </c>
    </row>
    <row r="22" spans="1:24" s="16" customFormat="1" x14ac:dyDescent="0.3">
      <c r="A22" s="16" t="s">
        <v>62</v>
      </c>
      <c r="B22" s="17">
        <f>SUM(B19:B21)</f>
        <v>62.5</v>
      </c>
      <c r="C22" s="17">
        <f>SUM(C19:C21)</f>
        <v>13.5</v>
      </c>
      <c r="D22" s="17">
        <f>SUM(D19:D21)</f>
        <v>10.1</v>
      </c>
      <c r="E22" s="17">
        <f>SUM(E19:E21)</f>
        <v>17.899999999999999</v>
      </c>
      <c r="F22" s="17">
        <f>SUM(F19:F21)</f>
        <v>15.5</v>
      </c>
      <c r="G22" s="17">
        <f>SUM(G19:G21)</f>
        <v>19.5</v>
      </c>
      <c r="H22" s="17">
        <f t="shared" ref="H22:I22" si="34">SUM(H19:H21)</f>
        <v>14.3</v>
      </c>
      <c r="I22" s="17">
        <f t="shared" si="34"/>
        <v>13.6</v>
      </c>
      <c r="J22" s="17">
        <f t="shared" ref="J22" si="35">SUM(J19:J21)</f>
        <v>12.8</v>
      </c>
      <c r="K22" s="17">
        <f>SUM(K19:K21)</f>
        <v>11</v>
      </c>
      <c r="L22" s="17">
        <f>SUM(L19:L21)</f>
        <v>6.3</v>
      </c>
      <c r="M22" s="17">
        <f t="shared" ref="M22:N22" si="36">SUM(M19:M21)</f>
        <v>5.4</v>
      </c>
      <c r="N22" s="17">
        <f t="shared" si="36"/>
        <v>6.2</v>
      </c>
      <c r="O22" s="17">
        <f t="shared" ref="O22" si="37">SUM(O19:O21)</f>
        <v>5.3</v>
      </c>
      <c r="P22" s="17">
        <f t="shared" ref="P22:Q22" si="38">SUM(P19:P21)</f>
        <v>14.166666666666666</v>
      </c>
      <c r="Q22" s="17">
        <f t="shared" si="38"/>
        <v>9.8333333333333339</v>
      </c>
      <c r="S22" s="17">
        <f>SUM(S19:S21)</f>
        <v>19.5</v>
      </c>
      <c r="T22" s="17">
        <f t="shared" ref="T22" si="39">SUM(T19:T21)</f>
        <v>14.3</v>
      </c>
      <c r="U22" s="17">
        <f t="shared" ref="U22" si="40">SUM(U19:U21)</f>
        <v>13.6</v>
      </c>
      <c r="V22" s="17">
        <f t="shared" ref="V22" si="41">SUM(V19:V21)</f>
        <v>12.8</v>
      </c>
      <c r="W22" s="17">
        <f t="shared" ref="W22" si="42">SUM(W19:W21)</f>
        <v>6.2</v>
      </c>
      <c r="X22" s="17">
        <f t="shared" ref="X22" si="43">SUM(X19:X21)</f>
        <v>5.3</v>
      </c>
    </row>
    <row r="23" spans="1:24" x14ac:dyDescent="0.3">
      <c r="A23" t="s">
        <v>67</v>
      </c>
      <c r="B23" s="7">
        <f>($B$6-$B$5)/B22</f>
        <v>2.3199999999999998</v>
      </c>
      <c r="C23" s="7">
        <f>($B$6-$B$5)/C22</f>
        <v>10.74074074074074</v>
      </c>
      <c r="D23" s="7">
        <f>($B$6-$B$5)/D22</f>
        <v>14.356435643564357</v>
      </c>
      <c r="E23" s="7">
        <f>($B$6-$B$5)/E22</f>
        <v>8.100558659217878</v>
      </c>
      <c r="F23" s="7">
        <f>($B$6-$B$5)/F22</f>
        <v>9.3548387096774199</v>
      </c>
      <c r="G23" s="7">
        <f>($B$6-$B$5)/G22</f>
        <v>7.4358974358974361</v>
      </c>
      <c r="H23" s="7">
        <f t="shared" ref="H23:I23" si="44">($B$6-$B$5)/H22</f>
        <v>10.13986013986014</v>
      </c>
      <c r="I23" s="7">
        <f t="shared" si="44"/>
        <v>10.661764705882353</v>
      </c>
      <c r="J23" s="7">
        <f t="shared" ref="J23" si="45">($B$6-$B$5)/J22</f>
        <v>11.328125</v>
      </c>
      <c r="K23" s="7">
        <f>($B$6-$B$5)/K22</f>
        <v>13.181818181818182</v>
      </c>
      <c r="L23" s="7">
        <f>($B$6-$B$5)/L22</f>
        <v>23.015873015873016</v>
      </c>
      <c r="M23" s="7">
        <f t="shared" ref="M23:N23" si="46">($B$6-$B$5)/M22</f>
        <v>26.851851851851851</v>
      </c>
      <c r="N23" s="7">
        <f t="shared" si="46"/>
        <v>23.387096774193548</v>
      </c>
      <c r="O23" s="7">
        <f t="shared" ref="O23" si="47">($B$6-$B$5)/O22</f>
        <v>27.358490566037737</v>
      </c>
      <c r="P23" s="7">
        <f t="shared" ref="P23:Q23" si="48">($B$6-$B$5)/P22</f>
        <v>10.23529411764706</v>
      </c>
      <c r="Q23" s="7">
        <f t="shared" si="48"/>
        <v>14.745762711864407</v>
      </c>
      <c r="S23" s="7">
        <f>($B$6-$B$5)/S22</f>
        <v>7.4358974358974361</v>
      </c>
      <c r="T23" s="7">
        <f t="shared" ref="T23" si="49">($B$6-$B$5)/T22</f>
        <v>10.13986013986014</v>
      </c>
      <c r="U23" s="7">
        <f t="shared" ref="U23" si="50">($B$6-$B$5)/U22</f>
        <v>10.661764705882353</v>
      </c>
      <c r="V23" s="7">
        <f t="shared" ref="V23" si="51">($B$6-$B$5)/V22</f>
        <v>11.328125</v>
      </c>
      <c r="W23" s="7">
        <f t="shared" ref="W23" si="52">($B$6-$B$5)/W22</f>
        <v>23.387096774193548</v>
      </c>
      <c r="X23" s="7">
        <f t="shared" ref="X23" si="53">($B$6-$B$5)/X22</f>
        <v>27.358490566037737</v>
      </c>
    </row>
    <row r="24" spans="1:24" x14ac:dyDescent="0.3">
      <c r="A24" t="s">
        <v>66</v>
      </c>
      <c r="B24" s="7">
        <f>SQRT(B23/$B$2/B11)*B11</f>
        <v>8.0277297191948627</v>
      </c>
      <c r="C24" s="7">
        <f t="shared" ref="C24:K24" si="54">SQRT(C23/$B$2/C11)*C11</f>
        <v>17.272924172386695</v>
      </c>
      <c r="D24" s="7">
        <f t="shared" si="54"/>
        <v>19.969724058882207</v>
      </c>
      <c r="E24" s="7">
        <f t="shared" si="54"/>
        <v>15.000517268134713</v>
      </c>
      <c r="F24" s="7">
        <f t="shared" si="54"/>
        <v>16.12006919415586</v>
      </c>
      <c r="G24" s="7">
        <f t="shared" si="54"/>
        <v>14.371941641709606</v>
      </c>
      <c r="H24" s="7">
        <f t="shared" si="54"/>
        <v>23.734480473049402</v>
      </c>
      <c r="I24" s="7">
        <f t="shared" si="54"/>
        <v>29.807388214281083</v>
      </c>
      <c r="J24" s="7">
        <f t="shared" ref="J24" si="55">SQRT(J23/$B$2/J11)*J11</f>
        <v>17.738944131173334</v>
      </c>
      <c r="K24" s="7">
        <f t="shared" si="54"/>
        <v>19.135349909568315</v>
      </c>
      <c r="L24" s="7">
        <f>SQRT(L23/$B$2/L11)*L11</f>
        <v>25.284971939799988</v>
      </c>
      <c r="M24" s="7">
        <f>SQRT(M23/$B$2/M11)*M11</f>
        <v>27.310891118060418</v>
      </c>
      <c r="N24" s="7">
        <f>SQRT(N23/$B$2/N11)*N11</f>
        <v>25.488067346523785</v>
      </c>
      <c r="O24" s="7">
        <f>SQRT(O23/$B$2/O11)*O11</f>
        <v>27.567337036406439</v>
      </c>
      <c r="P24" s="7">
        <f>SQRT(P23/$B$2/P11)*P11</f>
        <v>16.861605068622506</v>
      </c>
      <c r="Q24" s="7">
        <f>SQRT(Q23/$B$2/Q11)*Q11</f>
        <v>20.238688687116351</v>
      </c>
      <c r="S24" s="7">
        <f t="shared" ref="S24" si="56">SQRT(S23/$B$2/S11)*S11</f>
        <v>20.324994787340369</v>
      </c>
      <c r="T24" s="7">
        <f t="shared" ref="T24" si="57">SQRT(T23/$B$2/T11)*T11</f>
        <v>33.565624180865861</v>
      </c>
      <c r="U24" s="7">
        <f t="shared" ref="U24" si="58">SQRT(U23/$B$2/U11)*U11</f>
        <v>42.154012671556259</v>
      </c>
      <c r="V24" s="7">
        <f t="shared" ref="V24" si="59">SQRT(V23/$B$2/V11)*V11</f>
        <v>25.08665537248395</v>
      </c>
      <c r="W24" s="7">
        <f t="shared" ref="W24" si="60">SQRT(W23/$B$2/W11)*W11</f>
        <v>36.045570520132756</v>
      </c>
      <c r="X24" s="7">
        <f t="shared" ref="X24" si="61">SQRT(X23/$B$2/X11)*X11</f>
        <v>38.986101915396112</v>
      </c>
    </row>
    <row r="25" spans="1:24" x14ac:dyDescent="0.3">
      <c r="A25" t="s">
        <v>71</v>
      </c>
      <c r="B25" s="4" t="str">
        <f>IF(B18&gt;0,B24/(B12*B13*B14),"NA")</f>
        <v>NA</v>
      </c>
      <c r="C25" s="9">
        <f t="shared" ref="C25:G25" si="62">IF(C18&gt;0,C24/(C12*C13*C14),"NA")</f>
        <v>1.8435071051471454E-3</v>
      </c>
      <c r="D25" s="9">
        <f t="shared" si="62"/>
        <v>6.7861448112230196E-4</v>
      </c>
      <c r="E25" s="9">
        <f t="shared" si="62"/>
        <v>2.2227842447572572E-3</v>
      </c>
      <c r="F25" s="9">
        <f t="shared" si="62"/>
        <v>1.5924533440493385E-3</v>
      </c>
      <c r="G25" s="9">
        <f t="shared" si="62"/>
        <v>3.0709277012200011E-3</v>
      </c>
      <c r="H25" s="9">
        <f t="shared" ref="H25" si="63">IF(H18&gt;0,H24/(H12*H13*H14),"NA")</f>
        <v>2.1734872228067218E-3</v>
      </c>
      <c r="I25" s="9">
        <f t="shared" ref="I25" si="64">IF(I18&gt;0,I24/(I12*I13*I14),"NA")</f>
        <v>1.9107300137359668E-3</v>
      </c>
      <c r="J25" s="9">
        <f t="shared" ref="J25" si="65">IF(J18&gt;0,J24/(J12*J13*J14),"NA")</f>
        <v>1.3370047023138864E-3</v>
      </c>
      <c r="K25" s="9">
        <f>IF(K18&gt;0,K24/(K12*K13*K14),"NA")</f>
        <v>1.1298991116013046E-3</v>
      </c>
      <c r="L25" s="9">
        <f>IF(L18&gt;0,L24/(L12*L13*L14),"NA")</f>
        <v>9.4806793925009331E-4</v>
      </c>
      <c r="M25" s="9">
        <f t="shared" ref="M25:N25" si="66">IF(M18&gt;0,M24/(M12*M13*M14),"NA")</f>
        <v>6.8268694208374993E-4</v>
      </c>
      <c r="N25" s="9">
        <f t="shared" si="66"/>
        <v>9.6487232535295972E-4</v>
      </c>
      <c r="O25" s="9">
        <f t="shared" ref="O25" si="67">IF(O18&gt;0,O24/(O12*O13*O14),"NA")</f>
        <v>6.9572322421780836E-4</v>
      </c>
      <c r="P25" s="9">
        <f t="shared" ref="P25:Q25" si="68">IF(P18&gt;0,P24/(P12*P13*P14),"NA")</f>
        <v>1.4977386892518708E-3</v>
      </c>
      <c r="Q25" s="9">
        <f t="shared" si="68"/>
        <v>7.3579670275884226E-4</v>
      </c>
      <c r="S25" s="9">
        <f t="shared" ref="S25" si="69">IF(S18&gt;0,S24/(S12*S13*S14),"NA")</f>
        <v>4.3429476041325571E-3</v>
      </c>
      <c r="T25" s="9">
        <f t="shared" ref="T25" si="70">IF(T18&gt;0,T24/(T12*T13*T14),"NA")</f>
        <v>3.0737751081378992E-3</v>
      </c>
      <c r="U25" s="9">
        <f t="shared" ref="U25" si="71">IF(U18&gt;0,U24/(U12*U13*U14),"NA")</f>
        <v>2.7021802994587345E-3</v>
      </c>
      <c r="V25" s="9">
        <f t="shared" ref="V25" si="72">IF(V18&gt;0,V24/(V12*V13*V14),"NA")</f>
        <v>1.890810182968901E-3</v>
      </c>
      <c r="W25" s="9">
        <f t="shared" ref="W25" si="73">IF(W18&gt;0,W24/(W12*W13*W14),"NA")</f>
        <v>1.364535528472621E-3</v>
      </c>
      <c r="X25" s="9">
        <f t="shared" ref="X25" si="74">IF(X18&gt;0,X24/(X12*X13*X14),"NA")</f>
        <v>9.8390121934676246E-4</v>
      </c>
    </row>
    <row r="26" spans="1:24" x14ac:dyDescent="0.3">
      <c r="A26" t="s">
        <v>72</v>
      </c>
      <c r="B26" s="4" t="str">
        <f>IF(B18&gt;0,B24/B18,"NA")</f>
        <v>NA</v>
      </c>
      <c r="C26" s="10">
        <f>IF(C18&gt;0,C24/C18,"NA")</f>
        <v>5.8992227364708653E-2</v>
      </c>
      <c r="D26" s="10">
        <f>IF(D18&gt;0,D24/D18,"NA")</f>
        <v>2.5787350282647475E-2</v>
      </c>
      <c r="E26" s="10">
        <f>IF(E18&gt;0,E24/E18,"NA")</f>
        <v>5.6458719816834327E-2</v>
      </c>
      <c r="F26" s="10">
        <f>IF(F18&gt;0,F24/F18,"NA")</f>
        <v>6.0672472408279804E-2</v>
      </c>
      <c r="G26" s="10">
        <f>IF(G18&gt;0,G24/G18,"NA")</f>
        <v>9.5812944278064041E-2</v>
      </c>
      <c r="H26" s="10">
        <f t="shared" ref="H26:I26" si="75">IF(H18&gt;0,H24/H18,"NA")</f>
        <v>6.7812801351569724E-2</v>
      </c>
      <c r="I26" s="10">
        <f t="shared" si="75"/>
        <v>5.9614776428562166E-2</v>
      </c>
      <c r="J26" s="10">
        <f>IF(J18&gt;0,J24/J18,"NA")</f>
        <v>4.1714546712193261E-2</v>
      </c>
      <c r="K26" s="10">
        <f>IF(K18&gt;0,K24/K18,"NA")</f>
        <v>4.3049156152009709E-2</v>
      </c>
      <c r="L26" s="10">
        <f>IF(L18&gt;0,L24/L18,"NA")</f>
        <v>2.4080925656952371E-2</v>
      </c>
      <c r="M26" s="10">
        <f t="shared" ref="M26:N26" si="76">IF(M18&gt;0,M24/M18,"NA")</f>
        <v>2.6010372493390874E-2</v>
      </c>
      <c r="N26" s="10">
        <f t="shared" si="76"/>
        <v>2.4507757063965178E-2</v>
      </c>
      <c r="O26" s="10">
        <f>IF(O18&gt;0,O24/O18,"NA")</f>
        <v>2.65070548426985E-2</v>
      </c>
      <c r="P26" s="10">
        <f>IF(P18&gt;0,P24/P18,"NA")</f>
        <v>3.8042562706997511E-2</v>
      </c>
      <c r="Q26" s="10">
        <f t="shared" ref="Q26" si="77">IF(Q18&gt;0,Q24/Q18,"NA")</f>
        <v>1.7379518119163852E-2</v>
      </c>
      <c r="S26" s="10">
        <f>IF(S18&gt;0,S24/S18,"NA")</f>
        <v>0.13549996524893579</v>
      </c>
      <c r="T26" s="10">
        <f t="shared" ref="T26:U26" si="78">IF(T18&gt;0,T24/T18,"NA")</f>
        <v>9.5901783373902455E-2</v>
      </c>
      <c r="U26" s="10">
        <f t="shared" si="78"/>
        <v>8.4308025343112519E-2</v>
      </c>
      <c r="V26" s="10">
        <f>IF(V18&gt;0,V24/V18,"NA")</f>
        <v>5.8993277708629714E-2</v>
      </c>
      <c r="W26" s="10">
        <f>IF(W18&gt;0,W24/W18,"NA")</f>
        <v>3.4659202423204576E-2</v>
      </c>
      <c r="X26" s="10">
        <f>IF(X18&gt;0,X24/X18,"NA")</f>
        <v>3.7486636457111644E-2</v>
      </c>
    </row>
    <row r="27" spans="1:24" x14ac:dyDescent="0.3">
      <c r="A27" t="s">
        <v>85</v>
      </c>
      <c r="B27" s="4" t="str">
        <f>IF(B18&gt;0,1/(B18*B40),"NA")</f>
        <v>NA</v>
      </c>
      <c r="C27" s="13">
        <f t="shared" ref="C27:K27" si="79">IF(C18&gt;0,1/(C18*C40),"NA")</f>
        <v>4.3451660896286104E-5</v>
      </c>
      <c r="D27" s="13">
        <f t="shared" si="79"/>
        <v>1.9459347710210774E-5</v>
      </c>
      <c r="E27" s="13">
        <f t="shared" si="79"/>
        <v>3.9853715184850543E-5</v>
      </c>
      <c r="F27" s="13">
        <f t="shared" si="79"/>
        <v>4.3866956434234095E-5</v>
      </c>
      <c r="G27" s="13">
        <f t="shared" si="79"/>
        <v>6.6533599467731214E-5</v>
      </c>
      <c r="H27" s="13">
        <f t="shared" si="79"/>
        <v>5.1258393561945772E-5</v>
      </c>
      <c r="I27" s="13">
        <f t="shared" si="79"/>
        <v>4.3177892918825559E-5</v>
      </c>
      <c r="J27" s="13">
        <f>IF(J18&gt;0,1/(J18*J40),"NA")</f>
        <v>3.0909306343584199E-5</v>
      </c>
      <c r="K27" s="13">
        <f t="shared" si="79"/>
        <v>3.2323545763676096E-5</v>
      </c>
      <c r="L27" s="13">
        <f>IF(L18&gt;0,1/(L18*L40),"NA")</f>
        <v>1.8078605777922408E-5</v>
      </c>
      <c r="M27" s="13">
        <f>IF(M18&gt;0,1/(M18*M40),"NA")</f>
        <v>1.9263368777931886E-5</v>
      </c>
      <c r="N27" s="13">
        <f>IF(N18&gt;0,1/(N18*N40),"NA")</f>
        <v>1.8378028699129616E-5</v>
      </c>
      <c r="O27" s="13">
        <f>IF(O18&gt;0,1/(O18*O40),"NA")</f>
        <v>1.9591248197605168E-5</v>
      </c>
      <c r="P27" s="13">
        <f>IF(P18&gt;0,1/(P18*P40),"NA")</f>
        <v>2.7853888528181033E-5</v>
      </c>
      <c r="Q27" s="13">
        <f>IF(Q18&gt;0,1/(Q18*Q40),"NA")</f>
        <v>1.313038959063932E-5</v>
      </c>
      <c r="S27" s="13">
        <f t="shared" ref="S27:V27" si="80">IF(S18&gt;0,1/(S18*S40),"NA")</f>
        <v>1.0240655401945725E-4</v>
      </c>
      <c r="T27" s="13">
        <f t="shared" si="80"/>
        <v>6.6646672664867206E-5</v>
      </c>
      <c r="U27" s="13">
        <f t="shared" si="80"/>
        <v>5.2410901467505238E-5</v>
      </c>
      <c r="V27" s="13">
        <f>IF(V18&gt;0,1/(V18*V40),"NA")</f>
        <v>4.433597335256195E-5</v>
      </c>
      <c r="W27" s="13">
        <f>IF(W18&gt;0,1/(W18*W40),"NA")</f>
        <v>2.3360992748747856E-5</v>
      </c>
      <c r="X27" s="13">
        <f>IF(X18&gt;0,1/(X18*X40),"NA")</f>
        <v>2.4318119917512938E-5</v>
      </c>
    </row>
    <row r="28" spans="1:24" x14ac:dyDescent="0.3">
      <c r="B28" s="4" t="s">
        <v>16</v>
      </c>
      <c r="C28" s="4"/>
      <c r="D28" s="4"/>
      <c r="E28" s="4"/>
      <c r="F28" s="4"/>
      <c r="K28" s="4"/>
      <c r="L28" s="4"/>
      <c r="M28" s="4"/>
      <c r="N28" s="4"/>
      <c r="O28" s="4"/>
      <c r="P28" s="4"/>
      <c r="Q28" s="4"/>
      <c r="W28" s="4"/>
      <c r="X28" s="4"/>
    </row>
    <row r="29" spans="1:24" x14ac:dyDescent="0.3">
      <c r="A29" s="4" t="s">
        <v>50</v>
      </c>
      <c r="B29" s="11" t="str">
        <f>B7</f>
        <v>None</v>
      </c>
      <c r="C29" s="11" t="str">
        <f>C7</f>
        <v>WA-T220-101E</v>
      </c>
      <c r="D29" s="11" t="str">
        <f>D7</f>
        <v>R2A-CT2-38E</v>
      </c>
      <c r="E29" s="11" t="str">
        <f>E7</f>
        <v>E2A-T220-25E</v>
      </c>
      <c r="F29" s="11" t="str">
        <f>F7</f>
        <v>E2A-T220-38E</v>
      </c>
      <c r="G29" s="11" t="str">
        <f>G7</f>
        <v>CSM221-12AE</v>
      </c>
      <c r="H29" s="11" t="str">
        <f t="shared" ref="H29:I29" si="81">H7</f>
        <v>CSM221-28AE</v>
      </c>
      <c r="I29" s="11" t="str">
        <f t="shared" si="81"/>
        <v>CSM223-40AE</v>
      </c>
      <c r="J29" s="11" t="str">
        <f>J7</f>
        <v>CSM-222-30AE</v>
      </c>
      <c r="K29" s="11" t="str">
        <f>K7</f>
        <v>EA-T220-38E</v>
      </c>
      <c r="L29" s="11" t="str">
        <f>L7</f>
        <v>RA-T2X-25E</v>
      </c>
      <c r="M29" s="11" t="str">
        <f t="shared" ref="M29:N29" si="82">M7</f>
        <v>RA-T2X-38E</v>
      </c>
      <c r="N29" s="11" t="str">
        <f t="shared" si="82"/>
        <v>FA-T220-25E</v>
      </c>
      <c r="O29" s="11" t="str">
        <f>O7</f>
        <v>FA-T220-38E</v>
      </c>
      <c r="P29" s="11" t="str">
        <f>P7</f>
        <v>637-10ABPE</v>
      </c>
      <c r="Q29" s="11" t="str">
        <f t="shared" ref="Q29" si="83">Q7</f>
        <v>7025B</v>
      </c>
      <c r="S29" s="11" t="str">
        <f>S7</f>
        <v>CSM221-12AE</v>
      </c>
      <c r="T29" s="11" t="str">
        <f t="shared" ref="T29:U29" si="84">T7</f>
        <v>CSM221-28AE</v>
      </c>
      <c r="U29" s="11" t="str">
        <f t="shared" si="84"/>
        <v>CSM223-40AE</v>
      </c>
      <c r="V29" s="11" t="str">
        <f>V7</f>
        <v>CSM-222-30AE</v>
      </c>
      <c r="W29" s="11" t="str">
        <f>W7</f>
        <v>FA-T220-25E</v>
      </c>
      <c r="X29" s="11" t="str">
        <f>X7</f>
        <v>FA-T220-38E</v>
      </c>
    </row>
    <row r="30" spans="1:24" x14ac:dyDescent="0.3">
      <c r="A30" s="4">
        <v>0</v>
      </c>
      <c r="B30" s="8">
        <f>($A30/B$11)^2*$B$2*B$11*B$22+$B$5</f>
        <v>30</v>
      </c>
      <c r="C30" s="8">
        <f t="shared" ref="C30:K30" si="85">($A30/C$11)^2*$B$2*C$11*C$22+$B$5</f>
        <v>30</v>
      </c>
      <c r="D30" s="8">
        <f t="shared" si="85"/>
        <v>30</v>
      </c>
      <c r="E30" s="8">
        <f t="shared" si="85"/>
        <v>30</v>
      </c>
      <c r="F30" s="8">
        <f t="shared" si="85"/>
        <v>30</v>
      </c>
      <c r="G30" s="8">
        <f t="shared" si="85"/>
        <v>30</v>
      </c>
      <c r="H30" s="8">
        <f t="shared" si="85"/>
        <v>30</v>
      </c>
      <c r="I30" s="8">
        <f t="shared" si="85"/>
        <v>30</v>
      </c>
      <c r="J30" s="8">
        <f>($A30/J$11)^2*$B$2*J$11*J$22+$B$5</f>
        <v>30</v>
      </c>
      <c r="K30" s="8">
        <f t="shared" si="85"/>
        <v>30</v>
      </c>
      <c r="L30" s="8">
        <f>($A30/L$11)^2*$B$2*L$11*L$22+$B$5</f>
        <v>30</v>
      </c>
      <c r="M30" s="8">
        <f>($A30/M$11)^2*$B$2*M$11*M$22+$B$5</f>
        <v>30</v>
      </c>
      <c r="N30" s="8">
        <f>($A30/N$11)^2*$B$2*N$11*N$22+$B$5</f>
        <v>30</v>
      </c>
      <c r="O30" s="8">
        <f>($A30/O$11)^2*$B$2*O$11*O$22+$B$5</f>
        <v>30</v>
      </c>
      <c r="P30" s="8">
        <f>($A30/P$11)^2*$B$2*P$11*P$22+$B$5</f>
        <v>30</v>
      </c>
      <c r="Q30" s="8">
        <f>($A30/Q$11)^2*$B$2*Q$11*Q$22+$B$5</f>
        <v>30</v>
      </c>
      <c r="S30" s="8">
        <f t="shared" ref="S30:U30" si="86">($A30/S$11)^2*$B$2*S$11*S$22+$B$5</f>
        <v>30</v>
      </c>
      <c r="T30" s="8">
        <f t="shared" si="86"/>
        <v>30</v>
      </c>
      <c r="U30" s="8">
        <f t="shared" si="86"/>
        <v>30</v>
      </c>
      <c r="V30" s="8">
        <f>($A30/V$11)^2*$B$2*V$11*V$22+$B$5</f>
        <v>30</v>
      </c>
      <c r="W30" s="8">
        <f>($A30/W$11)^2*$B$2*W$11*W$22+$B$5</f>
        <v>30</v>
      </c>
      <c r="X30" s="8">
        <f>($A30/X$11)^2*$B$2*X$11*X$22+$B$5</f>
        <v>30</v>
      </c>
    </row>
    <row r="31" spans="1:24" x14ac:dyDescent="0.3">
      <c r="A31" s="4">
        <v>1</v>
      </c>
      <c r="B31" s="8">
        <f>($A31/B$11)^2*$B$2*B$11*B$22+$B$5</f>
        <v>32.25</v>
      </c>
      <c r="C31" s="8">
        <f>($A31/C$11)^2*$B$2*C$11*C$22+$B$5</f>
        <v>30.486000000000001</v>
      </c>
      <c r="D31" s="8">
        <f>($A31/D$11)^2*$B$2*D$11*D$22+$B$5</f>
        <v>30.363600000000002</v>
      </c>
      <c r="E31" s="8">
        <f>($A31/E$11)^2*$B$2*E$11*E$22+$B$5</f>
        <v>30.644400000000001</v>
      </c>
      <c r="F31" s="8">
        <f>($A31/F$11)^2*$B$2*F$11*F$22+$B$5</f>
        <v>30.558</v>
      </c>
      <c r="G31" s="8">
        <f>($A31/G$11)^2*$B$2*G$11*G$22+$B$5</f>
        <v>30.701999999999998</v>
      </c>
      <c r="H31" s="8">
        <f>($A31/H$11)^2*$B$2*H$11*H$22+$B$5</f>
        <v>30.257400000000001</v>
      </c>
      <c r="I31" s="8">
        <f>($A31/I$11)^2*$B$2*I$11*I$22+$B$5</f>
        <v>30.1632</v>
      </c>
      <c r="J31" s="8">
        <f>($A31/J$11)^2*$B$2*J$11*J$22+$B$5</f>
        <v>30.460799999999999</v>
      </c>
      <c r="K31" s="8">
        <f>($A31/K$11)^2*$B$2*K$11*K$22+$B$5</f>
        <v>30.396000000000001</v>
      </c>
      <c r="L31" s="8">
        <f>($A31/L$11)^2*$B$2*L$11*L$22+$B$5</f>
        <v>30.226800000000001</v>
      </c>
      <c r="M31" s="8">
        <f>($A31/M$11)^2*$B$2*M$11*M$22+$B$5</f>
        <v>30.194400000000002</v>
      </c>
      <c r="N31" s="8">
        <f>($A31/N$11)^2*$B$2*N$11*N$22+$B$5</f>
        <v>30.223199999999999</v>
      </c>
      <c r="O31" s="8">
        <f>($A31/O$11)^2*$B$2*O$11*O$22+$B$5</f>
        <v>30.190799999999999</v>
      </c>
      <c r="P31" s="8">
        <f>($A31/P$11)^2*$B$2*P$11*P$22+$B$5</f>
        <v>30.51</v>
      </c>
      <c r="Q31" s="8">
        <f>($A31/Q$11)^2*$B$2*Q$11*Q$22+$B$5</f>
        <v>30.353999999999999</v>
      </c>
      <c r="S31" s="8">
        <f>($A31/S$11)^2*$B$2*S$11*S$22+$B$5</f>
        <v>30.350999999999999</v>
      </c>
      <c r="T31" s="8">
        <f>($A31/T$11)^2*$B$2*T$11*T$22+$B$5</f>
        <v>30.128699999999998</v>
      </c>
      <c r="U31" s="8">
        <f>($A31/U$11)^2*$B$2*U$11*U$22+$B$5</f>
        <v>30.081600000000002</v>
      </c>
      <c r="V31" s="8">
        <f>($A31/V$11)^2*$B$2*V$11*V$22+$B$5</f>
        <v>30.230399999999999</v>
      </c>
      <c r="W31" s="8">
        <f>($A31/W$11)^2*$B$2*W$11*W$22+$B$5</f>
        <v>30.111599999999999</v>
      </c>
      <c r="X31" s="8">
        <f>($A31/X$11)^2*$B$2*X$11*X$22+$B$5</f>
        <v>30.095400000000001</v>
      </c>
    </row>
    <row r="32" spans="1:24" x14ac:dyDescent="0.3">
      <c r="A32" s="4">
        <v>2</v>
      </c>
      <c r="B32" s="8">
        <f>($A32/B$11)^2*$B$2*B$11*B$22+$B$5</f>
        <v>39</v>
      </c>
      <c r="C32" s="8">
        <f>($A32/C$11)^2*$B$2*C$11*C$22+$B$5</f>
        <v>31.943999999999999</v>
      </c>
      <c r="D32" s="8">
        <f>($A32/D$11)^2*$B$2*D$11*D$22+$B$5</f>
        <v>31.4544</v>
      </c>
      <c r="E32" s="8">
        <f>($A32/E$11)^2*$B$2*E$11*E$22+$B$5</f>
        <v>32.577599999999997</v>
      </c>
      <c r="F32" s="8">
        <f>($A32/F$11)^2*$B$2*F$11*F$22+$B$5</f>
        <v>32.231999999999999</v>
      </c>
      <c r="G32" s="8">
        <f>($A32/G$11)^2*$B$2*G$11*G$22+$B$5</f>
        <v>32.808</v>
      </c>
      <c r="H32" s="8">
        <f>($A32/H$11)^2*$B$2*H$11*H$22+$B$5</f>
        <v>31.029599999999999</v>
      </c>
      <c r="I32" s="8">
        <f>($A32/I$11)^2*$B$2*I$11*I$22+$B$5</f>
        <v>30.652799999999999</v>
      </c>
      <c r="J32" s="8">
        <f>($A32/J$11)^2*$B$2*J$11*J$22+$B$5</f>
        <v>31.8432</v>
      </c>
      <c r="K32" s="8">
        <f>($A32/K$11)^2*$B$2*K$11*K$22+$B$5</f>
        <v>31.584</v>
      </c>
      <c r="L32" s="8">
        <f>($A32/L$11)^2*$B$2*L$11*L$22+$B$5</f>
        <v>30.9072</v>
      </c>
      <c r="M32" s="8">
        <f>($A32/M$11)^2*$B$2*M$11*M$22+$B$5</f>
        <v>30.7776</v>
      </c>
      <c r="N32" s="8">
        <f>($A32/N$11)^2*$B$2*N$11*N$22+$B$5</f>
        <v>30.892800000000001</v>
      </c>
      <c r="O32" s="8">
        <f>($A32/O$11)^2*$B$2*O$11*O$22+$B$5</f>
        <v>30.763200000000001</v>
      </c>
      <c r="P32" s="8">
        <f>($A32/P$11)^2*$B$2*P$11*P$22+$B$5</f>
        <v>32.04</v>
      </c>
      <c r="Q32" s="8">
        <f>($A32/Q$11)^2*$B$2*Q$11*Q$22+$B$5</f>
        <v>31.416</v>
      </c>
      <c r="S32" s="8">
        <f>($A32/S$11)^2*$B$2*S$11*S$22+$B$5</f>
        <v>31.404</v>
      </c>
      <c r="T32" s="8">
        <f>($A32/T$11)^2*$B$2*T$11*T$22+$B$5</f>
        <v>30.514800000000001</v>
      </c>
      <c r="U32" s="8">
        <f>($A32/U$11)^2*$B$2*U$11*U$22+$B$5</f>
        <v>30.3264</v>
      </c>
      <c r="V32" s="8">
        <f>($A32/V$11)^2*$B$2*V$11*V$22+$B$5</f>
        <v>30.921600000000002</v>
      </c>
      <c r="W32" s="8">
        <f>($A32/W$11)^2*$B$2*W$11*W$22+$B$5</f>
        <v>30.446400000000001</v>
      </c>
      <c r="X32" s="8">
        <f>($A32/X$11)^2*$B$2*X$11*X$22+$B$5</f>
        <v>30.381599999999999</v>
      </c>
    </row>
    <row r="33" spans="1:24" x14ac:dyDescent="0.3">
      <c r="A33" s="4">
        <v>3</v>
      </c>
      <c r="B33" s="8">
        <f>($A33/B$11)^2*$B$2*B$11*B$22+$B$5</f>
        <v>50.25</v>
      </c>
      <c r="C33" s="8">
        <f>($A33/C$11)^2*$B$2*C$11*C$22+$B$5</f>
        <v>34.374000000000002</v>
      </c>
      <c r="D33" s="8">
        <f>($A33/D$11)^2*$B$2*D$11*D$22+$B$5</f>
        <v>33.272399999999998</v>
      </c>
      <c r="E33" s="8">
        <f>($A33/E$11)^2*$B$2*E$11*E$22+$B$5</f>
        <v>35.799599999999998</v>
      </c>
      <c r="F33" s="8">
        <f>($A33/F$11)^2*$B$2*F$11*F$22+$B$5</f>
        <v>35.021999999999998</v>
      </c>
      <c r="G33" s="8">
        <f>($A33/G$11)^2*$B$2*G$11*G$22+$B$5</f>
        <v>36.317999999999998</v>
      </c>
      <c r="H33" s="8">
        <f>($A33/H$11)^2*$B$2*H$11*H$22+$B$5</f>
        <v>32.316600000000001</v>
      </c>
      <c r="I33" s="8">
        <f>($A33/I$11)^2*$B$2*I$11*I$22+$B$5</f>
        <v>31.468799999999998</v>
      </c>
      <c r="J33" s="8">
        <f>($A33/J$11)^2*$B$2*J$11*J$22+$B$5</f>
        <v>34.147199999999998</v>
      </c>
      <c r="K33" s="8">
        <f>($A33/K$11)^2*$B$2*K$11*K$22+$B$5</f>
        <v>33.564</v>
      </c>
      <c r="L33" s="8">
        <f>($A33/L$11)^2*$B$2*L$11*L$22+$B$5</f>
        <v>32.041199999999996</v>
      </c>
      <c r="M33" s="8">
        <f>($A33/M$11)^2*$B$2*M$11*M$22+$B$5</f>
        <v>31.749600000000001</v>
      </c>
      <c r="N33" s="8">
        <f>($A33/N$11)^2*$B$2*N$11*N$22+$B$5</f>
        <v>32.008800000000001</v>
      </c>
      <c r="O33" s="8">
        <f>($A33/O$11)^2*$B$2*O$11*O$22+$B$5</f>
        <v>31.717199999999998</v>
      </c>
      <c r="P33" s="8">
        <f>($A33/P$11)^2*$B$2*P$11*P$22+$B$5</f>
        <v>34.589999999999996</v>
      </c>
      <c r="Q33" s="8">
        <f>($A33/Q$11)^2*$B$2*Q$11*Q$22+$B$5</f>
        <v>33.186</v>
      </c>
      <c r="S33" s="8">
        <f>($A33/S$11)^2*$B$2*S$11*S$22+$B$5</f>
        <v>33.158999999999999</v>
      </c>
      <c r="T33" s="8">
        <f>($A33/T$11)^2*$B$2*T$11*T$22+$B$5</f>
        <v>31.158300000000001</v>
      </c>
      <c r="U33" s="8">
        <f>($A33/U$11)^2*$B$2*U$11*U$22+$B$5</f>
        <v>30.734400000000001</v>
      </c>
      <c r="V33" s="8">
        <f>($A33/V$11)^2*$B$2*V$11*V$22+$B$5</f>
        <v>32.073599999999999</v>
      </c>
      <c r="W33" s="8">
        <f>($A33/W$11)^2*$B$2*W$11*W$22+$B$5</f>
        <v>31.0044</v>
      </c>
      <c r="X33" s="8">
        <f>($A33/X$11)^2*$B$2*X$11*X$22+$B$5</f>
        <v>30.858599999999999</v>
      </c>
    </row>
    <row r="34" spans="1:24" x14ac:dyDescent="0.3">
      <c r="A34" s="4">
        <v>4</v>
      </c>
      <c r="B34" s="8">
        <f>($A34/B$11)^2*$B$2*B$11*B$22+$B$5</f>
        <v>66</v>
      </c>
      <c r="C34" s="8">
        <f>($A34/C$11)^2*$B$2*C$11*C$22+$B$5</f>
        <v>37.775999999999996</v>
      </c>
      <c r="D34" s="8">
        <f>($A34/D$11)^2*$B$2*D$11*D$22+$B$5</f>
        <v>35.817599999999999</v>
      </c>
      <c r="E34" s="8">
        <f>($A34/E$11)^2*$B$2*E$11*E$22+$B$5</f>
        <v>40.310400000000001</v>
      </c>
      <c r="F34" s="8">
        <f>($A34/F$11)^2*$B$2*F$11*F$22+$B$5</f>
        <v>38.927999999999997</v>
      </c>
      <c r="G34" s="8">
        <f>($A34/G$11)^2*$B$2*G$11*G$22+$B$5</f>
        <v>41.231999999999999</v>
      </c>
      <c r="H34" s="8">
        <f>($A34/H$11)^2*$B$2*H$11*H$22+$B$5</f>
        <v>34.118400000000001</v>
      </c>
      <c r="I34" s="8">
        <f>($A34/I$11)^2*$B$2*I$11*I$22+$B$5</f>
        <v>32.611199999999997</v>
      </c>
      <c r="J34" s="8">
        <f>($A34/J$11)^2*$B$2*J$11*J$22+$B$5</f>
        <v>37.372799999999998</v>
      </c>
      <c r="K34" s="8">
        <f>($A34/K$11)^2*$B$2*K$11*K$22+$B$5</f>
        <v>36.335999999999999</v>
      </c>
      <c r="L34" s="8">
        <f>($A34/L$11)^2*$B$2*L$11*L$22+$B$5</f>
        <v>33.628799999999998</v>
      </c>
      <c r="M34" s="8">
        <f>($A34/M$11)^2*$B$2*M$11*M$22+$B$5</f>
        <v>33.110399999999998</v>
      </c>
      <c r="N34" s="8">
        <f>($A34/N$11)^2*$B$2*N$11*N$22+$B$5</f>
        <v>33.571199999999997</v>
      </c>
      <c r="O34" s="8">
        <f>($A34/O$11)^2*$B$2*O$11*O$22+$B$5</f>
        <v>33.052799999999998</v>
      </c>
      <c r="P34" s="8">
        <f>($A34/P$11)^2*$B$2*P$11*P$22+$B$5</f>
        <v>38.159999999999997</v>
      </c>
      <c r="Q34" s="8">
        <f>($A34/Q$11)^2*$B$2*Q$11*Q$22+$B$5</f>
        <v>35.664000000000001</v>
      </c>
      <c r="S34" s="8">
        <f>($A34/S$11)^2*$B$2*S$11*S$22+$B$5</f>
        <v>35.616</v>
      </c>
      <c r="T34" s="8">
        <f>($A34/T$11)^2*$B$2*T$11*T$22+$B$5</f>
        <v>32.059199999999997</v>
      </c>
      <c r="U34" s="8">
        <f>($A34/U$11)^2*$B$2*U$11*U$22+$B$5</f>
        <v>31.305599999999998</v>
      </c>
      <c r="V34" s="8">
        <f>($A34/V$11)^2*$B$2*V$11*V$22+$B$5</f>
        <v>33.686399999999999</v>
      </c>
      <c r="W34" s="8">
        <f>($A34/W$11)^2*$B$2*W$11*W$22+$B$5</f>
        <v>31.785599999999999</v>
      </c>
      <c r="X34" s="8">
        <f>($A34/X$11)^2*$B$2*X$11*X$22+$B$5</f>
        <v>31.526399999999999</v>
      </c>
    </row>
    <row r="35" spans="1:24" x14ac:dyDescent="0.3">
      <c r="A35" s="4">
        <v>5</v>
      </c>
      <c r="B35" s="8">
        <f>($A35/B$11)^2*$B$2*B$11*B$22+$B$5</f>
        <v>86.25</v>
      </c>
      <c r="C35" s="8">
        <f>($A35/C$11)^2*$B$2*C$11*C$22+$B$5</f>
        <v>42.15</v>
      </c>
      <c r="D35" s="8">
        <f>($A35/D$11)^2*$B$2*D$11*D$22+$B$5</f>
        <v>39.089999999999996</v>
      </c>
      <c r="E35" s="8">
        <f>($A35/E$11)^2*$B$2*E$11*E$22+$B$5</f>
        <v>46.11</v>
      </c>
      <c r="F35" s="8">
        <f>($A35/F$11)^2*$B$2*F$11*F$22+$B$5</f>
        <v>43.95</v>
      </c>
      <c r="G35" s="8">
        <f>($A35/G$11)^2*$B$2*G$11*G$22+$B$5</f>
        <v>47.55</v>
      </c>
      <c r="H35" s="8">
        <f>($A35/H$11)^2*$B$2*H$11*H$22+$B$5</f>
        <v>36.435000000000002</v>
      </c>
      <c r="I35" s="8">
        <f>($A35/I$11)^2*$B$2*I$11*I$22+$B$5</f>
        <v>34.08</v>
      </c>
      <c r="J35" s="8">
        <f>($A35/J$11)^2*$B$2*J$11*J$22+$B$5</f>
        <v>41.519999999999996</v>
      </c>
      <c r="K35" s="8">
        <f>($A35/K$11)^2*$B$2*K$11*K$22+$B$5</f>
        <v>39.9</v>
      </c>
      <c r="L35" s="8">
        <f>($A35/L$11)^2*$B$2*L$11*L$22+$B$5</f>
        <v>35.67</v>
      </c>
      <c r="M35" s="8">
        <f>($A35/M$11)^2*$B$2*M$11*M$22+$B$5</f>
        <v>34.86</v>
      </c>
      <c r="N35" s="8">
        <f>($A35/N$11)^2*$B$2*N$11*N$22+$B$5</f>
        <v>35.58</v>
      </c>
      <c r="O35" s="8">
        <f>($A35/O$11)^2*$B$2*O$11*O$22+$B$5</f>
        <v>34.769999999999996</v>
      </c>
      <c r="P35" s="8">
        <f>($A35/P$11)^2*$B$2*P$11*P$22+$B$5</f>
        <v>42.75</v>
      </c>
      <c r="Q35" s="8">
        <f>($A35/Q$11)^2*$B$2*Q$11*Q$22+$B$5</f>
        <v>38.85</v>
      </c>
      <c r="S35" s="8">
        <f>($A35/S$11)^2*$B$2*S$11*S$22+$B$5</f>
        <v>38.774999999999999</v>
      </c>
      <c r="T35" s="8">
        <f>($A35/T$11)^2*$B$2*T$11*T$22+$B$5</f>
        <v>33.217500000000001</v>
      </c>
      <c r="U35" s="8">
        <f>($A35/U$11)^2*$B$2*U$11*U$22+$B$5</f>
        <v>32.04</v>
      </c>
      <c r="V35" s="8">
        <f>($A35/V$11)^2*$B$2*V$11*V$22+$B$5</f>
        <v>35.76</v>
      </c>
      <c r="W35" s="8">
        <f>($A35/W$11)^2*$B$2*W$11*W$22+$B$5</f>
        <v>32.79</v>
      </c>
      <c r="X35" s="8">
        <f>($A35/X$11)^2*$B$2*X$11*X$22+$B$5</f>
        <v>32.384999999999998</v>
      </c>
    </row>
    <row r="36" spans="1:24" x14ac:dyDescent="0.3">
      <c r="A36" s="4">
        <v>6</v>
      </c>
      <c r="B36" s="8">
        <f>($A36/B$11)^2*$B$2*B$11*B$22+$B$5</f>
        <v>110.99999999999999</v>
      </c>
      <c r="C36" s="8">
        <f>($A36/C$11)^2*$B$2*C$11*C$22+$B$5</f>
        <v>47.495999999999995</v>
      </c>
      <c r="D36" s="8">
        <f>($A36/D$11)^2*$B$2*D$11*D$22+$B$5</f>
        <v>43.089599999999997</v>
      </c>
      <c r="E36" s="8">
        <f>($A36/E$11)^2*$B$2*E$11*E$22+$B$5</f>
        <v>53.198399999999992</v>
      </c>
      <c r="F36" s="8">
        <f>($A36/F$11)^2*$B$2*F$11*F$22+$B$5</f>
        <v>50.087999999999994</v>
      </c>
      <c r="G36" s="8">
        <f>($A36/G$11)^2*$B$2*G$11*G$22+$B$5</f>
        <v>55.271999999999991</v>
      </c>
      <c r="H36" s="8">
        <f>($A36/H$11)^2*$B$2*H$11*H$22+$B$5</f>
        <v>39.266399999999997</v>
      </c>
      <c r="I36" s="8">
        <f>($A36/I$11)^2*$B$2*I$11*I$22+$B$5</f>
        <v>35.8752</v>
      </c>
      <c r="J36" s="8">
        <f>($A36/J$11)^2*$B$2*J$11*J$22+$B$5</f>
        <v>46.588799999999999</v>
      </c>
      <c r="K36" s="8">
        <f>($A36/K$11)^2*$B$2*K$11*K$22+$B$5</f>
        <v>44.256</v>
      </c>
      <c r="L36" s="8">
        <f>($A36/L$11)^2*$B$2*L$11*L$22+$B$5</f>
        <v>38.1648</v>
      </c>
      <c r="M36" s="8">
        <f>($A36/M$11)^2*$B$2*M$11*M$22+$B$5</f>
        <v>36.998399999999997</v>
      </c>
      <c r="N36" s="8">
        <f>($A36/N$11)^2*$B$2*N$11*N$22+$B$5</f>
        <v>38.035200000000003</v>
      </c>
      <c r="O36" s="8">
        <f>($A36/O$11)^2*$B$2*O$11*O$22+$B$5</f>
        <v>36.8688</v>
      </c>
      <c r="P36" s="8">
        <f>($A36/P$11)^2*$B$2*P$11*P$22+$B$5</f>
        <v>48.36</v>
      </c>
      <c r="Q36" s="8">
        <f>($A36/Q$11)^2*$B$2*Q$11*Q$22+$B$5</f>
        <v>42.744</v>
      </c>
      <c r="S36" s="8">
        <f>($A36/S$11)^2*$B$2*S$11*S$22+$B$5</f>
        <v>42.635999999999996</v>
      </c>
      <c r="T36" s="8">
        <f>($A36/T$11)^2*$B$2*T$11*T$22+$B$5</f>
        <v>34.633200000000002</v>
      </c>
      <c r="U36" s="8">
        <f>($A36/U$11)^2*$B$2*U$11*U$22+$B$5</f>
        <v>32.937599999999996</v>
      </c>
      <c r="V36" s="8">
        <f>($A36/V$11)^2*$B$2*V$11*V$22+$B$5</f>
        <v>38.294399999999996</v>
      </c>
      <c r="W36" s="8">
        <f>($A36/W$11)^2*$B$2*W$11*W$22+$B$5</f>
        <v>34.017600000000002</v>
      </c>
      <c r="X36" s="8">
        <f>($A36/X$11)^2*$B$2*X$11*X$22+$B$5</f>
        <v>33.434399999999997</v>
      </c>
    </row>
    <row r="37" spans="1:24" x14ac:dyDescent="0.3">
      <c r="A37" s="4">
        <v>7</v>
      </c>
      <c r="B37" s="8">
        <f>($A37/B$11)^2*$B$2*B$11*B$22+$B$5</f>
        <v>140.25</v>
      </c>
      <c r="C37" s="8">
        <f>($A37/C$11)^2*$B$2*C$11*C$22+$B$5</f>
        <v>53.813999999999993</v>
      </c>
      <c r="D37" s="8">
        <f>($A37/D$11)^2*$B$2*D$11*D$22+$B$5</f>
        <v>47.816400000000002</v>
      </c>
      <c r="E37" s="8">
        <f>($A37/E$11)^2*$B$2*E$11*E$22+$B$5</f>
        <v>61.575599999999994</v>
      </c>
      <c r="F37" s="8">
        <f>($A37/F$11)^2*$B$2*F$11*F$22+$B$5</f>
        <v>57.341999999999999</v>
      </c>
      <c r="G37" s="8">
        <f>($A37/G$11)^2*$B$2*G$11*G$22+$B$5</f>
        <v>64.397999999999996</v>
      </c>
      <c r="H37" s="8">
        <f>($A37/H$11)^2*$B$2*H$11*H$22+$B$5</f>
        <v>42.6126</v>
      </c>
      <c r="I37" s="8">
        <f>($A37/I$11)^2*$B$2*I$11*I$22+$B$5</f>
        <v>37.9968</v>
      </c>
      <c r="J37" s="8">
        <f>($A37/J$11)^2*$B$2*J$11*J$22+$B$5</f>
        <v>52.5792</v>
      </c>
      <c r="K37" s="8">
        <f>($A37/K$11)^2*$B$2*K$11*K$22+$B$5</f>
        <v>49.403999999999996</v>
      </c>
      <c r="L37" s="8">
        <f>($A37/L$11)^2*$B$2*L$11*L$22+$B$5</f>
        <v>41.113199999999999</v>
      </c>
      <c r="M37" s="8">
        <f>($A37/M$11)^2*$B$2*M$11*M$22+$B$5</f>
        <v>39.525599999999997</v>
      </c>
      <c r="N37" s="8">
        <f>($A37/N$11)^2*$B$2*N$11*N$22+$B$5</f>
        <v>40.936799999999998</v>
      </c>
      <c r="O37" s="8">
        <f>($A37/O$11)^2*$B$2*O$11*O$22+$B$5</f>
        <v>39.349199999999996</v>
      </c>
      <c r="P37" s="8">
        <f>($A37/P$11)^2*$B$2*P$11*P$22+$B$5</f>
        <v>54.989999999999995</v>
      </c>
      <c r="Q37" s="8">
        <f>($A37/Q$11)^2*$B$2*Q$11*Q$22+$B$5</f>
        <v>47.346000000000004</v>
      </c>
      <c r="S37" s="8">
        <f>($A37/S$11)^2*$B$2*S$11*S$22+$B$5</f>
        <v>47.198999999999998</v>
      </c>
      <c r="T37" s="8">
        <f>($A37/T$11)^2*$B$2*T$11*T$22+$B$5</f>
        <v>36.3063</v>
      </c>
      <c r="U37" s="8">
        <f>($A37/U$11)^2*$B$2*U$11*U$22+$B$5</f>
        <v>33.998400000000004</v>
      </c>
      <c r="V37" s="8">
        <f>($A37/V$11)^2*$B$2*V$11*V$22+$B$5</f>
        <v>41.2896</v>
      </c>
      <c r="W37" s="8">
        <f>($A37/W$11)^2*$B$2*W$11*W$22+$B$5</f>
        <v>35.468400000000003</v>
      </c>
      <c r="X37" s="8">
        <f>($A37/X$11)^2*$B$2*X$11*X$22+$B$5</f>
        <v>34.674599999999998</v>
      </c>
    </row>
    <row r="38" spans="1:24" x14ac:dyDescent="0.3">
      <c r="A38" s="4">
        <v>8</v>
      </c>
      <c r="B38" s="8">
        <f>($A38/B$11)^2*$B$2*B$11*B$22+$B$5</f>
        <v>174</v>
      </c>
      <c r="C38" s="8">
        <f>($A38/C$11)^2*$B$2*C$11*C$22+$B$5</f>
        <v>61.103999999999999</v>
      </c>
      <c r="D38" s="8">
        <f>($A38/D$11)^2*$B$2*D$11*D$22+$B$5</f>
        <v>53.270399999999995</v>
      </c>
      <c r="E38" s="8">
        <f>($A38/E$11)^2*$B$2*E$11*E$22+$B$5</f>
        <v>71.241599999999991</v>
      </c>
      <c r="F38" s="8">
        <f>($A38/F$11)^2*$B$2*F$11*F$22+$B$5</f>
        <v>65.711999999999989</v>
      </c>
      <c r="G38" s="8">
        <f>($A38/G$11)^2*$B$2*G$11*G$22+$B$5</f>
        <v>74.927999999999997</v>
      </c>
      <c r="H38" s="8">
        <f>($A38/H$11)^2*$B$2*H$11*H$22+$B$5</f>
        <v>46.473600000000005</v>
      </c>
      <c r="I38" s="8">
        <f>($A38/I$11)^2*$B$2*I$11*I$22+$B$5</f>
        <v>40.444800000000001</v>
      </c>
      <c r="J38" s="8">
        <f>($A38/J$11)^2*$B$2*J$11*J$22+$B$5</f>
        <v>59.491199999999999</v>
      </c>
      <c r="K38" s="8">
        <f>($A38/K$11)^2*$B$2*K$11*K$22+$B$5</f>
        <v>55.343999999999994</v>
      </c>
      <c r="L38" s="8">
        <f>($A38/L$11)^2*$B$2*L$11*L$22+$B$5</f>
        <v>44.5152</v>
      </c>
      <c r="M38" s="8">
        <f>($A38/M$11)^2*$B$2*M$11*M$22+$B$5</f>
        <v>42.441600000000001</v>
      </c>
      <c r="N38" s="8">
        <f>($A38/N$11)^2*$B$2*N$11*N$22+$B$5</f>
        <v>44.284799999999997</v>
      </c>
      <c r="O38" s="8">
        <f>($A38/O$11)^2*$B$2*O$11*O$22+$B$5</f>
        <v>42.211199999999998</v>
      </c>
      <c r="P38" s="8">
        <f>($A38/P$11)^2*$B$2*P$11*P$22+$B$5</f>
        <v>62.639999999999993</v>
      </c>
      <c r="Q38" s="8">
        <f>($A38/Q$11)^2*$B$2*Q$11*Q$22+$B$5</f>
        <v>52.655999999999999</v>
      </c>
      <c r="S38" s="8">
        <f>($A38/S$11)^2*$B$2*S$11*S$22+$B$5</f>
        <v>52.463999999999999</v>
      </c>
      <c r="T38" s="8">
        <f>($A38/T$11)^2*$B$2*T$11*T$22+$B$5</f>
        <v>38.236800000000002</v>
      </c>
      <c r="U38" s="8">
        <f>($A38/U$11)^2*$B$2*U$11*U$22+$B$5</f>
        <v>35.2224</v>
      </c>
      <c r="V38" s="8">
        <f>($A38/V$11)^2*$B$2*V$11*V$22+$B$5</f>
        <v>44.745599999999996</v>
      </c>
      <c r="W38" s="8">
        <f>($A38/W$11)^2*$B$2*W$11*W$22+$B$5</f>
        <v>37.142400000000002</v>
      </c>
      <c r="X38" s="8">
        <f>($A38/X$11)^2*$B$2*X$11*X$22+$B$5</f>
        <v>36.105599999999995</v>
      </c>
    </row>
    <row r="39" spans="1:24" x14ac:dyDescent="0.3">
      <c r="A39" s="4">
        <v>9</v>
      </c>
      <c r="B39" s="8">
        <f>($A39/B$11)^2*$B$2*B$11*B$22+$B$5</f>
        <v>212.25</v>
      </c>
      <c r="C39" s="8">
        <f>($A39/C$11)^2*$B$2*C$11*C$22+$B$5</f>
        <v>69.366</v>
      </c>
      <c r="D39" s="8">
        <f>($A39/D$11)^2*$B$2*D$11*D$22+$B$5</f>
        <v>59.451599999999999</v>
      </c>
      <c r="E39" s="8">
        <f>($A39/E$11)^2*$B$2*E$11*E$22+$B$5</f>
        <v>82.196399999999997</v>
      </c>
      <c r="F39" s="8">
        <f>($A39/F$11)^2*$B$2*F$11*F$22+$B$5</f>
        <v>75.198000000000008</v>
      </c>
      <c r="G39" s="8">
        <f>($A39/G$11)^2*$B$2*G$11*G$22+$B$5</f>
        <v>86.861999999999995</v>
      </c>
      <c r="H39" s="8">
        <f>($A39/H$11)^2*$B$2*H$11*H$22+$B$5</f>
        <v>50.849400000000003</v>
      </c>
      <c r="I39" s="8">
        <f>($A39/I$11)^2*$B$2*I$11*I$22+$B$5</f>
        <v>43.219200000000001</v>
      </c>
      <c r="J39" s="8">
        <f>($A39/J$11)^2*$B$2*J$11*J$22+$B$5</f>
        <v>67.32480000000001</v>
      </c>
      <c r="K39" s="8">
        <f>($A39/K$11)^2*$B$2*K$11*K$22+$B$5</f>
        <v>62.076000000000001</v>
      </c>
      <c r="L39" s="8">
        <f>($A39/L$11)^2*$B$2*L$11*L$22+$B$5</f>
        <v>48.370800000000003</v>
      </c>
      <c r="M39" s="8">
        <f>($A39/M$11)^2*$B$2*M$11*M$22+$B$5</f>
        <v>45.746400000000001</v>
      </c>
      <c r="N39" s="8">
        <f>($A39/N$11)^2*$B$2*N$11*N$22+$B$5</f>
        <v>48.0792</v>
      </c>
      <c r="O39" s="8">
        <f>($A39/O$11)^2*$B$2*O$11*O$22+$B$5</f>
        <v>45.454799999999999</v>
      </c>
      <c r="P39" s="8">
        <f>($A39/P$11)^2*$B$2*P$11*P$22+$B$5</f>
        <v>71.31</v>
      </c>
      <c r="Q39" s="8">
        <f>($A39/Q$11)^2*$B$2*Q$11*Q$22+$B$5</f>
        <v>58.673999999999999</v>
      </c>
      <c r="S39" s="8">
        <f>($A39/S$11)^2*$B$2*S$11*S$22+$B$5</f>
        <v>58.430999999999997</v>
      </c>
      <c r="T39" s="8">
        <f>($A39/T$11)^2*$B$2*T$11*T$22+$B$5</f>
        <v>40.424700000000001</v>
      </c>
      <c r="U39" s="8">
        <f>($A39/U$11)^2*$B$2*U$11*U$22+$B$5</f>
        <v>36.6096</v>
      </c>
      <c r="V39" s="8">
        <f>($A39/V$11)^2*$B$2*V$11*V$22+$B$5</f>
        <v>48.662400000000005</v>
      </c>
      <c r="W39" s="8">
        <f>($A39/W$11)^2*$B$2*W$11*W$22+$B$5</f>
        <v>39.0396</v>
      </c>
      <c r="X39" s="8">
        <f>($A39/X$11)^2*$B$2*X$11*X$22+$B$5</f>
        <v>37.727400000000003</v>
      </c>
    </row>
    <row r="40" spans="1:24" x14ac:dyDescent="0.3">
      <c r="A40" s="4">
        <v>10</v>
      </c>
      <c r="B40" s="8">
        <f>($A40/B$11)^2*$B$2*B$11*B$22+$B$5</f>
        <v>254.99999999999997</v>
      </c>
      <c r="C40" s="8">
        <f>($A40/C$11)^2*$B$2*C$11*C$22+$B$5</f>
        <v>78.599999999999994</v>
      </c>
      <c r="D40" s="8">
        <f>($A40/D$11)^2*$B$2*D$11*D$22+$B$5</f>
        <v>66.359999999999985</v>
      </c>
      <c r="E40" s="8">
        <f>($A40/E$11)^2*$B$2*E$11*E$22+$B$5</f>
        <v>94.439999999999984</v>
      </c>
      <c r="F40" s="8">
        <f>($A40/F$11)^2*$B$2*F$11*F$22+$B$5</f>
        <v>85.8</v>
      </c>
      <c r="G40" s="8">
        <f>($A40/G$11)^2*$B$2*G$11*G$22+$B$5</f>
        <v>100.19999999999999</v>
      </c>
      <c r="H40" s="8">
        <f>($A40/H$11)^2*$B$2*H$11*H$22+$B$5</f>
        <v>55.739999999999995</v>
      </c>
      <c r="I40" s="8">
        <f>($A40/I$11)^2*$B$2*I$11*I$22+$B$5</f>
        <v>46.32</v>
      </c>
      <c r="J40" s="8">
        <f>($A40/J$11)^2*$B$2*J$11*J$22+$B$5</f>
        <v>76.08</v>
      </c>
      <c r="K40" s="8">
        <f>($A40/K$11)^2*$B$2*K$11*K$22+$B$5</f>
        <v>69.599999999999994</v>
      </c>
      <c r="L40" s="8">
        <f>($A40/L$11)^2*$B$2*L$11*L$22+$B$5</f>
        <v>52.679999999999993</v>
      </c>
      <c r="M40" s="8">
        <f>($A40/M$11)^2*$B$2*M$11*M$22+$B$5</f>
        <v>49.44</v>
      </c>
      <c r="N40" s="8">
        <f>($A40/N$11)^2*$B$2*N$11*N$22+$B$5</f>
        <v>52.319999999999993</v>
      </c>
      <c r="O40" s="8">
        <f>($A40/O$11)^2*$B$2*O$11*O$22+$B$5</f>
        <v>49.08</v>
      </c>
      <c r="P40" s="8">
        <f>($A40/P$11)^2*$B$2*P$11*P$22+$B$5</f>
        <v>81</v>
      </c>
      <c r="Q40" s="8">
        <f>($A40/Q$11)^2*$B$2*Q$11*Q$22+$B$5</f>
        <v>65.400000000000006</v>
      </c>
      <c r="S40" s="8">
        <f>($A40/S$11)^2*$B$2*S$11*S$22+$B$5</f>
        <v>65.099999999999994</v>
      </c>
      <c r="T40" s="8">
        <f>($A40/T$11)^2*$B$2*T$11*T$22+$B$5</f>
        <v>42.87</v>
      </c>
      <c r="U40" s="8">
        <f>($A40/U$11)^2*$B$2*U$11*U$22+$B$5</f>
        <v>38.159999999999997</v>
      </c>
      <c r="V40" s="8">
        <f>($A40/V$11)^2*$B$2*V$11*V$22+$B$5</f>
        <v>53.04</v>
      </c>
      <c r="W40" s="8">
        <f>($A40/W$11)^2*$B$2*W$11*W$22+$B$5</f>
        <v>41.16</v>
      </c>
      <c r="X40" s="8">
        <f>($A40/X$11)^2*$B$2*X$11*X$22+$B$5</f>
        <v>39.54</v>
      </c>
    </row>
    <row r="41" spans="1:24" x14ac:dyDescent="0.3">
      <c r="A41" s="4">
        <v>11</v>
      </c>
      <c r="B41" s="8">
        <f>($A41/B$11)^2*$B$2*B$11*B$22+$B$5</f>
        <v>302.25</v>
      </c>
      <c r="C41" s="8">
        <f>($A41/C$11)^2*$B$2*C$11*C$22+$B$5</f>
        <v>88.805999999999997</v>
      </c>
      <c r="D41" s="8">
        <f>($A41/D$11)^2*$B$2*D$11*D$22+$B$5</f>
        <v>73.995599999999996</v>
      </c>
      <c r="E41" s="8">
        <f>($A41/E$11)^2*$B$2*E$11*E$22+$B$5</f>
        <v>107.97239999999999</v>
      </c>
      <c r="F41" s="8">
        <f>($A41/F$11)^2*$B$2*F$11*F$22+$B$5</f>
        <v>97.518000000000001</v>
      </c>
      <c r="G41" s="8">
        <f>($A41/G$11)^2*$B$2*G$11*G$22+$B$5</f>
        <v>114.94199999999999</v>
      </c>
      <c r="H41" s="8">
        <f>($A41/H$11)^2*$B$2*H$11*H$22+$B$5</f>
        <v>61.145400000000002</v>
      </c>
      <c r="I41" s="8">
        <f>($A41/I$11)^2*$B$2*I$11*I$22+$B$5</f>
        <v>49.747199999999992</v>
      </c>
      <c r="J41" s="8">
        <f>($A41/J$11)^2*$B$2*J$11*J$22+$B$5</f>
        <v>85.756799999999998</v>
      </c>
      <c r="K41" s="8">
        <f>($A41/K$11)^2*$B$2*K$11*K$22+$B$5</f>
        <v>77.915999999999997</v>
      </c>
      <c r="L41" s="8">
        <f>($A41/L$11)^2*$B$2*L$11*L$22+$B$5</f>
        <v>57.442799999999998</v>
      </c>
      <c r="M41" s="8">
        <f>($A41/M$11)^2*$B$2*M$11*M$22+$B$5</f>
        <v>53.522400000000005</v>
      </c>
      <c r="N41" s="8">
        <f>($A41/N$11)^2*$B$2*N$11*N$22+$B$5</f>
        <v>57.007199999999997</v>
      </c>
      <c r="O41" s="8">
        <f>($A41/O$11)^2*$B$2*O$11*O$22+$B$5</f>
        <v>53.086799999999997</v>
      </c>
      <c r="P41" s="8">
        <f>($A41/P$11)^2*$B$2*P$11*P$22+$B$5</f>
        <v>91.71</v>
      </c>
      <c r="Q41" s="8">
        <f>($A41/Q$11)^2*$B$2*Q$11*Q$22+$B$5</f>
        <v>72.834000000000003</v>
      </c>
      <c r="S41" s="8">
        <f>($A41/S$11)^2*$B$2*S$11*S$22+$B$5</f>
        <v>72.471000000000004</v>
      </c>
      <c r="T41" s="8">
        <f>($A41/T$11)^2*$B$2*T$11*T$22+$B$5</f>
        <v>45.572699999999998</v>
      </c>
      <c r="U41" s="8">
        <f>($A41/U$11)^2*$B$2*U$11*U$22+$B$5</f>
        <v>39.873599999999996</v>
      </c>
      <c r="V41" s="8">
        <f>($A41/V$11)^2*$B$2*V$11*V$22+$B$5</f>
        <v>57.878399999999999</v>
      </c>
      <c r="W41" s="8">
        <f>($A41/W$11)^2*$B$2*W$11*W$22+$B$5</f>
        <v>43.503599999999999</v>
      </c>
      <c r="X41" s="8">
        <f>($A41/X$11)^2*$B$2*X$11*X$22+$B$5</f>
        <v>41.543399999999998</v>
      </c>
    </row>
    <row r="42" spans="1:24" x14ac:dyDescent="0.3">
      <c r="A42" s="4">
        <v>12</v>
      </c>
      <c r="B42" s="8">
        <f>($A42/B$11)^2*$B$2*B$11*B$22+$B$5</f>
        <v>353.99999999999994</v>
      </c>
      <c r="C42" s="8">
        <f>($A42/C$11)^2*$B$2*C$11*C$22+$B$5</f>
        <v>99.983999999999995</v>
      </c>
      <c r="D42" s="8">
        <f>($A42/D$11)^2*$B$2*D$11*D$22+$B$5</f>
        <v>82.358399999999989</v>
      </c>
      <c r="E42" s="8">
        <f>($A42/E$11)^2*$B$2*E$11*E$22+$B$5</f>
        <v>122.79359999999998</v>
      </c>
      <c r="F42" s="8">
        <f>($A42/F$11)^2*$B$2*F$11*F$22+$B$5</f>
        <v>110.35199999999999</v>
      </c>
      <c r="G42" s="8">
        <f>($A42/G$11)^2*$B$2*G$11*G$22+$B$5</f>
        <v>131.08799999999997</v>
      </c>
      <c r="H42" s="8">
        <f>($A42/H$11)^2*$B$2*H$11*H$22+$B$5</f>
        <v>67.065599999999989</v>
      </c>
      <c r="I42" s="8">
        <f>($A42/I$11)^2*$B$2*I$11*I$22+$B$5</f>
        <v>53.500799999999998</v>
      </c>
      <c r="J42" s="8">
        <f>($A42/J$11)^2*$B$2*J$11*J$22+$B$5</f>
        <v>96.355199999999996</v>
      </c>
      <c r="K42" s="8">
        <f>($A42/K$11)^2*$B$2*K$11*K$22+$B$5</f>
        <v>87.024000000000001</v>
      </c>
      <c r="L42" s="8">
        <f>($A42/L$11)^2*$B$2*L$11*L$22+$B$5</f>
        <v>62.659199999999991</v>
      </c>
      <c r="M42" s="8">
        <f>($A42/M$11)^2*$B$2*M$11*M$22+$B$5</f>
        <v>57.993600000000001</v>
      </c>
      <c r="N42" s="8">
        <f>($A42/N$11)^2*$B$2*N$11*N$22+$B$5</f>
        <v>62.140799999999999</v>
      </c>
      <c r="O42" s="8">
        <f>($A42/O$11)^2*$B$2*O$11*O$22+$B$5</f>
        <v>57.475199999999994</v>
      </c>
      <c r="P42" s="8">
        <f>($A42/P$11)^2*$B$2*P$11*P$22+$B$5</f>
        <v>103.43999999999998</v>
      </c>
      <c r="Q42" s="8">
        <f>($A42/Q$11)^2*$B$2*Q$11*Q$22+$B$5</f>
        <v>80.975999999999999</v>
      </c>
      <c r="S42" s="8">
        <f>($A42/S$11)^2*$B$2*S$11*S$22+$B$5</f>
        <v>80.543999999999983</v>
      </c>
      <c r="T42" s="8">
        <f>($A42/T$11)^2*$B$2*T$11*T$22+$B$5</f>
        <v>48.532799999999995</v>
      </c>
      <c r="U42" s="8">
        <f>($A42/U$11)^2*$B$2*U$11*U$22+$B$5</f>
        <v>41.750399999999999</v>
      </c>
      <c r="V42" s="8">
        <f>($A42/V$11)^2*$B$2*V$11*V$22+$B$5</f>
        <v>63.177599999999998</v>
      </c>
      <c r="W42" s="8">
        <f>($A42/W$11)^2*$B$2*W$11*W$22+$B$5</f>
        <v>46.070399999999999</v>
      </c>
      <c r="X42" s="8">
        <f>($A42/X$11)^2*$B$2*X$11*X$22+$B$5</f>
        <v>43.7376</v>
      </c>
    </row>
    <row r="43" spans="1:24" x14ac:dyDescent="0.3">
      <c r="A43" s="4">
        <v>13</v>
      </c>
      <c r="B43" s="8">
        <f>($A43/B$11)^2*$B$2*B$11*B$22+$B$5</f>
        <v>410.25</v>
      </c>
      <c r="C43" s="8">
        <f>($A43/C$11)^2*$B$2*C$11*C$22+$B$5</f>
        <v>112.134</v>
      </c>
      <c r="D43" s="8">
        <f>($A43/D$11)^2*$B$2*D$11*D$22+$B$5</f>
        <v>91.448399999999992</v>
      </c>
      <c r="E43" s="8">
        <f>($A43/E$11)^2*$B$2*E$11*E$22+$B$5</f>
        <v>138.90359999999998</v>
      </c>
      <c r="F43" s="8">
        <f>($A43/F$11)^2*$B$2*F$11*F$22+$B$5</f>
        <v>124.30199999999999</v>
      </c>
      <c r="G43" s="8">
        <f>($A43/G$11)^2*$B$2*G$11*G$22+$B$5</f>
        <v>148.63799999999998</v>
      </c>
      <c r="H43" s="8">
        <f>($A43/H$11)^2*$B$2*H$11*H$22+$B$5</f>
        <v>73.500599999999991</v>
      </c>
      <c r="I43" s="8">
        <f>($A43/I$11)^2*$B$2*I$11*I$22+$B$5</f>
        <v>57.580799999999996</v>
      </c>
      <c r="J43" s="8">
        <f>($A43/J$11)^2*$B$2*J$11*J$22+$B$5</f>
        <v>107.87520000000001</v>
      </c>
      <c r="K43" s="8">
        <f>($A43/K$11)^2*$B$2*K$11*K$22+$B$5</f>
        <v>96.923999999999992</v>
      </c>
      <c r="L43" s="8">
        <f>($A43/L$11)^2*$B$2*L$11*L$22+$B$5</f>
        <v>68.329199999999986</v>
      </c>
      <c r="M43" s="8">
        <f>($A43/M$11)^2*$B$2*M$11*M$22+$B$5</f>
        <v>62.8536</v>
      </c>
      <c r="N43" s="8">
        <f>($A43/N$11)^2*$B$2*N$11*N$22+$B$5</f>
        <v>67.720799999999997</v>
      </c>
      <c r="O43" s="8">
        <f>($A43/O$11)^2*$B$2*O$11*O$22+$B$5</f>
        <v>62.245199999999997</v>
      </c>
      <c r="P43" s="8">
        <f>($A43/P$11)^2*$B$2*P$11*P$22+$B$5</f>
        <v>116.19</v>
      </c>
      <c r="Q43" s="8">
        <f>($A43/Q$11)^2*$B$2*Q$11*Q$22+$B$5</f>
        <v>89.825999999999993</v>
      </c>
      <c r="S43" s="8">
        <f>($A43/S$11)^2*$B$2*S$11*S$22+$B$5</f>
        <v>89.318999999999988</v>
      </c>
      <c r="T43" s="8">
        <f>($A43/T$11)^2*$B$2*T$11*T$22+$B$5</f>
        <v>51.750299999999996</v>
      </c>
      <c r="U43" s="8">
        <f>($A43/U$11)^2*$B$2*U$11*U$22+$B$5</f>
        <v>43.790399999999998</v>
      </c>
      <c r="V43" s="8">
        <f>($A43/V$11)^2*$B$2*V$11*V$22+$B$5</f>
        <v>68.937600000000003</v>
      </c>
      <c r="W43" s="8">
        <f>($A43/W$11)^2*$B$2*W$11*W$22+$B$5</f>
        <v>48.860399999999998</v>
      </c>
      <c r="X43" s="8">
        <f>($A43/X$11)^2*$B$2*X$11*X$22+$B$5</f>
        <v>46.122599999999998</v>
      </c>
    </row>
    <row r="44" spans="1:24" x14ac:dyDescent="0.3">
      <c r="A44" s="4">
        <v>14</v>
      </c>
      <c r="B44" s="8">
        <f>($A44/B$11)^2*$B$2*B$11*B$22+$B$5</f>
        <v>470.99999999999994</v>
      </c>
      <c r="C44" s="8">
        <f>($A44/C$11)^2*$B$2*C$11*C$22+$B$5</f>
        <v>125.25599999999999</v>
      </c>
      <c r="D44" s="8">
        <f>($A44/D$11)^2*$B$2*D$11*D$22+$B$5</f>
        <v>101.26559999999999</v>
      </c>
      <c r="E44" s="8">
        <f>($A44/E$11)^2*$B$2*E$11*E$22+$B$5</f>
        <v>156.30239999999998</v>
      </c>
      <c r="F44" s="8">
        <f>($A44/F$11)^2*$B$2*F$11*F$22+$B$5</f>
        <v>139.36799999999999</v>
      </c>
      <c r="G44" s="8">
        <f>($A44/G$11)^2*$B$2*G$11*G$22+$B$5</f>
        <v>167.59199999999998</v>
      </c>
      <c r="H44" s="8">
        <f>($A44/H$11)^2*$B$2*H$11*H$22+$B$5</f>
        <v>80.450400000000002</v>
      </c>
      <c r="I44" s="8">
        <f>($A44/I$11)^2*$B$2*I$11*I$22+$B$5</f>
        <v>61.987200000000001</v>
      </c>
      <c r="J44" s="8">
        <f>($A44/J$11)^2*$B$2*J$11*J$22+$B$5</f>
        <v>120.3168</v>
      </c>
      <c r="K44" s="8">
        <f>($A44/K$11)^2*$B$2*K$11*K$22+$B$5</f>
        <v>107.61599999999999</v>
      </c>
      <c r="L44" s="8">
        <f>($A44/L$11)^2*$B$2*L$11*L$22+$B$5</f>
        <v>74.452799999999996</v>
      </c>
      <c r="M44" s="8">
        <f>($A44/M$11)^2*$B$2*M$11*M$22+$B$5</f>
        <v>68.102399999999989</v>
      </c>
      <c r="N44" s="8">
        <f>($A44/N$11)^2*$B$2*N$11*N$22+$B$5</f>
        <v>73.747199999999992</v>
      </c>
      <c r="O44" s="8">
        <f>($A44/O$11)^2*$B$2*O$11*O$22+$B$5</f>
        <v>67.396799999999985</v>
      </c>
      <c r="P44" s="8">
        <f>($A44/P$11)^2*$B$2*P$11*P$22+$B$5</f>
        <v>129.95999999999998</v>
      </c>
      <c r="Q44" s="8">
        <f>($A44/Q$11)^2*$B$2*Q$11*Q$22+$B$5</f>
        <v>99.384</v>
      </c>
      <c r="S44" s="8">
        <f>($A44/S$11)^2*$B$2*S$11*S$22+$B$5</f>
        <v>98.795999999999992</v>
      </c>
      <c r="T44" s="8">
        <f>($A44/T$11)^2*$B$2*T$11*T$22+$B$5</f>
        <v>55.225200000000001</v>
      </c>
      <c r="U44" s="8">
        <f>($A44/U$11)^2*$B$2*U$11*U$22+$B$5</f>
        <v>45.993600000000001</v>
      </c>
      <c r="V44" s="8">
        <f>($A44/V$11)^2*$B$2*V$11*V$22+$B$5</f>
        <v>75.1584</v>
      </c>
      <c r="W44" s="8">
        <f>($A44/W$11)^2*$B$2*W$11*W$22+$B$5</f>
        <v>51.873599999999996</v>
      </c>
      <c r="X44" s="8">
        <f>($A44/X$11)^2*$B$2*X$11*X$22+$B$5</f>
        <v>48.698399999999992</v>
      </c>
    </row>
    <row r="45" spans="1:24" x14ac:dyDescent="0.3">
      <c r="A45" s="4">
        <v>15</v>
      </c>
      <c r="B45" s="8">
        <f>($A45/B$11)^2*$B$2*B$11*B$22+$B$5</f>
        <v>536.25</v>
      </c>
      <c r="C45" s="8">
        <f>($A45/C$11)^2*$B$2*C$11*C$22+$B$5</f>
        <v>139.35</v>
      </c>
      <c r="D45" s="8">
        <f>($A45/D$11)^2*$B$2*D$11*D$22+$B$5</f>
        <v>111.80999999999999</v>
      </c>
      <c r="E45" s="8">
        <f>($A45/E$11)^2*$B$2*E$11*E$22+$B$5</f>
        <v>174.98999999999998</v>
      </c>
      <c r="F45" s="8">
        <f>($A45/F$11)^2*$B$2*F$11*F$22+$B$5</f>
        <v>155.55000000000001</v>
      </c>
      <c r="G45" s="8">
        <f>($A45/G$11)^2*$B$2*G$11*G$22+$B$5</f>
        <v>187.95</v>
      </c>
      <c r="H45" s="8">
        <f>($A45/H$11)^2*$B$2*H$11*H$22+$B$5</f>
        <v>87.914999999999992</v>
      </c>
      <c r="I45" s="8">
        <f>($A45/I$11)^2*$B$2*I$11*I$22+$B$5</f>
        <v>66.72</v>
      </c>
      <c r="J45" s="8">
        <f>($A45/J$11)^2*$B$2*J$11*J$22+$B$5</f>
        <v>133.68</v>
      </c>
      <c r="K45" s="8">
        <f>($A45/K$11)^2*$B$2*K$11*K$22+$B$5</f>
        <v>119.1</v>
      </c>
      <c r="L45" s="8">
        <f>($A45/L$11)^2*$B$2*L$11*L$22+$B$5</f>
        <v>81.03</v>
      </c>
      <c r="M45" s="8">
        <f>($A45/M$11)^2*$B$2*M$11*M$22+$B$5</f>
        <v>73.740000000000009</v>
      </c>
      <c r="N45" s="8">
        <f>($A45/N$11)^2*$B$2*N$11*N$22+$B$5</f>
        <v>80.22</v>
      </c>
      <c r="O45" s="8">
        <f>($A45/O$11)^2*$B$2*O$11*O$22+$B$5</f>
        <v>72.930000000000007</v>
      </c>
      <c r="P45" s="8">
        <f>($A45/P$11)^2*$B$2*P$11*P$22+$B$5</f>
        <v>144.75</v>
      </c>
      <c r="Q45" s="8">
        <f>($A45/Q$11)^2*$B$2*Q$11*Q$22+$B$5</f>
        <v>109.65</v>
      </c>
      <c r="S45" s="8">
        <f>($A45/S$11)^2*$B$2*S$11*S$22+$B$5</f>
        <v>108.97499999999999</v>
      </c>
      <c r="T45" s="8">
        <f>($A45/T$11)^2*$B$2*T$11*T$22+$B$5</f>
        <v>58.957499999999996</v>
      </c>
      <c r="U45" s="8">
        <f>($A45/U$11)^2*$B$2*U$11*U$22+$B$5</f>
        <v>48.36</v>
      </c>
      <c r="V45" s="8">
        <f>($A45/V$11)^2*$B$2*V$11*V$22+$B$5</f>
        <v>81.84</v>
      </c>
      <c r="W45" s="8">
        <f>($A45/W$11)^2*$B$2*W$11*W$22+$B$5</f>
        <v>55.11</v>
      </c>
      <c r="X45" s="8">
        <f>($A45/X$11)^2*$B$2*X$11*X$22+$B$5</f>
        <v>51.465000000000003</v>
      </c>
    </row>
    <row r="46" spans="1:24" x14ac:dyDescent="0.3">
      <c r="A46" s="4">
        <v>16</v>
      </c>
      <c r="B46" s="8">
        <f>($A46/B$11)^2*$B$2*B$11*B$22+$B$5</f>
        <v>606</v>
      </c>
      <c r="C46" s="8">
        <f>($A46/C$11)^2*$B$2*C$11*C$22+$B$5</f>
        <v>154.416</v>
      </c>
      <c r="D46" s="8">
        <f>($A46/D$11)^2*$B$2*D$11*D$22+$B$5</f>
        <v>123.08159999999999</v>
      </c>
      <c r="E46" s="8">
        <f>($A46/E$11)^2*$B$2*E$11*E$22+$B$5</f>
        <v>194.96639999999996</v>
      </c>
      <c r="F46" s="8">
        <f>($A46/F$11)^2*$B$2*F$11*F$22+$B$5</f>
        <v>172.84799999999998</v>
      </c>
      <c r="G46" s="8">
        <f>($A46/G$11)^2*$B$2*G$11*G$22+$B$5</f>
        <v>209.71199999999999</v>
      </c>
      <c r="H46" s="8">
        <f>($A46/H$11)^2*$B$2*H$11*H$22+$B$5</f>
        <v>95.894400000000005</v>
      </c>
      <c r="I46" s="8">
        <f>($A46/I$11)^2*$B$2*I$11*I$22+$B$5</f>
        <v>71.779199999999989</v>
      </c>
      <c r="J46" s="8">
        <f>($A46/J$11)^2*$B$2*J$11*J$22+$B$5</f>
        <v>147.9648</v>
      </c>
      <c r="K46" s="8">
        <f>($A46/K$11)^2*$B$2*K$11*K$22+$B$5</f>
        <v>131.37599999999998</v>
      </c>
      <c r="L46" s="8">
        <f>($A46/L$11)^2*$B$2*L$11*L$22+$B$5</f>
        <v>88.0608</v>
      </c>
      <c r="M46" s="8">
        <f>($A46/M$11)^2*$B$2*M$11*M$22+$B$5</f>
        <v>79.766400000000004</v>
      </c>
      <c r="N46" s="8">
        <f>($A46/N$11)^2*$B$2*N$11*N$22+$B$5</f>
        <v>87.139199999999988</v>
      </c>
      <c r="O46" s="8">
        <f>($A46/O$11)^2*$B$2*O$11*O$22+$B$5</f>
        <v>78.844799999999992</v>
      </c>
      <c r="P46" s="8">
        <f>($A46/P$11)^2*$B$2*P$11*P$22+$B$5</f>
        <v>160.55999999999997</v>
      </c>
      <c r="Q46" s="8">
        <f>($A46/Q$11)^2*$B$2*Q$11*Q$22+$B$5</f>
        <v>120.624</v>
      </c>
      <c r="S46" s="8">
        <f>($A46/S$11)^2*$B$2*S$11*S$22+$B$5</f>
        <v>119.85599999999999</v>
      </c>
      <c r="T46" s="8">
        <f>($A46/T$11)^2*$B$2*T$11*T$22+$B$5</f>
        <v>62.947200000000002</v>
      </c>
      <c r="U46" s="8">
        <f>($A46/U$11)^2*$B$2*U$11*U$22+$B$5</f>
        <v>50.889599999999994</v>
      </c>
      <c r="V46" s="8">
        <f>($A46/V$11)^2*$B$2*V$11*V$22+$B$5</f>
        <v>88.982399999999998</v>
      </c>
      <c r="W46" s="8">
        <f>($A46/W$11)^2*$B$2*W$11*W$22+$B$5</f>
        <v>58.569599999999994</v>
      </c>
      <c r="X46" s="8">
        <f>($A46/X$11)^2*$B$2*X$11*X$22+$B$5</f>
        <v>54.422399999999996</v>
      </c>
    </row>
    <row r="47" spans="1:24" x14ac:dyDescent="0.3">
      <c r="A47" s="4">
        <v>17</v>
      </c>
      <c r="B47" s="8">
        <f>($A47/B$11)^2*$B$2*B$11*B$22+$B$5</f>
        <v>680.25</v>
      </c>
      <c r="C47" s="8">
        <f>($A47/C$11)^2*$B$2*C$11*C$22+$B$5</f>
        <v>170.45400000000001</v>
      </c>
      <c r="D47" s="8">
        <f>($A47/D$11)^2*$B$2*D$11*D$22+$B$5</f>
        <v>135.0804</v>
      </c>
      <c r="E47" s="8">
        <f>($A47/E$11)^2*$B$2*E$11*E$22+$B$5</f>
        <v>216.23159999999999</v>
      </c>
      <c r="F47" s="8">
        <f>($A47/F$11)^2*$B$2*F$11*F$22+$B$5</f>
        <v>191.262</v>
      </c>
      <c r="G47" s="8">
        <f>($A47/G$11)^2*$B$2*G$11*G$22+$B$5</f>
        <v>232.87799999999999</v>
      </c>
      <c r="H47" s="8">
        <f>($A47/H$11)^2*$B$2*H$11*H$22+$B$5</f>
        <v>104.3886</v>
      </c>
      <c r="I47" s="8">
        <f>($A47/I$11)^2*$B$2*I$11*I$22+$B$5</f>
        <v>77.1648</v>
      </c>
      <c r="J47" s="8">
        <f>($A47/J$11)^2*$B$2*J$11*J$22+$B$5</f>
        <v>163.1712</v>
      </c>
      <c r="K47" s="8">
        <f>($A47/K$11)^2*$B$2*K$11*K$22+$B$5</f>
        <v>144.44400000000002</v>
      </c>
      <c r="L47" s="8">
        <f>($A47/L$11)^2*$B$2*L$11*L$22+$B$5</f>
        <v>95.545199999999994</v>
      </c>
      <c r="M47" s="8">
        <f>($A47/M$11)^2*$B$2*M$11*M$22+$B$5</f>
        <v>86.181600000000003</v>
      </c>
      <c r="N47" s="8">
        <f>($A47/N$11)^2*$B$2*N$11*N$22+$B$5</f>
        <v>94.504800000000003</v>
      </c>
      <c r="O47" s="8">
        <f>($A47/O$11)^2*$B$2*O$11*O$22+$B$5</f>
        <v>85.141199999999998</v>
      </c>
      <c r="P47" s="8">
        <f>($A47/P$11)^2*$B$2*P$11*P$22+$B$5</f>
        <v>177.39</v>
      </c>
      <c r="Q47" s="8">
        <f>($A47/Q$11)^2*$B$2*Q$11*Q$22+$B$5</f>
        <v>132.30600000000001</v>
      </c>
      <c r="S47" s="8">
        <f>($A47/S$11)^2*$B$2*S$11*S$22+$B$5</f>
        <v>131.43899999999999</v>
      </c>
      <c r="T47" s="8">
        <f>($A47/T$11)^2*$B$2*T$11*T$22+$B$5</f>
        <v>67.194299999999998</v>
      </c>
      <c r="U47" s="8">
        <f>($A47/U$11)^2*$B$2*U$11*U$22+$B$5</f>
        <v>53.5824</v>
      </c>
      <c r="V47" s="8">
        <f>($A47/V$11)^2*$B$2*V$11*V$22+$B$5</f>
        <v>96.585599999999999</v>
      </c>
      <c r="W47" s="8">
        <f>($A47/W$11)^2*$B$2*W$11*W$22+$B$5</f>
        <v>62.252400000000002</v>
      </c>
      <c r="X47" s="8">
        <f>($A47/X$11)^2*$B$2*X$11*X$22+$B$5</f>
        <v>57.570599999999999</v>
      </c>
    </row>
    <row r="48" spans="1:24" x14ac:dyDescent="0.3">
      <c r="A48" s="4">
        <v>18</v>
      </c>
      <c r="B48" s="8">
        <f>($A48/B$11)^2*$B$2*B$11*B$22+$B$5</f>
        <v>759</v>
      </c>
      <c r="C48" s="8">
        <f>($A48/C$11)^2*$B$2*C$11*C$22+$B$5</f>
        <v>187.464</v>
      </c>
      <c r="D48" s="8">
        <f>($A48/D$11)^2*$B$2*D$11*D$22+$B$5</f>
        <v>147.8064</v>
      </c>
      <c r="E48" s="8">
        <f>($A48/E$11)^2*$B$2*E$11*E$22+$B$5</f>
        <v>238.78559999999999</v>
      </c>
      <c r="F48" s="8">
        <f>($A48/F$11)^2*$B$2*F$11*F$22+$B$5</f>
        <v>210.792</v>
      </c>
      <c r="G48" s="8">
        <f>($A48/G$11)^2*$B$2*G$11*G$22+$B$5</f>
        <v>257.44799999999998</v>
      </c>
      <c r="H48" s="8">
        <f>($A48/H$11)^2*$B$2*H$11*H$22+$B$5</f>
        <v>113.3976</v>
      </c>
      <c r="I48" s="8">
        <f>($A48/I$11)^2*$B$2*I$11*I$22+$B$5</f>
        <v>82.876799999999989</v>
      </c>
      <c r="J48" s="8">
        <f>($A48/J$11)^2*$B$2*J$11*J$22+$B$5</f>
        <v>179.29920000000001</v>
      </c>
      <c r="K48" s="8">
        <f>($A48/K$11)^2*$B$2*K$11*K$22+$B$5</f>
        <v>158.304</v>
      </c>
      <c r="L48" s="8">
        <f>($A48/L$11)^2*$B$2*L$11*L$22+$B$5</f>
        <v>103.4832</v>
      </c>
      <c r="M48" s="8">
        <f>($A48/M$11)^2*$B$2*M$11*M$22+$B$5</f>
        <v>92.985600000000005</v>
      </c>
      <c r="N48" s="8">
        <f>($A48/N$11)^2*$B$2*N$11*N$22+$B$5</f>
        <v>102.3168</v>
      </c>
      <c r="O48" s="8">
        <f>($A48/O$11)^2*$B$2*O$11*O$22+$B$5</f>
        <v>91.819199999999995</v>
      </c>
      <c r="P48" s="8">
        <f>($A48/P$11)^2*$B$2*P$11*P$22+$B$5</f>
        <v>195.23999999999998</v>
      </c>
      <c r="Q48" s="8">
        <f>($A48/Q$11)^2*$B$2*Q$11*Q$22+$B$5</f>
        <v>144.696</v>
      </c>
      <c r="S48" s="8">
        <f>($A48/S$11)^2*$B$2*S$11*S$22+$B$5</f>
        <v>143.72399999999999</v>
      </c>
      <c r="T48" s="8">
        <f>($A48/T$11)^2*$B$2*T$11*T$22+$B$5</f>
        <v>71.698800000000006</v>
      </c>
      <c r="U48" s="8">
        <f>($A48/U$11)^2*$B$2*U$11*U$22+$B$5</f>
        <v>56.438399999999994</v>
      </c>
      <c r="V48" s="8">
        <f>($A48/V$11)^2*$B$2*V$11*V$22+$B$5</f>
        <v>104.64960000000001</v>
      </c>
      <c r="W48" s="8">
        <f>($A48/W$11)^2*$B$2*W$11*W$22+$B$5</f>
        <v>66.1584</v>
      </c>
      <c r="X48" s="8">
        <f>($A48/X$11)^2*$B$2*X$11*X$22+$B$5</f>
        <v>60.909599999999998</v>
      </c>
    </row>
    <row r="49" spans="1:24" x14ac:dyDescent="0.3">
      <c r="A49" s="4">
        <v>19</v>
      </c>
      <c r="B49" s="8">
        <f>($A49/B$11)^2*$B$2*B$11*B$22+$B$5</f>
        <v>842.24999999999989</v>
      </c>
      <c r="C49" s="8">
        <f>($A49/C$11)^2*$B$2*C$11*C$22+$B$5</f>
        <v>205.44599999999997</v>
      </c>
      <c r="D49" s="8">
        <f>($A49/D$11)^2*$B$2*D$11*D$22+$B$5</f>
        <v>161.25959999999998</v>
      </c>
      <c r="E49" s="8">
        <f>($A49/E$11)^2*$B$2*E$11*E$22+$B$5</f>
        <v>262.62839999999994</v>
      </c>
      <c r="F49" s="8">
        <f>($A49/F$11)^2*$B$2*F$11*F$22+$B$5</f>
        <v>231.43799999999999</v>
      </c>
      <c r="G49" s="8">
        <f>($A49/G$11)^2*$B$2*G$11*G$22+$B$5</f>
        <v>283.42199999999997</v>
      </c>
      <c r="H49" s="8">
        <f>($A49/H$11)^2*$B$2*H$11*H$22+$B$5</f>
        <v>122.92139999999999</v>
      </c>
      <c r="I49" s="8">
        <f>($A49/I$11)^2*$B$2*I$11*I$22+$B$5</f>
        <v>88.915199999999984</v>
      </c>
      <c r="J49" s="8">
        <f>($A49/J$11)^2*$B$2*J$11*J$22+$B$5</f>
        <v>196.34879999999998</v>
      </c>
      <c r="K49" s="8">
        <f>($A49/K$11)^2*$B$2*K$11*K$22+$B$5</f>
        <v>172.95599999999999</v>
      </c>
      <c r="L49" s="8">
        <f>($A49/L$11)^2*$B$2*L$11*L$22+$B$5</f>
        <v>111.87479999999999</v>
      </c>
      <c r="M49" s="8">
        <f>($A49/M$11)^2*$B$2*M$11*M$22+$B$5</f>
        <v>100.1784</v>
      </c>
      <c r="N49" s="8">
        <f>($A49/N$11)^2*$B$2*N$11*N$22+$B$5</f>
        <v>110.5752</v>
      </c>
      <c r="O49" s="8">
        <f>($A49/O$11)^2*$B$2*O$11*O$22+$B$5</f>
        <v>98.878799999999984</v>
      </c>
      <c r="P49" s="8">
        <f>($A49/P$11)^2*$B$2*P$11*P$22+$B$5</f>
        <v>214.10999999999999</v>
      </c>
      <c r="Q49" s="8">
        <f>($A49/Q$11)^2*$B$2*Q$11*Q$22+$B$5</f>
        <v>157.79399999999998</v>
      </c>
      <c r="S49" s="8">
        <f>($A49/S$11)^2*$B$2*S$11*S$22+$B$5</f>
        <v>156.71099999999998</v>
      </c>
      <c r="T49" s="8">
        <f>($A49/T$11)^2*$B$2*T$11*T$22+$B$5</f>
        <v>76.460700000000003</v>
      </c>
      <c r="U49" s="8">
        <f>($A49/U$11)^2*$B$2*U$11*U$22+$B$5</f>
        <v>59.457599999999992</v>
      </c>
      <c r="V49" s="8">
        <f>($A49/V$11)^2*$B$2*V$11*V$22+$B$5</f>
        <v>113.17439999999999</v>
      </c>
      <c r="W49" s="8">
        <f>($A49/W$11)^2*$B$2*W$11*W$22+$B$5</f>
        <v>70.287599999999998</v>
      </c>
      <c r="X49" s="8">
        <f>($A49/X$11)^2*$B$2*X$11*X$22+$B$5</f>
        <v>64.439399999999992</v>
      </c>
    </row>
    <row r="50" spans="1:24" x14ac:dyDescent="0.3">
      <c r="A50" s="4">
        <v>20</v>
      </c>
      <c r="B50" s="8">
        <f>($A50/B$11)^2*$B$2*B$11*B$22+$B$5</f>
        <v>929.99999999999989</v>
      </c>
      <c r="C50" s="8">
        <f>($A50/C$11)^2*$B$2*C$11*C$22+$B$5</f>
        <v>224.39999999999998</v>
      </c>
      <c r="D50" s="8">
        <f>($A50/D$11)^2*$B$2*D$11*D$22+$B$5</f>
        <v>175.43999999999997</v>
      </c>
      <c r="E50" s="8">
        <f>($A50/E$11)^2*$B$2*E$11*E$22+$B$5</f>
        <v>287.75999999999993</v>
      </c>
      <c r="F50" s="8">
        <f>($A50/F$11)^2*$B$2*F$11*F$22+$B$5</f>
        <v>253.2</v>
      </c>
      <c r="G50" s="8">
        <f>($A50/G$11)^2*$B$2*G$11*G$22+$B$5</f>
        <v>310.79999999999995</v>
      </c>
      <c r="H50" s="8">
        <f>($A50/H$11)^2*$B$2*H$11*H$22+$B$5</f>
        <v>132.95999999999998</v>
      </c>
      <c r="I50" s="8">
        <f>($A50/I$11)^2*$B$2*I$11*I$22+$B$5</f>
        <v>95.28</v>
      </c>
      <c r="J50" s="8">
        <f>($A50/J$11)^2*$B$2*J$11*J$22+$B$5</f>
        <v>214.32</v>
      </c>
      <c r="K50" s="8">
        <f>($A50/K$11)^2*$B$2*K$11*K$22+$B$5</f>
        <v>188.39999999999998</v>
      </c>
      <c r="L50" s="8">
        <f>($A50/L$11)^2*$B$2*L$11*L$22+$B$5</f>
        <v>120.71999999999998</v>
      </c>
      <c r="M50" s="8">
        <f>($A50/M$11)^2*$B$2*M$11*M$22+$B$5</f>
        <v>107.75999999999999</v>
      </c>
      <c r="N50" s="8">
        <f>($A50/N$11)^2*$B$2*N$11*N$22+$B$5</f>
        <v>119.27999999999999</v>
      </c>
      <c r="O50" s="8">
        <f>($A50/O$11)^2*$B$2*O$11*O$22+$B$5</f>
        <v>106.32</v>
      </c>
      <c r="P50" s="8">
        <f>($A50/P$11)^2*$B$2*P$11*P$22+$B$5</f>
        <v>233.99999999999997</v>
      </c>
      <c r="Q50" s="8">
        <f>($A50/Q$11)^2*$B$2*Q$11*Q$22+$B$5</f>
        <v>171.6</v>
      </c>
      <c r="S50" s="8">
        <f>($A50/S$11)^2*$B$2*S$11*S$22+$B$5</f>
        <v>170.39999999999998</v>
      </c>
      <c r="T50" s="8">
        <f>($A50/T$11)^2*$B$2*T$11*T$22+$B$5</f>
        <v>81.47999999999999</v>
      </c>
      <c r="U50" s="8">
        <f>($A50/U$11)^2*$B$2*U$11*U$22+$B$5</f>
        <v>62.64</v>
      </c>
      <c r="V50" s="8">
        <f>($A50/V$11)^2*$B$2*V$11*V$22+$B$5</f>
        <v>122.16</v>
      </c>
      <c r="W50" s="8">
        <f>($A50/W$11)^2*$B$2*W$11*W$22+$B$5</f>
        <v>74.639999999999986</v>
      </c>
      <c r="X50" s="8">
        <f>($A50/X$11)^2*$B$2*X$11*X$22+$B$5</f>
        <v>68.16</v>
      </c>
    </row>
    <row r="51" spans="1:24" x14ac:dyDescent="0.3">
      <c r="A51" s="4">
        <v>21</v>
      </c>
      <c r="B51" s="8">
        <f>($A51/B$11)^2*$B$2*B$11*B$22+$B$5</f>
        <v>1022.25</v>
      </c>
      <c r="C51" s="8">
        <f>($A51/C$11)^2*$B$2*C$11*C$22+$B$5</f>
        <v>244.32599999999999</v>
      </c>
      <c r="D51" s="8">
        <f>($A51/D$11)^2*$B$2*D$11*D$22+$B$5</f>
        <v>190.3476</v>
      </c>
      <c r="E51" s="8">
        <f>($A51/E$11)^2*$B$2*E$11*E$22+$B$5</f>
        <v>314.18039999999996</v>
      </c>
      <c r="F51" s="8">
        <f>($A51/F$11)^2*$B$2*F$11*F$22+$B$5</f>
        <v>276.07799999999997</v>
      </c>
      <c r="G51" s="8">
        <f>($A51/G$11)^2*$B$2*G$11*G$22+$B$5</f>
        <v>339.58199999999999</v>
      </c>
      <c r="H51" s="8">
        <f>($A51/H$11)^2*$B$2*H$11*H$22+$B$5</f>
        <v>143.51339999999999</v>
      </c>
      <c r="I51" s="8">
        <f>($A51/I$11)^2*$B$2*I$11*I$22+$B$5</f>
        <v>101.9712</v>
      </c>
      <c r="J51" s="8">
        <f>($A51/J$11)^2*$B$2*J$11*J$22+$B$5</f>
        <v>233.21280000000002</v>
      </c>
      <c r="K51" s="8">
        <f>($A51/K$11)^2*$B$2*K$11*K$22+$B$5</f>
        <v>204.636</v>
      </c>
      <c r="L51" s="8">
        <f>($A51/L$11)^2*$B$2*L$11*L$22+$B$5</f>
        <v>130.0188</v>
      </c>
      <c r="M51" s="8">
        <f>($A51/M$11)^2*$B$2*M$11*M$22+$B$5</f>
        <v>115.7304</v>
      </c>
      <c r="N51" s="8">
        <f>($A51/N$11)^2*$B$2*N$11*N$22+$B$5</f>
        <v>128.43119999999999</v>
      </c>
      <c r="O51" s="8">
        <f>($A51/O$11)^2*$B$2*O$11*O$22+$B$5</f>
        <v>114.14279999999999</v>
      </c>
      <c r="P51" s="8">
        <f>($A51/P$11)^2*$B$2*P$11*P$22+$B$5</f>
        <v>254.91</v>
      </c>
      <c r="Q51" s="8">
        <f>($A51/Q$11)^2*$B$2*Q$11*Q$22+$B$5</f>
        <v>186.114</v>
      </c>
      <c r="S51" s="8">
        <f>($A51/S$11)^2*$B$2*S$11*S$22+$B$5</f>
        <v>184.791</v>
      </c>
      <c r="T51" s="8">
        <f>($A51/T$11)^2*$B$2*T$11*T$22+$B$5</f>
        <v>86.756699999999995</v>
      </c>
      <c r="U51" s="8">
        <f>($A51/U$11)^2*$B$2*U$11*U$22+$B$5</f>
        <v>65.985600000000005</v>
      </c>
      <c r="V51" s="8">
        <f>($A51/V$11)^2*$B$2*V$11*V$22+$B$5</f>
        <v>131.60640000000001</v>
      </c>
      <c r="W51" s="8">
        <f>($A51/W$11)^2*$B$2*W$11*W$22+$B$5</f>
        <v>79.215599999999995</v>
      </c>
      <c r="X51" s="8">
        <f>($A51/X$11)^2*$B$2*X$11*X$22+$B$5</f>
        <v>72.071399999999997</v>
      </c>
    </row>
    <row r="52" spans="1:24" x14ac:dyDescent="0.3">
      <c r="A52" s="4">
        <v>22</v>
      </c>
      <c r="B52" s="8">
        <f>($A52/B$11)^2*$B$2*B$11*B$22+$B$5</f>
        <v>1119</v>
      </c>
      <c r="C52" s="8">
        <f>($A52/C$11)^2*$B$2*C$11*C$22+$B$5</f>
        <v>265.22399999999999</v>
      </c>
      <c r="D52" s="8">
        <f>($A52/D$11)^2*$B$2*D$11*D$22+$B$5</f>
        <v>205.98239999999998</v>
      </c>
      <c r="E52" s="8">
        <f>($A52/E$11)^2*$B$2*E$11*E$22+$B$5</f>
        <v>341.88959999999997</v>
      </c>
      <c r="F52" s="8">
        <f>($A52/F$11)^2*$B$2*F$11*F$22+$B$5</f>
        <v>300.072</v>
      </c>
      <c r="G52" s="8">
        <f>($A52/G$11)^2*$B$2*G$11*G$22+$B$5</f>
        <v>369.76799999999997</v>
      </c>
      <c r="H52" s="8">
        <f>($A52/H$11)^2*$B$2*H$11*H$22+$B$5</f>
        <v>154.58160000000001</v>
      </c>
      <c r="I52" s="8">
        <f>($A52/I$11)^2*$B$2*I$11*I$22+$B$5</f>
        <v>108.98879999999998</v>
      </c>
      <c r="J52" s="8">
        <f>($A52/J$11)^2*$B$2*J$11*J$22+$B$5</f>
        <v>253.02719999999999</v>
      </c>
      <c r="K52" s="8">
        <f>($A52/K$11)^2*$B$2*K$11*K$22+$B$5</f>
        <v>221.66399999999999</v>
      </c>
      <c r="L52" s="8">
        <f>($A52/L$11)^2*$B$2*L$11*L$22+$B$5</f>
        <v>139.77119999999999</v>
      </c>
      <c r="M52" s="8">
        <f>($A52/M$11)^2*$B$2*M$11*M$22+$B$5</f>
        <v>124.0896</v>
      </c>
      <c r="N52" s="8">
        <f>($A52/N$11)^2*$B$2*N$11*N$22+$B$5</f>
        <v>138.02879999999999</v>
      </c>
      <c r="O52" s="8">
        <f>($A52/O$11)^2*$B$2*O$11*O$22+$B$5</f>
        <v>122.3472</v>
      </c>
      <c r="P52" s="8">
        <f>($A52/P$11)^2*$B$2*P$11*P$22+$B$5</f>
        <v>276.83999999999997</v>
      </c>
      <c r="Q52" s="8">
        <f>($A52/Q$11)^2*$B$2*Q$11*Q$22+$B$5</f>
        <v>201.33600000000001</v>
      </c>
      <c r="S52" s="8">
        <f>($A52/S$11)^2*$B$2*S$11*S$22+$B$5</f>
        <v>199.88399999999999</v>
      </c>
      <c r="T52" s="8">
        <f>($A52/T$11)^2*$B$2*T$11*T$22+$B$5</f>
        <v>92.290800000000004</v>
      </c>
      <c r="U52" s="8">
        <f>($A52/U$11)^2*$B$2*U$11*U$22+$B$5</f>
        <v>69.494399999999985</v>
      </c>
      <c r="V52" s="8">
        <f>($A52/V$11)^2*$B$2*V$11*V$22+$B$5</f>
        <v>141.5136</v>
      </c>
      <c r="W52" s="8">
        <f>($A52/W$11)^2*$B$2*W$11*W$22+$B$5</f>
        <v>84.014399999999995</v>
      </c>
      <c r="X52" s="8">
        <f>($A52/X$11)^2*$B$2*X$11*X$22+$B$5</f>
        <v>76.173599999999993</v>
      </c>
    </row>
    <row r="53" spans="1:24" x14ac:dyDescent="0.3">
      <c r="A53" s="4">
        <v>23</v>
      </c>
      <c r="B53" s="8">
        <f>($A53/B$11)^2*$B$2*B$11*B$22+$B$5</f>
        <v>1220.2499999999998</v>
      </c>
      <c r="C53" s="8">
        <f>($A53/C$11)^2*$B$2*C$11*C$22+$B$5</f>
        <v>287.09399999999994</v>
      </c>
      <c r="D53" s="8">
        <f>($A53/D$11)^2*$B$2*D$11*D$22+$B$5</f>
        <v>222.34439999999995</v>
      </c>
      <c r="E53" s="8">
        <f>($A53/E$11)^2*$B$2*E$11*E$22+$B$5</f>
        <v>370.88759999999991</v>
      </c>
      <c r="F53" s="8">
        <f>($A53/F$11)^2*$B$2*F$11*F$22+$B$5</f>
        <v>325.18199999999996</v>
      </c>
      <c r="G53" s="8">
        <f>($A53/G$11)^2*$B$2*G$11*G$22+$B$5</f>
        <v>401.35799999999995</v>
      </c>
      <c r="H53" s="8">
        <f>($A53/H$11)^2*$B$2*H$11*H$22+$B$5</f>
        <v>166.16459999999998</v>
      </c>
      <c r="I53" s="8">
        <f>($A53/I$11)^2*$B$2*I$11*I$22+$B$5</f>
        <v>116.33280000000001</v>
      </c>
      <c r="J53" s="8">
        <f>($A53/J$11)^2*$B$2*J$11*J$22+$B$5</f>
        <v>273.76319999999998</v>
      </c>
      <c r="K53" s="8">
        <f>($A53/K$11)^2*$B$2*K$11*K$22+$B$5</f>
        <v>239.48399999999998</v>
      </c>
      <c r="L53" s="8">
        <f>($A53/L$11)^2*$B$2*L$11*L$22+$B$5</f>
        <v>149.97719999999998</v>
      </c>
      <c r="M53" s="8">
        <f>($A53/M$11)^2*$B$2*M$11*M$22+$B$5</f>
        <v>132.83760000000001</v>
      </c>
      <c r="N53" s="8">
        <f>($A53/N$11)^2*$B$2*N$11*N$22+$B$5</f>
        <v>148.07279999999997</v>
      </c>
      <c r="O53" s="8">
        <f>($A53/O$11)^2*$B$2*O$11*O$22+$B$5</f>
        <v>130.9332</v>
      </c>
      <c r="P53" s="8">
        <f>($A53/P$11)^2*$B$2*P$11*P$22+$B$5</f>
        <v>299.78999999999996</v>
      </c>
      <c r="Q53" s="8">
        <f>($A53/Q$11)^2*$B$2*Q$11*Q$22+$B$5</f>
        <v>217.26599999999999</v>
      </c>
      <c r="S53" s="8">
        <f>($A53/S$11)^2*$B$2*S$11*S$22+$B$5</f>
        <v>215.67899999999997</v>
      </c>
      <c r="T53" s="8">
        <f>($A53/T$11)^2*$B$2*T$11*T$22+$B$5</f>
        <v>98.082299999999989</v>
      </c>
      <c r="U53" s="8">
        <f>($A53/U$11)^2*$B$2*U$11*U$22+$B$5</f>
        <v>73.16640000000001</v>
      </c>
      <c r="V53" s="8">
        <f>($A53/V$11)^2*$B$2*V$11*V$22+$B$5</f>
        <v>151.88159999999999</v>
      </c>
      <c r="W53" s="8">
        <f>($A53/W$11)^2*$B$2*W$11*W$22+$B$5</f>
        <v>89.036399999999986</v>
      </c>
      <c r="X53" s="8">
        <f>($A53/X$11)^2*$B$2*X$11*X$22+$B$5</f>
        <v>80.4666</v>
      </c>
    </row>
    <row r="54" spans="1:24" x14ac:dyDescent="0.3">
      <c r="A54" s="4">
        <v>24</v>
      </c>
      <c r="B54" s="8">
        <f>($A54/B$11)^2*$B$2*B$11*B$22+$B$5</f>
        <v>1325.9999999999998</v>
      </c>
      <c r="C54" s="8">
        <f>($A54/C$11)^2*$B$2*C$11*C$22+$B$5</f>
        <v>309.93599999999998</v>
      </c>
      <c r="D54" s="8">
        <f>($A54/D$11)^2*$B$2*D$11*D$22+$B$5</f>
        <v>239.43359999999996</v>
      </c>
      <c r="E54" s="8">
        <f>($A54/E$11)^2*$B$2*E$11*E$22+$B$5</f>
        <v>401.17439999999993</v>
      </c>
      <c r="F54" s="8">
        <f>($A54/F$11)^2*$B$2*F$11*F$22+$B$5</f>
        <v>351.40799999999996</v>
      </c>
      <c r="G54" s="8">
        <f>($A54/G$11)^2*$B$2*G$11*G$22+$B$5</f>
        <v>434.35199999999992</v>
      </c>
      <c r="H54" s="8">
        <f>($A54/H$11)^2*$B$2*H$11*H$22+$B$5</f>
        <v>178.26239999999999</v>
      </c>
      <c r="I54" s="8">
        <f>($A54/I$11)^2*$B$2*I$11*I$22+$B$5</f>
        <v>124.00319999999998</v>
      </c>
      <c r="J54" s="8">
        <f>($A54/J$11)^2*$B$2*J$11*J$22+$B$5</f>
        <v>295.42079999999999</v>
      </c>
      <c r="K54" s="8">
        <f>($A54/K$11)^2*$B$2*K$11*K$22+$B$5</f>
        <v>258.096</v>
      </c>
      <c r="L54" s="8">
        <f>($A54/L$11)^2*$B$2*L$11*L$22+$B$5</f>
        <v>160.63679999999997</v>
      </c>
      <c r="M54" s="8">
        <f>($A54/M$11)^2*$B$2*M$11*M$22+$B$5</f>
        <v>141.9744</v>
      </c>
      <c r="N54" s="8">
        <f>($A54/N$11)^2*$B$2*N$11*N$22+$B$5</f>
        <v>158.56319999999999</v>
      </c>
      <c r="O54" s="8">
        <f>($A54/O$11)^2*$B$2*O$11*O$22+$B$5</f>
        <v>139.90079999999998</v>
      </c>
      <c r="P54" s="8">
        <f>($A54/P$11)^2*$B$2*P$11*P$22+$B$5</f>
        <v>323.75999999999993</v>
      </c>
      <c r="Q54" s="8">
        <f>($A54/Q$11)^2*$B$2*Q$11*Q$22+$B$5</f>
        <v>233.904</v>
      </c>
      <c r="S54" s="8">
        <f>($A54/S$11)^2*$B$2*S$11*S$22+$B$5</f>
        <v>232.17599999999996</v>
      </c>
      <c r="T54" s="8">
        <f>($A54/T$11)^2*$B$2*T$11*T$22+$B$5</f>
        <v>104.13119999999999</v>
      </c>
      <c r="U54" s="8">
        <f>($A54/U$11)^2*$B$2*U$11*U$22+$B$5</f>
        <v>77.001599999999996</v>
      </c>
      <c r="V54" s="8">
        <f>($A54/V$11)^2*$B$2*V$11*V$22+$B$5</f>
        <v>162.71039999999999</v>
      </c>
      <c r="W54" s="8">
        <f>($A54/W$11)^2*$B$2*W$11*W$22+$B$5</f>
        <v>94.281599999999997</v>
      </c>
      <c r="X54" s="8">
        <f>($A54/X$11)^2*$B$2*X$11*X$22+$B$5</f>
        <v>84.950399999999988</v>
      </c>
    </row>
    <row r="55" spans="1:24" x14ac:dyDescent="0.3">
      <c r="A55" s="4">
        <v>25</v>
      </c>
      <c r="B55" s="8">
        <f>($A55/B$11)^2*$B$2*B$11*B$22+$B$5</f>
        <v>1436.25</v>
      </c>
      <c r="C55" s="8">
        <f>($A55/C$11)^2*$B$2*C$11*C$22+$B$5</f>
        <v>333.75</v>
      </c>
      <c r="D55" s="8">
        <f>($A55/D$11)^2*$B$2*D$11*D$22+$B$5</f>
        <v>257.25</v>
      </c>
      <c r="E55" s="8">
        <f>($A55/E$11)^2*$B$2*E$11*E$22+$B$5</f>
        <v>432.74999999999994</v>
      </c>
      <c r="F55" s="8">
        <f>($A55/F$11)^2*$B$2*F$11*F$22+$B$5</f>
        <v>378.75</v>
      </c>
      <c r="G55" s="8">
        <f>($A55/G$11)^2*$B$2*G$11*G$22+$B$5</f>
        <v>468.75</v>
      </c>
      <c r="H55" s="8">
        <f>($A55/H$11)^2*$B$2*H$11*H$22+$B$5</f>
        <v>190.875</v>
      </c>
      <c r="I55" s="8">
        <f>($A55/I$11)^2*$B$2*I$11*I$22+$B$5</f>
        <v>132.00000000000003</v>
      </c>
      <c r="J55" s="8">
        <f>($A55/J$11)^2*$B$2*J$11*J$22+$B$5</f>
        <v>318</v>
      </c>
      <c r="K55" s="8">
        <f>($A55/K$11)^2*$B$2*K$11*K$22+$B$5</f>
        <v>277.5</v>
      </c>
      <c r="L55" s="8">
        <f>($A55/L$11)^2*$B$2*L$11*L$22+$B$5</f>
        <v>171.75</v>
      </c>
      <c r="M55" s="8">
        <f>($A55/M$11)^2*$B$2*M$11*M$22+$B$5</f>
        <v>151.5</v>
      </c>
      <c r="N55" s="8">
        <f>($A55/N$11)^2*$B$2*N$11*N$22+$B$5</f>
        <v>169.5</v>
      </c>
      <c r="O55" s="8">
        <f>($A55/O$11)^2*$B$2*O$11*O$22+$B$5</f>
        <v>149.25</v>
      </c>
      <c r="P55" s="8">
        <f>($A55/P$11)^2*$B$2*P$11*P$22+$B$5</f>
        <v>348.75</v>
      </c>
      <c r="Q55" s="8">
        <f>($A55/Q$11)^2*$B$2*Q$11*Q$22+$B$5</f>
        <v>251.25</v>
      </c>
      <c r="S55" s="8">
        <f>($A55/S$11)^2*$B$2*S$11*S$22+$B$5</f>
        <v>249.375</v>
      </c>
      <c r="T55" s="8">
        <f>($A55/T$11)^2*$B$2*T$11*T$22+$B$5</f>
        <v>110.4375</v>
      </c>
      <c r="U55" s="8">
        <f>($A55/U$11)^2*$B$2*U$11*U$22+$B$5</f>
        <v>81.000000000000014</v>
      </c>
      <c r="V55" s="8">
        <f>($A55/V$11)^2*$B$2*V$11*V$22+$B$5</f>
        <v>174</v>
      </c>
      <c r="W55" s="8">
        <f>($A55/W$11)^2*$B$2*W$11*W$22+$B$5</f>
        <v>99.75</v>
      </c>
      <c r="X55" s="8">
        <f>($A55/X$11)^2*$B$2*X$11*X$22+$B$5</f>
        <v>89.625</v>
      </c>
    </row>
    <row r="56" spans="1:24" x14ac:dyDescent="0.3">
      <c r="A56" s="4">
        <v>26</v>
      </c>
      <c r="B56" s="8">
        <f>($A56/B$11)^2*$B$2*B$11*B$22+$B$5</f>
        <v>1551</v>
      </c>
      <c r="C56" s="8">
        <f>($A56/C$11)^2*$B$2*C$11*C$22+$B$5</f>
        <v>358.536</v>
      </c>
      <c r="D56" s="8">
        <f>($A56/D$11)^2*$B$2*D$11*D$22+$B$5</f>
        <v>275.79359999999997</v>
      </c>
      <c r="E56" s="8">
        <f>($A56/E$11)^2*$B$2*E$11*E$22+$B$5</f>
        <v>465.61439999999993</v>
      </c>
      <c r="F56" s="8">
        <f>($A56/F$11)^2*$B$2*F$11*F$22+$B$5</f>
        <v>407.20799999999997</v>
      </c>
      <c r="G56" s="8">
        <f>($A56/G$11)^2*$B$2*G$11*G$22+$B$5</f>
        <v>504.55199999999996</v>
      </c>
      <c r="H56" s="8">
        <f>($A56/H$11)^2*$B$2*H$11*H$22+$B$5</f>
        <v>204.00239999999999</v>
      </c>
      <c r="I56" s="8">
        <f>($A56/I$11)^2*$B$2*I$11*I$22+$B$5</f>
        <v>140.32319999999999</v>
      </c>
      <c r="J56" s="8">
        <f>($A56/J$11)^2*$B$2*J$11*J$22+$B$5</f>
        <v>341.50080000000003</v>
      </c>
      <c r="K56" s="8">
        <f>($A56/K$11)^2*$B$2*K$11*K$22+$B$5</f>
        <v>297.69599999999997</v>
      </c>
      <c r="L56" s="8">
        <f>($A56/L$11)^2*$B$2*L$11*L$22+$B$5</f>
        <v>183.31679999999997</v>
      </c>
      <c r="M56" s="8">
        <f>($A56/M$11)^2*$B$2*M$11*M$22+$B$5</f>
        <v>161.4144</v>
      </c>
      <c r="N56" s="8">
        <f>($A56/N$11)^2*$B$2*N$11*N$22+$B$5</f>
        <v>180.88319999999999</v>
      </c>
      <c r="O56" s="8">
        <f>($A56/O$11)^2*$B$2*O$11*O$22+$B$5</f>
        <v>158.98079999999999</v>
      </c>
      <c r="P56" s="8">
        <f>($A56/P$11)^2*$B$2*P$11*P$22+$B$5</f>
        <v>374.76</v>
      </c>
      <c r="Q56" s="8">
        <f>($A56/Q$11)^2*$B$2*Q$11*Q$22+$B$5</f>
        <v>269.30399999999997</v>
      </c>
      <c r="S56" s="8">
        <f>($A56/S$11)^2*$B$2*S$11*S$22+$B$5</f>
        <v>267.27599999999995</v>
      </c>
      <c r="T56" s="8">
        <f>($A56/T$11)^2*$B$2*T$11*T$22+$B$5</f>
        <v>117.0012</v>
      </c>
      <c r="U56" s="8">
        <f>($A56/U$11)^2*$B$2*U$11*U$22+$B$5</f>
        <v>85.161599999999993</v>
      </c>
      <c r="V56" s="8">
        <f>($A56/V$11)^2*$B$2*V$11*V$22+$B$5</f>
        <v>185.75040000000001</v>
      </c>
      <c r="W56" s="8">
        <f>($A56/W$11)^2*$B$2*W$11*W$22+$B$5</f>
        <v>105.44159999999999</v>
      </c>
      <c r="X56" s="8">
        <f>($A56/X$11)^2*$B$2*X$11*X$22+$B$5</f>
        <v>94.490399999999994</v>
      </c>
    </row>
    <row r="57" spans="1:24" x14ac:dyDescent="0.3">
      <c r="A57" s="4">
        <v>27</v>
      </c>
      <c r="B57" s="8">
        <f>($A57/B$11)^2*$B$2*B$11*B$22+$B$5</f>
        <v>1670.25</v>
      </c>
      <c r="C57" s="8">
        <f>($A57/C$11)^2*$B$2*C$11*C$22+$B$5</f>
        <v>384.29399999999998</v>
      </c>
      <c r="D57" s="8">
        <f>($A57/D$11)^2*$B$2*D$11*D$22+$B$5</f>
        <v>295.06439999999998</v>
      </c>
      <c r="E57" s="8">
        <f>($A57/E$11)^2*$B$2*E$11*E$22+$B$5</f>
        <v>499.76759999999996</v>
      </c>
      <c r="F57" s="8">
        <f>($A57/F$11)^2*$B$2*F$11*F$22+$B$5</f>
        <v>436.78199999999998</v>
      </c>
      <c r="G57" s="8">
        <f>($A57/G$11)^2*$B$2*G$11*G$22+$B$5</f>
        <v>541.75800000000004</v>
      </c>
      <c r="H57" s="8">
        <f>($A57/H$11)^2*$B$2*H$11*H$22+$B$5</f>
        <v>217.6446</v>
      </c>
      <c r="I57" s="8">
        <f>($A57/I$11)^2*$B$2*I$11*I$22+$B$5</f>
        <v>148.97280000000001</v>
      </c>
      <c r="J57" s="8">
        <f>($A57/J$11)^2*$B$2*J$11*J$22+$B$5</f>
        <v>365.92320000000001</v>
      </c>
      <c r="K57" s="8">
        <f>($A57/K$11)^2*$B$2*K$11*K$22+$B$5</f>
        <v>318.68399999999997</v>
      </c>
      <c r="L57" s="8">
        <f>($A57/L$11)^2*$B$2*L$11*L$22+$B$5</f>
        <v>195.3372</v>
      </c>
      <c r="M57" s="8">
        <f>($A57/M$11)^2*$B$2*M$11*M$22+$B$5</f>
        <v>171.7176</v>
      </c>
      <c r="N57" s="8">
        <f>($A57/N$11)^2*$B$2*N$11*N$22+$B$5</f>
        <v>192.71280000000002</v>
      </c>
      <c r="O57" s="8">
        <f>($A57/O$11)^2*$B$2*O$11*O$22+$B$5</f>
        <v>169.0932</v>
      </c>
      <c r="P57" s="8">
        <f>($A57/P$11)^2*$B$2*P$11*P$22+$B$5</f>
        <v>401.78999999999996</v>
      </c>
      <c r="Q57" s="8">
        <f>($A57/Q$11)^2*$B$2*Q$11*Q$22+$B$5</f>
        <v>288.06600000000003</v>
      </c>
      <c r="S57" s="8">
        <f>($A57/S$11)^2*$B$2*S$11*S$22+$B$5</f>
        <v>285.87900000000002</v>
      </c>
      <c r="T57" s="8">
        <f>($A57/T$11)^2*$B$2*T$11*T$22+$B$5</f>
        <v>123.8223</v>
      </c>
      <c r="U57" s="8">
        <f>($A57/U$11)^2*$B$2*U$11*U$22+$B$5</f>
        <v>89.486400000000003</v>
      </c>
      <c r="V57" s="8">
        <f>($A57/V$11)^2*$B$2*V$11*V$22+$B$5</f>
        <v>197.9616</v>
      </c>
      <c r="W57" s="8">
        <f>($A57/W$11)^2*$B$2*W$11*W$22+$B$5</f>
        <v>111.35640000000001</v>
      </c>
      <c r="X57" s="8">
        <f>($A57/X$11)^2*$B$2*X$11*X$22+$B$5</f>
        <v>99.546599999999998</v>
      </c>
    </row>
    <row r="58" spans="1:24" x14ac:dyDescent="0.3">
      <c r="A58" s="4">
        <v>28</v>
      </c>
      <c r="B58" s="8">
        <f>($A58/B$11)^2*$B$2*B$11*B$22+$B$5</f>
        <v>1793.9999999999998</v>
      </c>
      <c r="C58" s="8">
        <f>($A58/C$11)^2*$B$2*C$11*C$22+$B$5</f>
        <v>411.02399999999994</v>
      </c>
      <c r="D58" s="8">
        <f>($A58/D$11)^2*$B$2*D$11*D$22+$B$5</f>
        <v>315.06239999999997</v>
      </c>
      <c r="E58" s="8">
        <f>($A58/E$11)^2*$B$2*E$11*E$22+$B$5</f>
        <v>535.20959999999991</v>
      </c>
      <c r="F58" s="8">
        <f>($A58/F$11)^2*$B$2*F$11*F$22+$B$5</f>
        <v>467.47199999999992</v>
      </c>
      <c r="G58" s="8">
        <f>($A58/G$11)^2*$B$2*G$11*G$22+$B$5</f>
        <v>580.36799999999994</v>
      </c>
      <c r="H58" s="8">
        <f>($A58/H$11)^2*$B$2*H$11*H$22+$B$5</f>
        <v>231.80159999999998</v>
      </c>
      <c r="I58" s="8">
        <f>($A58/I$11)^2*$B$2*I$11*I$22+$B$5</f>
        <v>157.94880000000001</v>
      </c>
      <c r="J58" s="8">
        <f>($A58/J$11)^2*$B$2*J$11*J$22+$B$5</f>
        <v>391.2672</v>
      </c>
      <c r="K58" s="8">
        <f>($A58/K$11)^2*$B$2*K$11*K$22+$B$5</f>
        <v>340.46399999999994</v>
      </c>
      <c r="L58" s="8">
        <f>($A58/L$11)^2*$B$2*L$11*L$22+$B$5</f>
        <v>207.81119999999999</v>
      </c>
      <c r="M58" s="8">
        <f>($A58/M$11)^2*$B$2*M$11*M$22+$B$5</f>
        <v>182.40959999999998</v>
      </c>
      <c r="N58" s="8">
        <f>($A58/N$11)^2*$B$2*N$11*N$22+$B$5</f>
        <v>204.9888</v>
      </c>
      <c r="O58" s="8">
        <f>($A58/O$11)^2*$B$2*O$11*O$22+$B$5</f>
        <v>179.58719999999997</v>
      </c>
      <c r="P58" s="8">
        <f>($A58/P$11)^2*$B$2*P$11*P$22+$B$5</f>
        <v>429.83999999999992</v>
      </c>
      <c r="Q58" s="8">
        <f>($A58/Q$11)^2*$B$2*Q$11*Q$22+$B$5</f>
        <v>307.536</v>
      </c>
      <c r="S58" s="8">
        <f>($A58/S$11)^2*$B$2*S$11*S$22+$B$5</f>
        <v>305.18399999999997</v>
      </c>
      <c r="T58" s="8">
        <f>($A58/T$11)^2*$B$2*T$11*T$22+$B$5</f>
        <v>130.9008</v>
      </c>
      <c r="U58" s="8">
        <f>($A58/U$11)^2*$B$2*U$11*U$22+$B$5</f>
        <v>93.974400000000003</v>
      </c>
      <c r="V58" s="8">
        <f>($A58/V$11)^2*$B$2*V$11*V$22+$B$5</f>
        <v>210.6336</v>
      </c>
      <c r="W58" s="8">
        <f>($A58/W$11)^2*$B$2*W$11*W$22+$B$5</f>
        <v>117.4944</v>
      </c>
      <c r="X58" s="8">
        <f>($A58/X$11)^2*$B$2*X$11*X$22+$B$5</f>
        <v>104.79359999999998</v>
      </c>
    </row>
    <row r="59" spans="1:24" x14ac:dyDescent="0.3">
      <c r="A59" s="4">
        <v>29</v>
      </c>
      <c r="B59" s="8">
        <f>($A59/B$11)^2*$B$2*B$11*B$22+$B$5</f>
        <v>1922.2499999999998</v>
      </c>
      <c r="C59" s="8">
        <f>($A59/C$11)^2*$B$2*C$11*C$22+$B$5</f>
        <v>438.72599999999994</v>
      </c>
      <c r="D59" s="8">
        <f>($A59/D$11)^2*$B$2*D$11*D$22+$B$5</f>
        <v>335.78759999999994</v>
      </c>
      <c r="E59" s="8">
        <f>($A59/E$11)^2*$B$2*E$11*E$22+$B$5</f>
        <v>571.94039999999984</v>
      </c>
      <c r="F59" s="8">
        <f>($A59/F$11)^2*$B$2*F$11*F$22+$B$5</f>
        <v>499.27799999999996</v>
      </c>
      <c r="G59" s="8">
        <f>($A59/G$11)^2*$B$2*G$11*G$22+$B$5</f>
        <v>620.38199999999995</v>
      </c>
      <c r="H59" s="8">
        <f>($A59/H$11)^2*$B$2*H$11*H$22+$B$5</f>
        <v>246.4734</v>
      </c>
      <c r="I59" s="8">
        <f>($A59/I$11)^2*$B$2*I$11*I$22+$B$5</f>
        <v>167.25119999999995</v>
      </c>
      <c r="J59" s="8">
        <f>($A59/J$11)^2*$B$2*J$11*J$22+$B$5</f>
        <v>417.53279999999995</v>
      </c>
      <c r="K59" s="8">
        <f>($A59/K$11)^2*$B$2*K$11*K$22+$B$5</f>
        <v>363.03599999999994</v>
      </c>
      <c r="L59" s="8">
        <f>($A59/L$11)^2*$B$2*L$11*L$22+$B$5</f>
        <v>220.73879999999997</v>
      </c>
      <c r="M59" s="8">
        <f>($A59/M$11)^2*$B$2*M$11*M$22+$B$5</f>
        <v>193.49039999999999</v>
      </c>
      <c r="N59" s="8">
        <f>($A59/N$11)^2*$B$2*N$11*N$22+$B$5</f>
        <v>217.71119999999999</v>
      </c>
      <c r="O59" s="8">
        <f>($A59/O$11)^2*$B$2*O$11*O$22+$B$5</f>
        <v>190.46279999999999</v>
      </c>
      <c r="P59" s="8">
        <f>($A59/P$11)^2*$B$2*P$11*P$22+$B$5</f>
        <v>458.90999999999991</v>
      </c>
      <c r="Q59" s="8">
        <f>($A59/Q$11)^2*$B$2*Q$11*Q$22+$B$5</f>
        <v>327.714</v>
      </c>
      <c r="S59" s="8">
        <f>($A59/S$11)^2*$B$2*S$11*S$22+$B$5</f>
        <v>325.19099999999997</v>
      </c>
      <c r="T59" s="8">
        <f>($A59/T$11)^2*$B$2*T$11*T$22+$B$5</f>
        <v>138.23669999999998</v>
      </c>
      <c r="U59" s="8">
        <f>($A59/U$11)^2*$B$2*U$11*U$22+$B$5</f>
        <v>98.625599999999977</v>
      </c>
      <c r="V59" s="8">
        <f>($A59/V$11)^2*$B$2*V$11*V$22+$B$5</f>
        <v>223.76639999999998</v>
      </c>
      <c r="W59" s="8">
        <f>($A59/W$11)^2*$B$2*W$11*W$22+$B$5</f>
        <v>123.8556</v>
      </c>
      <c r="X59" s="8">
        <f>($A59/X$11)^2*$B$2*X$11*X$22+$B$5</f>
        <v>110.23139999999999</v>
      </c>
    </row>
    <row r="60" spans="1:24" x14ac:dyDescent="0.3">
      <c r="A60" s="4">
        <v>30</v>
      </c>
      <c r="B60" s="8">
        <f>($A60/B$11)^2*$B$2*B$11*B$22+$B$5</f>
        <v>2055</v>
      </c>
      <c r="C60" s="8">
        <f>($A60/C$11)^2*$B$2*C$11*C$22+$B$5</f>
        <v>467.4</v>
      </c>
      <c r="D60" s="8">
        <f>($A60/D$11)^2*$B$2*D$11*D$22+$B$5</f>
        <v>357.23999999999995</v>
      </c>
      <c r="E60" s="8">
        <f>($A60/E$11)^2*$B$2*E$11*E$22+$B$5</f>
        <v>609.95999999999992</v>
      </c>
      <c r="F60" s="8">
        <f>($A60/F$11)^2*$B$2*F$11*F$22+$B$5</f>
        <v>532.20000000000005</v>
      </c>
      <c r="G60" s="8">
        <f>($A60/G$11)^2*$B$2*G$11*G$22+$B$5</f>
        <v>661.8</v>
      </c>
      <c r="H60" s="8">
        <f>($A60/H$11)^2*$B$2*H$11*H$22+$B$5</f>
        <v>261.65999999999997</v>
      </c>
      <c r="I60" s="8">
        <f>($A60/I$11)^2*$B$2*I$11*I$22+$B$5</f>
        <v>176.88</v>
      </c>
      <c r="J60" s="8">
        <f>($A60/J$11)^2*$B$2*J$11*J$22+$B$5</f>
        <v>444.72</v>
      </c>
      <c r="K60" s="8">
        <f>($A60/K$11)^2*$B$2*K$11*K$22+$B$5</f>
        <v>386.4</v>
      </c>
      <c r="L60" s="8">
        <f>($A60/L$11)^2*$B$2*L$11*L$22+$B$5</f>
        <v>234.11999999999998</v>
      </c>
      <c r="M60" s="8">
        <f>($A60/M$11)^2*$B$2*M$11*M$22+$B$5</f>
        <v>204.96</v>
      </c>
      <c r="N60" s="8">
        <f>($A60/N$11)^2*$B$2*N$11*N$22+$B$5</f>
        <v>230.88</v>
      </c>
      <c r="O60" s="8">
        <f>($A60/O$11)^2*$B$2*O$11*O$22+$B$5</f>
        <v>201.72</v>
      </c>
      <c r="P60" s="8">
        <f>($A60/P$11)^2*$B$2*P$11*P$22+$B$5</f>
        <v>488.99999999999994</v>
      </c>
      <c r="Q60" s="8">
        <f>($A60/Q$11)^2*$B$2*Q$11*Q$22+$B$5</f>
        <v>348.6</v>
      </c>
      <c r="S60" s="8">
        <f>($A60/S$11)^2*$B$2*S$11*S$22+$B$5</f>
        <v>345.9</v>
      </c>
      <c r="T60" s="8">
        <f>($A60/T$11)^2*$B$2*T$11*T$22+$B$5</f>
        <v>145.82999999999998</v>
      </c>
      <c r="U60" s="8">
        <f>($A60/U$11)^2*$B$2*U$11*U$22+$B$5</f>
        <v>103.44</v>
      </c>
      <c r="V60" s="8">
        <f>($A60/V$11)^2*$B$2*V$11*V$22+$B$5</f>
        <v>237.36</v>
      </c>
      <c r="W60" s="8">
        <f>($A60/W$11)^2*$B$2*W$11*W$22+$B$5</f>
        <v>130.44</v>
      </c>
      <c r="X60" s="8">
        <f>($A60/X$11)^2*$B$2*X$11*X$22+$B$5</f>
        <v>115.86</v>
      </c>
    </row>
  </sheetData>
  <conditionalFormatting sqref="B30:Q60">
    <cfRule type="cellIs" dxfId="8" priority="10" operator="between">
      <formula>100</formula>
      <formula>175</formula>
    </cfRule>
    <cfRule type="cellIs" dxfId="7" priority="11" operator="lessThan">
      <formula>100</formula>
    </cfRule>
    <cfRule type="cellIs" dxfId="6" priority="12" operator="greaterThan">
      <formula>175</formula>
    </cfRule>
  </conditionalFormatting>
  <conditionalFormatting sqref="W30:X60">
    <cfRule type="cellIs" dxfId="5" priority="4" operator="between">
      <formula>100</formula>
      <formula>175</formula>
    </cfRule>
    <cfRule type="cellIs" dxfId="4" priority="5" operator="lessThan">
      <formula>100</formula>
    </cfRule>
    <cfRule type="cellIs" dxfId="3" priority="6" operator="greaterThan">
      <formula>175</formula>
    </cfRule>
  </conditionalFormatting>
  <conditionalFormatting sqref="S30:V60">
    <cfRule type="cellIs" dxfId="2" priority="1" operator="between">
      <formula>100</formula>
      <formula>175</formula>
    </cfRule>
    <cfRule type="cellIs" dxfId="1" priority="2" operator="lessThan">
      <formula>100</formula>
    </cfRule>
    <cfRule type="cellIs" dxfId="0" priority="3" operator="greaterThan">
      <formula>175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Cotten</dc:creator>
  <cp:lastModifiedBy>Chip Cotten</cp:lastModifiedBy>
  <dcterms:created xsi:type="dcterms:W3CDTF">2017-06-11T18:43:07Z</dcterms:created>
  <dcterms:modified xsi:type="dcterms:W3CDTF">2017-06-14T23:20:43Z</dcterms:modified>
</cp:coreProperties>
</file>