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saf-my.dps.mil/personal/colby_bird_us_af_mil/Documents/Desktop/"/>
    </mc:Choice>
  </mc:AlternateContent>
  <bookViews>
    <workbookView xWindow="0" yWindow="140" windowWidth="19200" windowHeight="7100" tabRatio="732" activeTab="8"/>
  </bookViews>
  <sheets>
    <sheet name="PriceData" sheetId="1" r:id="rId1"/>
    <sheet name="ReturnData" sheetId="2" r:id="rId2"/>
    <sheet name="PG" sheetId="3" r:id="rId3"/>
    <sheet name="Portfolio Returns" sheetId="4" r:id="rId4"/>
    <sheet name="Frontier" sheetId="7" r:id="rId5"/>
    <sheet name="Regressions" sheetId="8" r:id="rId6"/>
    <sheet name="Beta" sheetId="9" r:id="rId7"/>
    <sheet name="SML" sheetId="10" r:id="rId8"/>
    <sheet name="NewPriceData" sheetId="11" r:id="rId9"/>
    <sheet name="NewReturnData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0" l="1" a="1"/>
  <c r="C2" i="10" s="1"/>
  <c r="B5" i="10" a="1"/>
  <c r="B5" i="10" s="1"/>
  <c r="B4" i="10"/>
  <c r="B3" i="10"/>
  <c r="B2" i="10"/>
  <c r="B102" i="2"/>
  <c r="M102" i="2"/>
  <c r="N102" i="2"/>
  <c r="O102" i="2"/>
  <c r="P102" i="2"/>
  <c r="Q102" i="2"/>
  <c r="R102" i="2"/>
  <c r="S102" i="2"/>
  <c r="T102" i="2"/>
  <c r="U102" i="2"/>
  <c r="L102" i="2"/>
  <c r="Y28" i="2"/>
  <c r="V27" i="2"/>
  <c r="W27" i="2"/>
  <c r="X27" i="2"/>
  <c r="Y27" i="2"/>
  <c r="Z27" i="2"/>
  <c r="AA27" i="2"/>
  <c r="AB27" i="2"/>
  <c r="AC27" i="2"/>
  <c r="AD27" i="2"/>
  <c r="AE27" i="2"/>
  <c r="V28" i="2"/>
  <c r="W28" i="2"/>
  <c r="X28" i="2"/>
  <c r="Z28" i="2"/>
  <c r="AA28" i="2"/>
  <c r="AB28" i="2"/>
  <c r="AC28" i="2"/>
  <c r="AD28" i="2"/>
  <c r="AE28" i="2"/>
  <c r="V29" i="2"/>
  <c r="W29" i="2"/>
  <c r="X29" i="2"/>
  <c r="Y29" i="2"/>
  <c r="Z29" i="2"/>
  <c r="AA29" i="2"/>
  <c r="AB29" i="2"/>
  <c r="AC29" i="2"/>
  <c r="AD29" i="2"/>
  <c r="AE29" i="2"/>
  <c r="V30" i="2"/>
  <c r="W30" i="2"/>
  <c r="X30" i="2"/>
  <c r="Y30" i="2"/>
  <c r="Z30" i="2"/>
  <c r="AA30" i="2"/>
  <c r="AB30" i="2"/>
  <c r="AC30" i="2"/>
  <c r="AD30" i="2"/>
  <c r="AE30" i="2"/>
  <c r="AE26" i="2"/>
  <c r="AB26" i="2"/>
  <c r="AC26" i="2"/>
  <c r="AD26" i="2"/>
  <c r="W26" i="2"/>
  <c r="X26" i="2"/>
  <c r="Y26" i="2"/>
  <c r="Z26" i="2"/>
  <c r="AA26" i="2"/>
  <c r="V26" i="2"/>
  <c r="H102" i="2"/>
  <c r="E102" i="2"/>
  <c r="C8" i="10" l="1"/>
  <c r="C7" i="10"/>
  <c r="C14" i="10"/>
  <c r="C6" i="10"/>
  <c r="C13" i="10"/>
  <c r="C5" i="10"/>
  <c r="C9" i="10"/>
  <c r="C12" i="10"/>
  <c r="C4" i="10"/>
  <c r="C11" i="10"/>
  <c r="C3" i="10"/>
  <c r="C15" i="10"/>
  <c r="C10" i="10"/>
  <c r="B12" i="10"/>
  <c r="B11" i="10"/>
  <c r="B10" i="10"/>
  <c r="B9" i="10"/>
  <c r="B15" i="10"/>
  <c r="B7" i="10"/>
  <c r="B8" i="10"/>
  <c r="B14" i="10"/>
  <c r="B6" i="10"/>
  <c r="B13" i="10"/>
  <c r="D2" i="8" l="1"/>
  <c r="E2" i="8"/>
  <c r="F2" i="8"/>
  <c r="G2" i="8"/>
  <c r="H2" i="8"/>
  <c r="I2" i="8"/>
  <c r="J2" i="8"/>
  <c r="K2" i="8"/>
  <c r="L2" i="8"/>
  <c r="M2" i="8"/>
  <c r="N2" i="8"/>
  <c r="O2" i="8"/>
  <c r="P2" i="8"/>
  <c r="P3" i="8" l="1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D4" i="8"/>
  <c r="E4" i="8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D23" i="8"/>
  <c r="E23" i="8"/>
  <c r="D24" i="8"/>
  <c r="E24" i="8"/>
  <c r="D25" i="8"/>
  <c r="E25" i="8"/>
  <c r="D26" i="8"/>
  <c r="E26" i="8"/>
  <c r="D27" i="8"/>
  <c r="E27" i="8"/>
  <c r="D28" i="8"/>
  <c r="E28" i="8"/>
  <c r="D29" i="8"/>
  <c r="E29" i="8"/>
  <c r="D30" i="8"/>
  <c r="E30" i="8"/>
  <c r="D31" i="8"/>
  <c r="E31" i="8"/>
  <c r="D32" i="8"/>
  <c r="E32" i="8"/>
  <c r="D33" i="8"/>
  <c r="E33" i="8"/>
  <c r="D34" i="8"/>
  <c r="E34" i="8"/>
  <c r="D35" i="8"/>
  <c r="E35" i="8"/>
  <c r="D36" i="8"/>
  <c r="E36" i="8"/>
  <c r="D37" i="8"/>
  <c r="E37" i="8"/>
  <c r="D38" i="8"/>
  <c r="E38" i="8"/>
  <c r="D39" i="8"/>
  <c r="E39" i="8"/>
  <c r="D40" i="8"/>
  <c r="E40" i="8"/>
  <c r="D41" i="8"/>
  <c r="E41" i="8"/>
  <c r="D42" i="8"/>
  <c r="E42" i="8"/>
  <c r="D43" i="8"/>
  <c r="E43" i="8"/>
  <c r="D44" i="8"/>
  <c r="E44" i="8"/>
  <c r="D45" i="8"/>
  <c r="E45" i="8"/>
  <c r="D46" i="8"/>
  <c r="E46" i="8"/>
  <c r="D47" i="8"/>
  <c r="E47" i="8"/>
  <c r="D48" i="8"/>
  <c r="E48" i="8"/>
  <c r="D49" i="8"/>
  <c r="E49" i="8"/>
  <c r="D50" i="8"/>
  <c r="E50" i="8"/>
  <c r="D51" i="8"/>
  <c r="E51" i="8"/>
  <c r="D52" i="8"/>
  <c r="E52" i="8"/>
  <c r="D53" i="8"/>
  <c r="E53" i="8"/>
  <c r="D54" i="8"/>
  <c r="E54" i="8"/>
  <c r="D55" i="8"/>
  <c r="E55" i="8"/>
  <c r="D56" i="8"/>
  <c r="E56" i="8"/>
  <c r="D57" i="8"/>
  <c r="E57" i="8"/>
  <c r="D58" i="8"/>
  <c r="E58" i="8"/>
  <c r="D59" i="8"/>
  <c r="E59" i="8"/>
  <c r="D60" i="8"/>
  <c r="E60" i="8"/>
  <c r="D61" i="8"/>
  <c r="E61" i="8"/>
  <c r="D62" i="8"/>
  <c r="E62" i="8"/>
  <c r="D63" i="8"/>
  <c r="E63" i="8"/>
  <c r="D64" i="8"/>
  <c r="E64" i="8"/>
  <c r="D65" i="8"/>
  <c r="E65" i="8"/>
  <c r="D66" i="8"/>
  <c r="E66" i="8"/>
  <c r="D67" i="8"/>
  <c r="E67" i="8"/>
  <c r="D68" i="8"/>
  <c r="E68" i="8"/>
  <c r="D69" i="8"/>
  <c r="E69" i="8"/>
  <c r="D70" i="8"/>
  <c r="E70" i="8"/>
  <c r="D71" i="8"/>
  <c r="E71" i="8"/>
  <c r="D72" i="8"/>
  <c r="E72" i="8"/>
  <c r="D73" i="8"/>
  <c r="E73" i="8"/>
  <c r="D74" i="8"/>
  <c r="E74" i="8"/>
  <c r="D75" i="8"/>
  <c r="E75" i="8"/>
  <c r="D76" i="8"/>
  <c r="E76" i="8"/>
  <c r="D77" i="8"/>
  <c r="E77" i="8"/>
  <c r="D78" i="8"/>
  <c r="E78" i="8"/>
  <c r="D79" i="8"/>
  <c r="E79" i="8"/>
  <c r="D80" i="8"/>
  <c r="E80" i="8"/>
  <c r="D81" i="8"/>
  <c r="E81" i="8"/>
  <c r="D82" i="8"/>
  <c r="E82" i="8"/>
  <c r="D83" i="8"/>
  <c r="E83" i="8"/>
  <c r="D84" i="8"/>
  <c r="E84" i="8"/>
  <c r="D85" i="8"/>
  <c r="E85" i="8"/>
  <c r="D86" i="8"/>
  <c r="E86" i="8"/>
  <c r="D87" i="8"/>
  <c r="E87" i="8"/>
  <c r="D88" i="8"/>
  <c r="E88" i="8"/>
  <c r="D89" i="8"/>
  <c r="E89" i="8"/>
  <c r="D90" i="8"/>
  <c r="E90" i="8"/>
  <c r="D91" i="8"/>
  <c r="E91" i="8"/>
  <c r="D92" i="8"/>
  <c r="E92" i="8"/>
  <c r="D93" i="8"/>
  <c r="E93" i="8"/>
  <c r="D94" i="8"/>
  <c r="E94" i="8"/>
  <c r="D95" i="8"/>
  <c r="E95" i="8"/>
  <c r="D96" i="8"/>
  <c r="E96" i="8"/>
  <c r="D97" i="8"/>
  <c r="E97" i="8"/>
  <c r="D98" i="8"/>
  <c r="E98" i="8"/>
  <c r="D3" i="8"/>
  <c r="E3" i="8"/>
  <c r="C2" i="8"/>
  <c r="O101" i="4"/>
  <c r="O102" i="4"/>
  <c r="C102" i="4"/>
  <c r="D102" i="4"/>
  <c r="T17" i="4"/>
  <c r="T18" i="4"/>
  <c r="T16" i="4"/>
  <c r="E101" i="3"/>
  <c r="E100" i="3"/>
  <c r="B103" i="3"/>
  <c r="C101" i="4" l="1"/>
  <c r="D101" i="4"/>
  <c r="B98" i="4"/>
  <c r="B97" i="4"/>
  <c r="C97" i="8" s="1"/>
  <c r="B96" i="4"/>
  <c r="B95" i="4"/>
  <c r="B94" i="4"/>
  <c r="B93" i="4"/>
  <c r="B92" i="4"/>
  <c r="B91" i="4"/>
  <c r="B90" i="4"/>
  <c r="B89" i="4"/>
  <c r="C89" i="8" s="1"/>
  <c r="B88" i="4"/>
  <c r="B87" i="4"/>
  <c r="B86" i="4"/>
  <c r="B85" i="4"/>
  <c r="B84" i="4"/>
  <c r="N84" i="4" s="1"/>
  <c r="O84" i="8" s="1"/>
  <c r="B83" i="4"/>
  <c r="B82" i="4"/>
  <c r="B81" i="4"/>
  <c r="B80" i="4"/>
  <c r="B79" i="4"/>
  <c r="C79" i="8" s="1"/>
  <c r="B78" i="4"/>
  <c r="B77" i="4"/>
  <c r="B76" i="4"/>
  <c r="B75" i="4"/>
  <c r="B74" i="4"/>
  <c r="B73" i="4"/>
  <c r="C73" i="8" s="1"/>
  <c r="B72" i="4"/>
  <c r="B71" i="4"/>
  <c r="B70" i="4"/>
  <c r="B69" i="4"/>
  <c r="B68" i="4"/>
  <c r="B67" i="4"/>
  <c r="B66" i="4"/>
  <c r="B65" i="4"/>
  <c r="B64" i="4"/>
  <c r="C64" i="8" s="1"/>
  <c r="B63" i="4"/>
  <c r="B62" i="4"/>
  <c r="B61" i="4"/>
  <c r="B60" i="4"/>
  <c r="B59" i="4"/>
  <c r="B58" i="4"/>
  <c r="B57" i="4"/>
  <c r="B56" i="4"/>
  <c r="C56" i="8" s="1"/>
  <c r="B55" i="4"/>
  <c r="B54" i="4"/>
  <c r="B53" i="4"/>
  <c r="B52" i="4"/>
  <c r="B51" i="4"/>
  <c r="B50" i="4"/>
  <c r="B49" i="4"/>
  <c r="B48" i="4"/>
  <c r="C48" i="8" s="1"/>
  <c r="B47" i="4"/>
  <c r="C47" i="8" s="1"/>
  <c r="B46" i="4"/>
  <c r="B45" i="4"/>
  <c r="B44" i="4"/>
  <c r="B43" i="4"/>
  <c r="B42" i="4"/>
  <c r="B41" i="4"/>
  <c r="C41" i="8" s="1"/>
  <c r="B40" i="4"/>
  <c r="C40" i="8" s="1"/>
  <c r="B39" i="4"/>
  <c r="B38" i="4"/>
  <c r="B37" i="4"/>
  <c r="B36" i="4"/>
  <c r="B35" i="4"/>
  <c r="B34" i="4"/>
  <c r="B33" i="4"/>
  <c r="C33" i="8" s="1"/>
  <c r="B32" i="4"/>
  <c r="C32" i="8" s="1"/>
  <c r="B31" i="4"/>
  <c r="C31" i="8" s="1"/>
  <c r="B30" i="4"/>
  <c r="B29" i="4"/>
  <c r="B28" i="4"/>
  <c r="C28" i="8" s="1"/>
  <c r="B27" i="4"/>
  <c r="B26" i="4"/>
  <c r="C26" i="8" s="1"/>
  <c r="B25" i="4"/>
  <c r="C25" i="8" s="1"/>
  <c r="B24" i="4"/>
  <c r="C24" i="8" s="1"/>
  <c r="B23" i="4"/>
  <c r="C23" i="8" s="1"/>
  <c r="B22" i="4"/>
  <c r="B21" i="4"/>
  <c r="B20" i="4"/>
  <c r="B19" i="4"/>
  <c r="B18" i="4"/>
  <c r="B17" i="4"/>
  <c r="C17" i="8" s="1"/>
  <c r="B16" i="4"/>
  <c r="C16" i="8" s="1"/>
  <c r="B15" i="4"/>
  <c r="B14" i="4"/>
  <c r="B13" i="4"/>
  <c r="B12" i="4"/>
  <c r="C12" i="8" s="1"/>
  <c r="B11" i="4"/>
  <c r="B10" i="4"/>
  <c r="B9" i="4"/>
  <c r="B8" i="4"/>
  <c r="B7" i="4"/>
  <c r="B6" i="4"/>
  <c r="B5" i="4"/>
  <c r="B4" i="4"/>
  <c r="B3" i="4"/>
  <c r="C3" i="8" s="1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1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E3" i="2"/>
  <c r="H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4" i="2"/>
  <c r="B5" i="2"/>
  <c r="B6" i="2"/>
  <c r="B7" i="2"/>
  <c r="B8" i="2"/>
  <c r="B9" i="2"/>
  <c r="B10" i="2"/>
  <c r="B11" i="2"/>
  <c r="B12" i="2"/>
  <c r="B13" i="2"/>
  <c r="B3" i="2"/>
  <c r="F18" i="4" l="1"/>
  <c r="G18" i="8" s="1"/>
  <c r="C18" i="8"/>
  <c r="E50" i="4"/>
  <c r="F50" i="8" s="1"/>
  <c r="C50" i="8"/>
  <c r="K82" i="4"/>
  <c r="L82" i="8" s="1"/>
  <c r="C82" i="8"/>
  <c r="G6" i="4"/>
  <c r="H6" i="8" s="1"/>
  <c r="C6" i="8"/>
  <c r="K30" i="4"/>
  <c r="L30" i="8" s="1"/>
  <c r="C30" i="8"/>
  <c r="F46" i="4"/>
  <c r="G46" i="8" s="1"/>
  <c r="C46" i="8"/>
  <c r="M70" i="4"/>
  <c r="N70" i="8" s="1"/>
  <c r="C70" i="8"/>
  <c r="K86" i="4"/>
  <c r="L86" i="8" s="1"/>
  <c r="C86" i="8"/>
  <c r="N9" i="4"/>
  <c r="O9" i="8" s="1"/>
  <c r="C9" i="8"/>
  <c r="M49" i="4"/>
  <c r="N49" i="8" s="1"/>
  <c r="C49" i="8"/>
  <c r="I57" i="4"/>
  <c r="J57" i="8" s="1"/>
  <c r="C57" i="8"/>
  <c r="G65" i="4"/>
  <c r="H65" i="8" s="1"/>
  <c r="C65" i="8"/>
  <c r="K81" i="4"/>
  <c r="L81" i="8" s="1"/>
  <c r="C81" i="8"/>
  <c r="F34" i="4"/>
  <c r="G34" i="8" s="1"/>
  <c r="C34" i="8"/>
  <c r="K58" i="4"/>
  <c r="L58" i="8" s="1"/>
  <c r="C58" i="8"/>
  <c r="K90" i="4"/>
  <c r="L90" i="8" s="1"/>
  <c r="C90" i="8"/>
  <c r="E11" i="4"/>
  <c r="F11" i="8" s="1"/>
  <c r="C11" i="8"/>
  <c r="M27" i="4"/>
  <c r="N27" i="8" s="1"/>
  <c r="C27" i="8"/>
  <c r="I43" i="4"/>
  <c r="J43" i="8" s="1"/>
  <c r="C43" i="8"/>
  <c r="I59" i="4"/>
  <c r="J59" i="8" s="1"/>
  <c r="C59" i="8"/>
  <c r="L75" i="4"/>
  <c r="M75" i="8" s="1"/>
  <c r="C75" i="8"/>
  <c r="I4" i="4"/>
  <c r="J4" i="8" s="1"/>
  <c r="C4" i="8"/>
  <c r="J20" i="4"/>
  <c r="K20" i="8" s="1"/>
  <c r="C20" i="8"/>
  <c r="G36" i="4"/>
  <c r="H36" i="8" s="1"/>
  <c r="C36" i="8"/>
  <c r="G44" i="4"/>
  <c r="H44" i="8" s="1"/>
  <c r="C44" i="8"/>
  <c r="G52" i="4"/>
  <c r="H52" i="8" s="1"/>
  <c r="C52" i="8"/>
  <c r="L60" i="4"/>
  <c r="M60" i="8" s="1"/>
  <c r="C60" i="8"/>
  <c r="J68" i="4"/>
  <c r="K68" i="8" s="1"/>
  <c r="C68" i="8"/>
  <c r="I76" i="4"/>
  <c r="J76" i="8" s="1"/>
  <c r="C76" i="8"/>
  <c r="G84" i="4"/>
  <c r="H84" i="8" s="1"/>
  <c r="C84" i="8"/>
  <c r="G92" i="4"/>
  <c r="H92" i="8" s="1"/>
  <c r="C92" i="8"/>
  <c r="G76" i="4"/>
  <c r="H76" i="8" s="1"/>
  <c r="E74" i="4"/>
  <c r="F74" i="8" s="1"/>
  <c r="C74" i="8"/>
  <c r="M19" i="4"/>
  <c r="N19" i="8" s="1"/>
  <c r="C19" i="8"/>
  <c r="E35" i="4"/>
  <c r="F35" i="8" s="1"/>
  <c r="C35" i="8"/>
  <c r="K51" i="4"/>
  <c r="L51" i="8" s="1"/>
  <c r="C51" i="8"/>
  <c r="F67" i="4"/>
  <c r="G67" i="8" s="1"/>
  <c r="C67" i="8"/>
  <c r="I83" i="4"/>
  <c r="J83" i="8" s="1"/>
  <c r="C83" i="8"/>
  <c r="I91" i="4"/>
  <c r="J91" i="8" s="1"/>
  <c r="C91" i="8"/>
  <c r="L5" i="4"/>
  <c r="M5" i="8" s="1"/>
  <c r="C5" i="8"/>
  <c r="H13" i="4"/>
  <c r="I13" i="8" s="1"/>
  <c r="C13" i="8"/>
  <c r="H21" i="4"/>
  <c r="I21" i="8" s="1"/>
  <c r="C21" i="8"/>
  <c r="E29" i="4"/>
  <c r="F29" i="8" s="1"/>
  <c r="C29" i="8"/>
  <c r="E37" i="4"/>
  <c r="F37" i="8" s="1"/>
  <c r="C37" i="8"/>
  <c r="E45" i="4"/>
  <c r="F45" i="8" s="1"/>
  <c r="C45" i="8"/>
  <c r="E53" i="4"/>
  <c r="F53" i="8" s="1"/>
  <c r="C53" i="8"/>
  <c r="E61" i="4"/>
  <c r="F61" i="8" s="1"/>
  <c r="C61" i="8"/>
  <c r="J69" i="4"/>
  <c r="K69" i="8" s="1"/>
  <c r="C69" i="8"/>
  <c r="N77" i="4"/>
  <c r="O77" i="8" s="1"/>
  <c r="C77" i="8"/>
  <c r="E85" i="4"/>
  <c r="F85" i="8" s="1"/>
  <c r="C85" i="8"/>
  <c r="E93" i="4"/>
  <c r="F93" i="8" s="1"/>
  <c r="C93" i="8"/>
  <c r="K98" i="4"/>
  <c r="L98" i="8" s="1"/>
  <c r="C98" i="8"/>
  <c r="F14" i="4"/>
  <c r="G14" i="8" s="1"/>
  <c r="C14" i="8"/>
  <c r="E62" i="4"/>
  <c r="F62" i="8" s="1"/>
  <c r="C62" i="8"/>
  <c r="I7" i="4"/>
  <c r="J7" i="8" s="1"/>
  <c r="C7" i="8"/>
  <c r="E15" i="4"/>
  <c r="F15" i="8" s="1"/>
  <c r="C15" i="8"/>
  <c r="I39" i="4"/>
  <c r="J39" i="8" s="1"/>
  <c r="C39" i="8"/>
  <c r="E55" i="4"/>
  <c r="F55" i="8" s="1"/>
  <c r="C55" i="8"/>
  <c r="L63" i="4"/>
  <c r="M63" i="8" s="1"/>
  <c r="C63" i="8"/>
  <c r="I71" i="4"/>
  <c r="J71" i="8" s="1"/>
  <c r="C71" i="8"/>
  <c r="N87" i="4"/>
  <c r="O87" i="8" s="1"/>
  <c r="C87" i="8"/>
  <c r="H95" i="4"/>
  <c r="I95" i="8" s="1"/>
  <c r="C95" i="8"/>
  <c r="K10" i="4"/>
  <c r="L10" i="8" s="1"/>
  <c r="C10" i="8"/>
  <c r="G42" i="4"/>
  <c r="H42" i="8" s="1"/>
  <c r="C42" i="8"/>
  <c r="G66" i="4"/>
  <c r="H66" i="8" s="1"/>
  <c r="C66" i="8"/>
  <c r="G22" i="4"/>
  <c r="H22" i="8" s="1"/>
  <c r="C22" i="8"/>
  <c r="F38" i="4"/>
  <c r="G38" i="8" s="1"/>
  <c r="C38" i="8"/>
  <c r="F54" i="4"/>
  <c r="G54" i="8" s="1"/>
  <c r="C54" i="8"/>
  <c r="I78" i="4"/>
  <c r="J78" i="8" s="1"/>
  <c r="C78" i="8"/>
  <c r="K94" i="4"/>
  <c r="L94" i="8" s="1"/>
  <c r="C94" i="8"/>
  <c r="L8" i="4"/>
  <c r="M8" i="8" s="1"/>
  <c r="C8" i="8"/>
  <c r="K72" i="4"/>
  <c r="L72" i="8" s="1"/>
  <c r="C72" i="8"/>
  <c r="L80" i="4"/>
  <c r="M80" i="8" s="1"/>
  <c r="C80" i="8"/>
  <c r="F88" i="4"/>
  <c r="G88" i="8" s="1"/>
  <c r="C88" i="8"/>
  <c r="F96" i="4"/>
  <c r="G96" i="8" s="1"/>
  <c r="C96" i="8"/>
  <c r="M6" i="4"/>
  <c r="N6" i="8" s="1"/>
  <c r="H62" i="4"/>
  <c r="I62" i="8" s="1"/>
  <c r="F92" i="4"/>
  <c r="G92" i="8" s="1"/>
  <c r="N46" i="4"/>
  <c r="O46" i="8" s="1"/>
  <c r="I21" i="4"/>
  <c r="J21" i="8" s="1"/>
  <c r="L6" i="4"/>
  <c r="M6" i="8" s="1"/>
  <c r="E92" i="4"/>
  <c r="F92" i="8" s="1"/>
  <c r="G83" i="4"/>
  <c r="H83" i="8" s="1"/>
  <c r="H70" i="4"/>
  <c r="I70" i="8" s="1"/>
  <c r="I61" i="4"/>
  <c r="J61" i="8" s="1"/>
  <c r="M45" i="4"/>
  <c r="N45" i="8" s="1"/>
  <c r="M11" i="4"/>
  <c r="N11" i="8" s="1"/>
  <c r="G3" i="4"/>
  <c r="H3" i="8" s="1"/>
  <c r="B102" i="4"/>
  <c r="I5" i="4"/>
  <c r="J5" i="8" s="1"/>
  <c r="G94" i="4"/>
  <c r="H94" i="8" s="1"/>
  <c r="N88" i="4"/>
  <c r="O88" i="8" s="1"/>
  <c r="J78" i="4"/>
  <c r="K78" i="8" s="1"/>
  <c r="G70" i="4"/>
  <c r="H70" i="8" s="1"/>
  <c r="J52" i="4"/>
  <c r="K52" i="8" s="1"/>
  <c r="L35" i="4"/>
  <c r="M35" i="8" s="1"/>
  <c r="H4" i="4"/>
  <c r="I4" i="8" s="1"/>
  <c r="L93" i="4"/>
  <c r="M93" i="8" s="1"/>
  <c r="J85" i="4"/>
  <c r="K85" i="8" s="1"/>
  <c r="H78" i="4"/>
  <c r="I78" i="8" s="1"/>
  <c r="K67" i="4"/>
  <c r="L67" i="8" s="1"/>
  <c r="I52" i="4"/>
  <c r="J52" i="8" s="1"/>
  <c r="E27" i="4"/>
  <c r="F27" i="8" s="1"/>
  <c r="I3" i="4"/>
  <c r="J3" i="8" s="1"/>
  <c r="E6" i="4"/>
  <c r="F6" i="8" s="1"/>
  <c r="N6" i="4"/>
  <c r="O6" i="8" s="1"/>
  <c r="K3" i="4"/>
  <c r="L3" i="8" s="1"/>
  <c r="H94" i="4"/>
  <c r="I94" i="8" s="1"/>
  <c r="L92" i="4"/>
  <c r="M92" i="8" s="1"/>
  <c r="I90" i="4"/>
  <c r="J90" i="8" s="1"/>
  <c r="K85" i="4"/>
  <c r="L85" i="8" s="1"/>
  <c r="H83" i="4"/>
  <c r="I83" i="8" s="1"/>
  <c r="H76" i="4"/>
  <c r="I76" i="8" s="1"/>
  <c r="L67" i="4"/>
  <c r="M67" i="8" s="1"/>
  <c r="K62" i="4"/>
  <c r="L62" i="8" s="1"/>
  <c r="N58" i="4"/>
  <c r="O58" i="8" s="1"/>
  <c r="I53" i="4"/>
  <c r="J53" i="8" s="1"/>
  <c r="K42" i="4"/>
  <c r="L42" i="8" s="1"/>
  <c r="M35" i="4"/>
  <c r="N35" i="8" s="1"/>
  <c r="L27" i="4"/>
  <c r="M27" i="8" s="1"/>
  <c r="G14" i="4"/>
  <c r="H14" i="8" s="1"/>
  <c r="J98" i="4"/>
  <c r="K98" i="8" s="1"/>
  <c r="M58" i="4"/>
  <c r="N58" i="8" s="1"/>
  <c r="K66" i="4"/>
  <c r="L66" i="8" s="1"/>
  <c r="F42" i="4"/>
  <c r="G42" i="8" s="1"/>
  <c r="G34" i="4"/>
  <c r="H34" i="8" s="1"/>
  <c r="L11" i="4"/>
  <c r="M11" i="8" s="1"/>
  <c r="I10" i="4"/>
  <c r="J10" i="8" s="1"/>
  <c r="G4" i="4"/>
  <c r="H4" i="8" s="1"/>
  <c r="K5" i="4"/>
  <c r="L5" i="8" s="1"/>
  <c r="H98" i="4"/>
  <c r="I98" i="8" s="1"/>
  <c r="K93" i="4"/>
  <c r="L93" i="8" s="1"/>
  <c r="N91" i="4"/>
  <c r="O91" i="8" s="1"/>
  <c r="M84" i="4"/>
  <c r="N84" i="8" s="1"/>
  <c r="J82" i="4"/>
  <c r="K82" i="8" s="1"/>
  <c r="G78" i="4"/>
  <c r="H78" i="8" s="1"/>
  <c r="F75" i="4"/>
  <c r="G75" i="8" s="1"/>
  <c r="F70" i="4"/>
  <c r="G70" i="8" s="1"/>
  <c r="H66" i="4"/>
  <c r="I66" i="8" s="1"/>
  <c r="H61" i="4"/>
  <c r="I61" i="8" s="1"/>
  <c r="I45" i="4"/>
  <c r="J45" i="8" s="1"/>
  <c r="N38" i="4"/>
  <c r="O38" i="8" s="1"/>
  <c r="H10" i="4"/>
  <c r="I10" i="8" s="1"/>
  <c r="F4" i="4"/>
  <c r="G4" i="8" s="1"/>
  <c r="J5" i="4"/>
  <c r="K5" i="8" s="1"/>
  <c r="N96" i="4"/>
  <c r="O96" i="8" s="1"/>
  <c r="J93" i="4"/>
  <c r="K93" i="8" s="1"/>
  <c r="H91" i="4"/>
  <c r="I91" i="8" s="1"/>
  <c r="J86" i="4"/>
  <c r="K86" i="8" s="1"/>
  <c r="L84" i="4"/>
  <c r="M84" i="8" s="1"/>
  <c r="I82" i="4"/>
  <c r="J82" i="8" s="1"/>
  <c r="I77" i="4"/>
  <c r="J77" i="8" s="1"/>
  <c r="E75" i="4"/>
  <c r="F75" i="8" s="1"/>
  <c r="G69" i="4"/>
  <c r="H69" i="8" s="1"/>
  <c r="G61" i="4"/>
  <c r="H61" i="8" s="1"/>
  <c r="N54" i="4"/>
  <c r="O54" i="8" s="1"/>
  <c r="F51" i="4"/>
  <c r="G51" i="8" s="1"/>
  <c r="H45" i="4"/>
  <c r="I45" i="8" s="1"/>
  <c r="M37" i="4"/>
  <c r="N37" i="8" s="1"/>
  <c r="F30" i="4"/>
  <c r="G30" i="8" s="1"/>
  <c r="K20" i="4"/>
  <c r="L20" i="8" s="1"/>
  <c r="I98" i="4"/>
  <c r="J98" i="8" s="1"/>
  <c r="F9" i="4"/>
  <c r="G9" i="8" s="1"/>
  <c r="J10" i="4"/>
  <c r="K10" i="8" s="1"/>
  <c r="N4" i="4"/>
  <c r="O4" i="8" s="1"/>
  <c r="I93" i="4"/>
  <c r="J93" i="8" s="1"/>
  <c r="G91" i="4"/>
  <c r="H91" i="8" s="1"/>
  <c r="I86" i="4"/>
  <c r="J86" i="8" s="1"/>
  <c r="F84" i="4"/>
  <c r="G84" i="8" s="1"/>
  <c r="H82" i="4"/>
  <c r="I82" i="8" s="1"/>
  <c r="H77" i="4"/>
  <c r="I77" i="8" s="1"/>
  <c r="G74" i="4"/>
  <c r="H74" i="8" s="1"/>
  <c r="E69" i="4"/>
  <c r="F69" i="8" s="1"/>
  <c r="H65" i="4"/>
  <c r="I65" i="8" s="1"/>
  <c r="G60" i="4"/>
  <c r="H60" i="8" s="1"/>
  <c r="M54" i="4"/>
  <c r="N54" i="8" s="1"/>
  <c r="E51" i="4"/>
  <c r="F51" i="8" s="1"/>
  <c r="I37" i="4"/>
  <c r="J37" i="8" s="1"/>
  <c r="M29" i="4"/>
  <c r="N29" i="8" s="1"/>
  <c r="G18" i="4"/>
  <c r="H18" i="8" s="1"/>
  <c r="H90" i="4"/>
  <c r="I90" i="8" s="1"/>
  <c r="F83" i="4"/>
  <c r="G83" i="8" s="1"/>
  <c r="E9" i="4"/>
  <c r="F9" i="8" s="1"/>
  <c r="M3" i="4"/>
  <c r="N3" i="8" s="1"/>
  <c r="J94" i="4"/>
  <c r="K94" i="8" s="1"/>
  <c r="N92" i="4"/>
  <c r="O92" i="8" s="1"/>
  <c r="F91" i="4"/>
  <c r="G91" i="8" s="1"/>
  <c r="H86" i="4"/>
  <c r="I86" i="8" s="1"/>
  <c r="E84" i="4"/>
  <c r="F84" i="8" s="1"/>
  <c r="L81" i="4"/>
  <c r="M81" i="8" s="1"/>
  <c r="G77" i="4"/>
  <c r="H77" i="8" s="1"/>
  <c r="F74" i="4"/>
  <c r="G74" i="8" s="1"/>
  <c r="L68" i="4"/>
  <c r="M68" i="8" s="1"/>
  <c r="N59" i="4"/>
  <c r="O59" i="8" s="1"/>
  <c r="M53" i="4"/>
  <c r="N53" i="8" s="1"/>
  <c r="N50" i="4"/>
  <c r="O50" i="8" s="1"/>
  <c r="M43" i="4"/>
  <c r="N43" i="8" s="1"/>
  <c r="H37" i="4"/>
  <c r="I37" i="8" s="1"/>
  <c r="I29" i="4"/>
  <c r="J29" i="8" s="1"/>
  <c r="I75" i="4"/>
  <c r="J75" i="8" s="1"/>
  <c r="F6" i="4"/>
  <c r="G6" i="8" s="1"/>
  <c r="J8" i="4"/>
  <c r="K8" i="8" s="1"/>
  <c r="L3" i="4"/>
  <c r="M3" i="8" s="1"/>
  <c r="I94" i="4"/>
  <c r="J94" i="8" s="1"/>
  <c r="M92" i="4"/>
  <c r="N92" i="8" s="1"/>
  <c r="J90" i="4"/>
  <c r="K90" i="8" s="1"/>
  <c r="L85" i="4"/>
  <c r="M85" i="8" s="1"/>
  <c r="N83" i="4"/>
  <c r="O83" i="8" s="1"/>
  <c r="M67" i="4"/>
  <c r="N67" i="8" s="1"/>
  <c r="M62" i="4"/>
  <c r="N62" i="8" s="1"/>
  <c r="M59" i="4"/>
  <c r="N59" i="8" s="1"/>
  <c r="J53" i="4"/>
  <c r="K53" i="8" s="1"/>
  <c r="L43" i="4"/>
  <c r="M43" i="8" s="1"/>
  <c r="N14" i="4"/>
  <c r="O14" i="8" s="1"/>
  <c r="E24" i="4"/>
  <c r="F24" i="8" s="1"/>
  <c r="M24" i="4"/>
  <c r="N24" i="8" s="1"/>
  <c r="F24" i="4"/>
  <c r="G24" i="8" s="1"/>
  <c r="N24" i="4"/>
  <c r="O24" i="8" s="1"/>
  <c r="G24" i="4"/>
  <c r="H24" i="8" s="1"/>
  <c r="H24" i="4"/>
  <c r="I24" i="8" s="1"/>
  <c r="I24" i="4"/>
  <c r="J24" i="8" s="1"/>
  <c r="L24" i="4"/>
  <c r="M24" i="8" s="1"/>
  <c r="E32" i="4"/>
  <c r="F32" i="8" s="1"/>
  <c r="M32" i="4"/>
  <c r="N32" i="8" s="1"/>
  <c r="F32" i="4"/>
  <c r="G32" i="8" s="1"/>
  <c r="N32" i="4"/>
  <c r="O32" i="8" s="1"/>
  <c r="H32" i="4"/>
  <c r="I32" i="8" s="1"/>
  <c r="I32" i="4"/>
  <c r="J32" i="8" s="1"/>
  <c r="L32" i="4"/>
  <c r="M32" i="8" s="1"/>
  <c r="J32" i="4"/>
  <c r="K32" i="8" s="1"/>
  <c r="K32" i="4"/>
  <c r="L32" i="8" s="1"/>
  <c r="E40" i="4"/>
  <c r="F40" i="8" s="1"/>
  <c r="M40" i="4"/>
  <c r="N40" i="8" s="1"/>
  <c r="F40" i="4"/>
  <c r="G40" i="8" s="1"/>
  <c r="N40" i="4"/>
  <c r="O40" i="8" s="1"/>
  <c r="H40" i="4"/>
  <c r="I40" i="8" s="1"/>
  <c r="L40" i="4"/>
  <c r="M40" i="8" s="1"/>
  <c r="J40" i="4"/>
  <c r="K40" i="8" s="1"/>
  <c r="G40" i="4"/>
  <c r="H40" i="8" s="1"/>
  <c r="I40" i="4"/>
  <c r="J40" i="8" s="1"/>
  <c r="E48" i="4"/>
  <c r="F48" i="8" s="1"/>
  <c r="M48" i="4"/>
  <c r="N48" i="8" s="1"/>
  <c r="F48" i="4"/>
  <c r="G48" i="8" s="1"/>
  <c r="N48" i="4"/>
  <c r="O48" i="8" s="1"/>
  <c r="H48" i="4"/>
  <c r="I48" i="8" s="1"/>
  <c r="L48" i="4"/>
  <c r="M48" i="8" s="1"/>
  <c r="I48" i="4"/>
  <c r="J48" i="8" s="1"/>
  <c r="G48" i="4"/>
  <c r="H48" i="8" s="1"/>
  <c r="E56" i="4"/>
  <c r="F56" i="8" s="1"/>
  <c r="M56" i="4"/>
  <c r="N56" i="8" s="1"/>
  <c r="F56" i="4"/>
  <c r="G56" i="8" s="1"/>
  <c r="N56" i="4"/>
  <c r="O56" i="8" s="1"/>
  <c r="H56" i="4"/>
  <c r="I56" i="8" s="1"/>
  <c r="J56" i="4"/>
  <c r="K56" i="8" s="1"/>
  <c r="K56" i="4"/>
  <c r="L56" i="8" s="1"/>
  <c r="L56" i="4"/>
  <c r="M56" i="8" s="1"/>
  <c r="E64" i="4"/>
  <c r="F64" i="8" s="1"/>
  <c r="M64" i="4"/>
  <c r="N64" i="8" s="1"/>
  <c r="F64" i="4"/>
  <c r="G64" i="8" s="1"/>
  <c r="N64" i="4"/>
  <c r="O64" i="8" s="1"/>
  <c r="H64" i="4"/>
  <c r="I64" i="8" s="1"/>
  <c r="G64" i="4"/>
  <c r="H64" i="8" s="1"/>
  <c r="I64" i="4"/>
  <c r="J64" i="8" s="1"/>
  <c r="J64" i="4"/>
  <c r="K64" i="8" s="1"/>
  <c r="K64" i="4"/>
  <c r="L64" i="8" s="1"/>
  <c r="L64" i="4"/>
  <c r="M64" i="8" s="1"/>
  <c r="E72" i="4"/>
  <c r="F72" i="8" s="1"/>
  <c r="M72" i="4"/>
  <c r="N72" i="8" s="1"/>
  <c r="F72" i="4"/>
  <c r="G72" i="8" s="1"/>
  <c r="N72" i="4"/>
  <c r="O72" i="8" s="1"/>
  <c r="H72" i="4"/>
  <c r="I72" i="8" s="1"/>
  <c r="G72" i="4"/>
  <c r="H72" i="8" s="1"/>
  <c r="I72" i="4"/>
  <c r="J72" i="8" s="1"/>
  <c r="J72" i="4"/>
  <c r="K72" i="8" s="1"/>
  <c r="G80" i="4"/>
  <c r="H80" i="8" s="1"/>
  <c r="H80" i="4"/>
  <c r="I80" i="8" s="1"/>
  <c r="I80" i="4"/>
  <c r="J80" i="8" s="1"/>
  <c r="J80" i="4"/>
  <c r="K80" i="8" s="1"/>
  <c r="K80" i="4"/>
  <c r="L80" i="8" s="1"/>
  <c r="G88" i="4"/>
  <c r="H88" i="8" s="1"/>
  <c r="H88" i="4"/>
  <c r="I88" i="8" s="1"/>
  <c r="I88" i="4"/>
  <c r="J88" i="8" s="1"/>
  <c r="J88" i="4"/>
  <c r="K88" i="8" s="1"/>
  <c r="K88" i="4"/>
  <c r="L88" i="8" s="1"/>
  <c r="G96" i="4"/>
  <c r="H96" i="8" s="1"/>
  <c r="H96" i="4"/>
  <c r="I96" i="8" s="1"/>
  <c r="I96" i="4"/>
  <c r="J96" i="8" s="1"/>
  <c r="J96" i="4"/>
  <c r="K96" i="8" s="1"/>
  <c r="K96" i="4"/>
  <c r="L96" i="8" s="1"/>
  <c r="M96" i="4"/>
  <c r="N96" i="8" s="1"/>
  <c r="M88" i="4"/>
  <c r="N88" i="8" s="1"/>
  <c r="F80" i="4"/>
  <c r="G80" i="8" s="1"/>
  <c r="L71" i="4"/>
  <c r="M71" i="8" s="1"/>
  <c r="H9" i="4"/>
  <c r="I9" i="8" s="1"/>
  <c r="I9" i="4"/>
  <c r="J9" i="8" s="1"/>
  <c r="J9" i="4"/>
  <c r="K9" i="8" s="1"/>
  <c r="K9" i="4"/>
  <c r="L9" i="8" s="1"/>
  <c r="L9" i="4"/>
  <c r="M9" i="8" s="1"/>
  <c r="K17" i="4"/>
  <c r="L17" i="8" s="1"/>
  <c r="L17" i="4"/>
  <c r="M17" i="8" s="1"/>
  <c r="E17" i="4"/>
  <c r="F17" i="8" s="1"/>
  <c r="M17" i="4"/>
  <c r="N17" i="8" s="1"/>
  <c r="F17" i="4"/>
  <c r="G17" i="8" s="1"/>
  <c r="N17" i="4"/>
  <c r="O17" i="8" s="1"/>
  <c r="G17" i="4"/>
  <c r="H17" i="8" s="1"/>
  <c r="J17" i="4"/>
  <c r="K17" i="8" s="1"/>
  <c r="H17" i="4"/>
  <c r="I17" i="8" s="1"/>
  <c r="I17" i="4"/>
  <c r="J17" i="8" s="1"/>
  <c r="K25" i="4"/>
  <c r="L25" i="8" s="1"/>
  <c r="L25" i="4"/>
  <c r="M25" i="8" s="1"/>
  <c r="E25" i="4"/>
  <c r="F25" i="8" s="1"/>
  <c r="M25" i="4"/>
  <c r="N25" i="8" s="1"/>
  <c r="F25" i="4"/>
  <c r="G25" i="8" s="1"/>
  <c r="N25" i="4"/>
  <c r="O25" i="8" s="1"/>
  <c r="G25" i="4"/>
  <c r="H25" i="8" s="1"/>
  <c r="J25" i="4"/>
  <c r="K25" i="8" s="1"/>
  <c r="H25" i="4"/>
  <c r="I25" i="8" s="1"/>
  <c r="I25" i="4"/>
  <c r="J25" i="8" s="1"/>
  <c r="K33" i="4"/>
  <c r="L33" i="8" s="1"/>
  <c r="L33" i="4"/>
  <c r="M33" i="8" s="1"/>
  <c r="F33" i="4"/>
  <c r="G33" i="8" s="1"/>
  <c r="N33" i="4"/>
  <c r="O33" i="8" s="1"/>
  <c r="G33" i="4"/>
  <c r="H33" i="8" s="1"/>
  <c r="J33" i="4"/>
  <c r="K33" i="8" s="1"/>
  <c r="M33" i="4"/>
  <c r="N33" i="8" s="1"/>
  <c r="E33" i="4"/>
  <c r="F33" i="8" s="1"/>
  <c r="H33" i="4"/>
  <c r="I33" i="8" s="1"/>
  <c r="I33" i="4"/>
  <c r="J33" i="8" s="1"/>
  <c r="K41" i="4"/>
  <c r="L41" i="8" s="1"/>
  <c r="L41" i="4"/>
  <c r="M41" i="8" s="1"/>
  <c r="F41" i="4"/>
  <c r="G41" i="8" s="1"/>
  <c r="N41" i="4"/>
  <c r="O41" i="8" s="1"/>
  <c r="J41" i="4"/>
  <c r="K41" i="8" s="1"/>
  <c r="G41" i="4"/>
  <c r="H41" i="8" s="1"/>
  <c r="H41" i="4"/>
  <c r="I41" i="8" s="1"/>
  <c r="I41" i="4"/>
  <c r="J41" i="8" s="1"/>
  <c r="M41" i="4"/>
  <c r="N41" i="8" s="1"/>
  <c r="K49" i="4"/>
  <c r="L49" i="8" s="1"/>
  <c r="L49" i="4"/>
  <c r="M49" i="8" s="1"/>
  <c r="F49" i="4"/>
  <c r="G49" i="8" s="1"/>
  <c r="N49" i="4"/>
  <c r="O49" i="8" s="1"/>
  <c r="E49" i="4"/>
  <c r="F49" i="8" s="1"/>
  <c r="G49" i="4"/>
  <c r="H49" i="8" s="1"/>
  <c r="H49" i="4"/>
  <c r="I49" i="8" s="1"/>
  <c r="I49" i="4"/>
  <c r="J49" i="8" s="1"/>
  <c r="J49" i="4"/>
  <c r="K49" i="8" s="1"/>
  <c r="K57" i="4"/>
  <c r="L57" i="8" s="1"/>
  <c r="L57" i="4"/>
  <c r="M57" i="8" s="1"/>
  <c r="F57" i="4"/>
  <c r="G57" i="8" s="1"/>
  <c r="N57" i="4"/>
  <c r="O57" i="8" s="1"/>
  <c r="M57" i="4"/>
  <c r="N57" i="8" s="1"/>
  <c r="H57" i="4"/>
  <c r="I57" i="8" s="1"/>
  <c r="E57" i="4"/>
  <c r="F57" i="8" s="1"/>
  <c r="G57" i="4"/>
  <c r="H57" i="8" s="1"/>
  <c r="K65" i="4"/>
  <c r="L65" i="8" s="1"/>
  <c r="L65" i="4"/>
  <c r="M65" i="8" s="1"/>
  <c r="F65" i="4"/>
  <c r="G65" i="8" s="1"/>
  <c r="N65" i="4"/>
  <c r="O65" i="8" s="1"/>
  <c r="I65" i="4"/>
  <c r="J65" i="8" s="1"/>
  <c r="J65" i="4"/>
  <c r="K65" i="8" s="1"/>
  <c r="M65" i="4"/>
  <c r="N65" i="8" s="1"/>
  <c r="K73" i="4"/>
  <c r="L73" i="8" s="1"/>
  <c r="L73" i="4"/>
  <c r="M73" i="8" s="1"/>
  <c r="F73" i="4"/>
  <c r="G73" i="8" s="1"/>
  <c r="N73" i="4"/>
  <c r="O73" i="8" s="1"/>
  <c r="G73" i="4"/>
  <c r="H73" i="8" s="1"/>
  <c r="H73" i="4"/>
  <c r="I73" i="8" s="1"/>
  <c r="I73" i="4"/>
  <c r="J73" i="8" s="1"/>
  <c r="J73" i="4"/>
  <c r="K73" i="8" s="1"/>
  <c r="M73" i="4"/>
  <c r="N73" i="8" s="1"/>
  <c r="E81" i="4"/>
  <c r="F81" i="8" s="1"/>
  <c r="M81" i="4"/>
  <c r="N81" i="8" s="1"/>
  <c r="F81" i="4"/>
  <c r="G81" i="8" s="1"/>
  <c r="N81" i="4"/>
  <c r="O81" i="8" s="1"/>
  <c r="G81" i="4"/>
  <c r="H81" i="8" s="1"/>
  <c r="H81" i="4"/>
  <c r="I81" i="8" s="1"/>
  <c r="I81" i="4"/>
  <c r="J81" i="8" s="1"/>
  <c r="E89" i="4"/>
  <c r="F89" i="8" s="1"/>
  <c r="M89" i="4"/>
  <c r="N89" i="8" s="1"/>
  <c r="F89" i="4"/>
  <c r="G89" i="8" s="1"/>
  <c r="N89" i="4"/>
  <c r="O89" i="8" s="1"/>
  <c r="G89" i="4"/>
  <c r="H89" i="8" s="1"/>
  <c r="H89" i="4"/>
  <c r="I89" i="8" s="1"/>
  <c r="I89" i="4"/>
  <c r="J89" i="8" s="1"/>
  <c r="E97" i="4"/>
  <c r="F97" i="8" s="1"/>
  <c r="M97" i="4"/>
  <c r="N97" i="8" s="1"/>
  <c r="F97" i="4"/>
  <c r="G97" i="8" s="1"/>
  <c r="N97" i="4"/>
  <c r="O97" i="8" s="1"/>
  <c r="G97" i="4"/>
  <c r="H97" i="8" s="1"/>
  <c r="H97" i="4"/>
  <c r="I97" i="8" s="1"/>
  <c r="I97" i="4"/>
  <c r="J97" i="8" s="1"/>
  <c r="L96" i="4"/>
  <c r="M96" i="8" s="1"/>
  <c r="L88" i="4"/>
  <c r="M88" i="8" s="1"/>
  <c r="E80" i="4"/>
  <c r="F80" i="8" s="1"/>
  <c r="K71" i="4"/>
  <c r="L71" i="8" s="1"/>
  <c r="E65" i="4"/>
  <c r="F65" i="8" s="1"/>
  <c r="J57" i="4"/>
  <c r="K57" i="8" s="1"/>
  <c r="E41" i="4"/>
  <c r="F41" i="8" s="1"/>
  <c r="J7" i="4"/>
  <c r="K7" i="8" s="1"/>
  <c r="K7" i="4"/>
  <c r="L7" i="8" s="1"/>
  <c r="L7" i="4"/>
  <c r="M7" i="8" s="1"/>
  <c r="M7" i="4"/>
  <c r="N7" i="8" s="1"/>
  <c r="E7" i="4"/>
  <c r="F7" i="8" s="1"/>
  <c r="N7" i="4"/>
  <c r="O7" i="8" s="1"/>
  <c r="F7" i="4"/>
  <c r="G7" i="8" s="1"/>
  <c r="G31" i="4"/>
  <c r="H31" i="8" s="1"/>
  <c r="H31" i="4"/>
  <c r="I31" i="8" s="1"/>
  <c r="J31" i="4"/>
  <c r="K31" i="8" s="1"/>
  <c r="K31" i="4"/>
  <c r="L31" i="8" s="1"/>
  <c r="F31" i="4"/>
  <c r="G31" i="8" s="1"/>
  <c r="N31" i="4"/>
  <c r="O31" i="8" s="1"/>
  <c r="L31" i="4"/>
  <c r="M31" i="8" s="1"/>
  <c r="E31" i="4"/>
  <c r="F31" i="8" s="1"/>
  <c r="I31" i="4"/>
  <c r="J31" i="8" s="1"/>
  <c r="I79" i="4"/>
  <c r="J79" i="8" s="1"/>
  <c r="J79" i="4"/>
  <c r="K79" i="8" s="1"/>
  <c r="K79" i="4"/>
  <c r="L79" i="8" s="1"/>
  <c r="L79" i="4"/>
  <c r="M79" i="8" s="1"/>
  <c r="E79" i="4"/>
  <c r="F79" i="8" s="1"/>
  <c r="M79" i="4"/>
  <c r="N79" i="8" s="1"/>
  <c r="M31" i="4"/>
  <c r="N31" i="8" s="1"/>
  <c r="M63" i="4"/>
  <c r="N63" i="8" s="1"/>
  <c r="M9" i="4"/>
  <c r="N9" i="8" s="1"/>
  <c r="L97" i="4"/>
  <c r="M97" i="8" s="1"/>
  <c r="N95" i="4"/>
  <c r="O95" i="8" s="1"/>
  <c r="L89" i="4"/>
  <c r="M89" i="8" s="1"/>
  <c r="J81" i="4"/>
  <c r="K81" i="8" s="1"/>
  <c r="G79" i="4"/>
  <c r="H79" i="8" s="1"/>
  <c r="G56" i="4"/>
  <c r="H56" i="8" s="1"/>
  <c r="J48" i="4"/>
  <c r="K48" i="8" s="1"/>
  <c r="E39" i="4"/>
  <c r="F39" i="8" s="1"/>
  <c r="G23" i="4"/>
  <c r="H23" i="8" s="1"/>
  <c r="H23" i="4"/>
  <c r="I23" i="8" s="1"/>
  <c r="I23" i="4"/>
  <c r="J23" i="8" s="1"/>
  <c r="J23" i="4"/>
  <c r="K23" i="8" s="1"/>
  <c r="K23" i="4"/>
  <c r="L23" i="8" s="1"/>
  <c r="F23" i="4"/>
  <c r="G23" i="8" s="1"/>
  <c r="N23" i="4"/>
  <c r="O23" i="8" s="1"/>
  <c r="M23" i="4"/>
  <c r="N23" i="8" s="1"/>
  <c r="E23" i="4"/>
  <c r="F23" i="8" s="1"/>
  <c r="L23" i="4"/>
  <c r="M23" i="8" s="1"/>
  <c r="G47" i="4"/>
  <c r="H47" i="8" s="1"/>
  <c r="H47" i="4"/>
  <c r="I47" i="8" s="1"/>
  <c r="J47" i="4"/>
  <c r="K47" i="8" s="1"/>
  <c r="F47" i="4"/>
  <c r="G47" i="8" s="1"/>
  <c r="K47" i="4"/>
  <c r="L47" i="8" s="1"/>
  <c r="L47" i="4"/>
  <c r="M47" i="8" s="1"/>
  <c r="M47" i="4"/>
  <c r="N47" i="8" s="1"/>
  <c r="N47" i="4"/>
  <c r="O47" i="8" s="1"/>
  <c r="G63" i="4"/>
  <c r="H63" i="8" s="1"/>
  <c r="H63" i="4"/>
  <c r="I63" i="8" s="1"/>
  <c r="J63" i="4"/>
  <c r="K63" i="8" s="1"/>
  <c r="E63" i="4"/>
  <c r="F63" i="8" s="1"/>
  <c r="F63" i="4"/>
  <c r="G63" i="8" s="1"/>
  <c r="I63" i="4"/>
  <c r="J63" i="8" s="1"/>
  <c r="K63" i="4"/>
  <c r="L63" i="8" s="1"/>
  <c r="I87" i="4"/>
  <c r="J87" i="8" s="1"/>
  <c r="J87" i="4"/>
  <c r="K87" i="8" s="1"/>
  <c r="K87" i="4"/>
  <c r="L87" i="8" s="1"/>
  <c r="L87" i="4"/>
  <c r="M87" i="8" s="1"/>
  <c r="E87" i="4"/>
  <c r="F87" i="8" s="1"/>
  <c r="M87" i="4"/>
  <c r="N87" i="8" s="1"/>
  <c r="E16" i="4"/>
  <c r="F16" i="8" s="1"/>
  <c r="M16" i="4"/>
  <c r="N16" i="8" s="1"/>
  <c r="F16" i="4"/>
  <c r="G16" i="8" s="1"/>
  <c r="N16" i="4"/>
  <c r="O16" i="8" s="1"/>
  <c r="G16" i="4"/>
  <c r="H16" i="8" s="1"/>
  <c r="H16" i="4"/>
  <c r="I16" i="8" s="1"/>
  <c r="I16" i="4"/>
  <c r="J16" i="8" s="1"/>
  <c r="L16" i="4"/>
  <c r="M16" i="8" s="1"/>
  <c r="J16" i="4"/>
  <c r="K16" i="8" s="1"/>
  <c r="K16" i="4"/>
  <c r="L16" i="8" s="1"/>
  <c r="H7" i="4"/>
  <c r="I7" i="8" s="1"/>
  <c r="N79" i="4"/>
  <c r="O79" i="8" s="1"/>
  <c r="N63" i="4"/>
  <c r="O63" i="8" s="1"/>
  <c r="K40" i="4"/>
  <c r="L40" i="8" s="1"/>
  <c r="G7" i="4"/>
  <c r="H7" i="8" s="1"/>
  <c r="E96" i="4"/>
  <c r="F96" i="8" s="1"/>
  <c r="E88" i="4"/>
  <c r="F88" i="8" s="1"/>
  <c r="H79" i="4"/>
  <c r="I79" i="8" s="1"/>
  <c r="I56" i="4"/>
  <c r="J56" i="8" s="1"/>
  <c r="K48" i="4"/>
  <c r="L48" i="8" s="1"/>
  <c r="K97" i="4"/>
  <c r="L97" i="8" s="1"/>
  <c r="K89" i="4"/>
  <c r="L89" i="8" s="1"/>
  <c r="H87" i="4"/>
  <c r="I87" i="8" s="1"/>
  <c r="N80" i="4"/>
  <c r="O80" i="8" s="1"/>
  <c r="F79" i="4"/>
  <c r="G79" i="8" s="1"/>
  <c r="E73" i="4"/>
  <c r="F73" i="8" s="1"/>
  <c r="I47" i="4"/>
  <c r="J47" i="8" s="1"/>
  <c r="G15" i="4"/>
  <c r="H15" i="8" s="1"/>
  <c r="H15" i="4"/>
  <c r="I15" i="8" s="1"/>
  <c r="I15" i="4"/>
  <c r="J15" i="8" s="1"/>
  <c r="J15" i="4"/>
  <c r="K15" i="8" s="1"/>
  <c r="K15" i="4"/>
  <c r="L15" i="8" s="1"/>
  <c r="F15" i="4"/>
  <c r="G15" i="8" s="1"/>
  <c r="N15" i="4"/>
  <c r="O15" i="8" s="1"/>
  <c r="L15" i="4"/>
  <c r="M15" i="8" s="1"/>
  <c r="M15" i="4"/>
  <c r="N15" i="8" s="1"/>
  <c r="G39" i="4"/>
  <c r="H39" i="8" s="1"/>
  <c r="H39" i="4"/>
  <c r="I39" i="8" s="1"/>
  <c r="J39" i="4"/>
  <c r="K39" i="8" s="1"/>
  <c r="F39" i="4"/>
  <c r="G39" i="8" s="1"/>
  <c r="N39" i="4"/>
  <c r="O39" i="8" s="1"/>
  <c r="K39" i="4"/>
  <c r="L39" i="8" s="1"/>
  <c r="L39" i="4"/>
  <c r="M39" i="8" s="1"/>
  <c r="M39" i="4"/>
  <c r="N39" i="8" s="1"/>
  <c r="G55" i="4"/>
  <c r="H55" i="8" s="1"/>
  <c r="H55" i="4"/>
  <c r="I55" i="8" s="1"/>
  <c r="J55" i="4"/>
  <c r="K55" i="8" s="1"/>
  <c r="F55" i="4"/>
  <c r="G55" i="8" s="1"/>
  <c r="N55" i="4"/>
  <c r="O55" i="8" s="1"/>
  <c r="I55" i="4"/>
  <c r="J55" i="8" s="1"/>
  <c r="K55" i="4"/>
  <c r="L55" i="8" s="1"/>
  <c r="L55" i="4"/>
  <c r="M55" i="8" s="1"/>
  <c r="M55" i="4"/>
  <c r="N55" i="8" s="1"/>
  <c r="G71" i="4"/>
  <c r="H71" i="8" s="1"/>
  <c r="H71" i="4"/>
  <c r="I71" i="8" s="1"/>
  <c r="J71" i="4"/>
  <c r="K71" i="8" s="1"/>
  <c r="M71" i="4"/>
  <c r="N71" i="8" s="1"/>
  <c r="N71" i="4"/>
  <c r="O71" i="8" s="1"/>
  <c r="E71" i="4"/>
  <c r="F71" i="8" s="1"/>
  <c r="F71" i="4"/>
  <c r="G71" i="8" s="1"/>
  <c r="I95" i="4"/>
  <c r="J95" i="8" s="1"/>
  <c r="J95" i="4"/>
  <c r="K95" i="8" s="1"/>
  <c r="K95" i="4"/>
  <c r="L95" i="8" s="1"/>
  <c r="L95" i="4"/>
  <c r="M95" i="8" s="1"/>
  <c r="E95" i="4"/>
  <c r="F95" i="8" s="1"/>
  <c r="M95" i="4"/>
  <c r="N95" i="8" s="1"/>
  <c r="F95" i="4"/>
  <c r="G95" i="8" s="1"/>
  <c r="F87" i="4"/>
  <c r="G87" i="8" s="1"/>
  <c r="J24" i="4"/>
  <c r="K24" i="8" s="1"/>
  <c r="M8" i="4"/>
  <c r="N8" i="8" s="1"/>
  <c r="E8" i="4"/>
  <c r="F8" i="8" s="1"/>
  <c r="N8" i="4"/>
  <c r="O8" i="8" s="1"/>
  <c r="F8" i="4"/>
  <c r="G8" i="8" s="1"/>
  <c r="G8" i="4"/>
  <c r="H8" i="8" s="1"/>
  <c r="H8" i="4"/>
  <c r="I8" i="8" s="1"/>
  <c r="I8" i="4"/>
  <c r="J8" i="8" s="1"/>
  <c r="G9" i="4"/>
  <c r="H9" i="8" s="1"/>
  <c r="K8" i="4"/>
  <c r="L8" i="8" s="1"/>
  <c r="J97" i="4"/>
  <c r="K97" i="8" s="1"/>
  <c r="G95" i="4"/>
  <c r="H95" i="8" s="1"/>
  <c r="J89" i="4"/>
  <c r="K89" i="8" s="1"/>
  <c r="G87" i="4"/>
  <c r="H87" i="8" s="1"/>
  <c r="M80" i="4"/>
  <c r="N80" i="8" s="1"/>
  <c r="L72" i="4"/>
  <c r="M72" i="8" s="1"/>
  <c r="E47" i="4"/>
  <c r="F47" i="8" s="1"/>
  <c r="G32" i="4"/>
  <c r="H32" i="8" s="1"/>
  <c r="K24" i="4"/>
  <c r="L24" i="8" s="1"/>
  <c r="I18" i="4"/>
  <c r="J18" i="8" s="1"/>
  <c r="J18" i="4"/>
  <c r="K18" i="8" s="1"/>
  <c r="K18" i="4"/>
  <c r="L18" i="8" s="1"/>
  <c r="L18" i="4"/>
  <c r="M18" i="8" s="1"/>
  <c r="E18" i="4"/>
  <c r="F18" i="8" s="1"/>
  <c r="M18" i="4"/>
  <c r="N18" i="8" s="1"/>
  <c r="H18" i="4"/>
  <c r="I18" i="8" s="1"/>
  <c r="I26" i="4"/>
  <c r="J26" i="8" s="1"/>
  <c r="J26" i="4"/>
  <c r="K26" i="8" s="1"/>
  <c r="K26" i="4"/>
  <c r="L26" i="8" s="1"/>
  <c r="L26" i="4"/>
  <c r="M26" i="8" s="1"/>
  <c r="E26" i="4"/>
  <c r="F26" i="8" s="1"/>
  <c r="M26" i="4"/>
  <c r="N26" i="8" s="1"/>
  <c r="H26" i="4"/>
  <c r="I26" i="8" s="1"/>
  <c r="I34" i="4"/>
  <c r="J34" i="8" s="1"/>
  <c r="J34" i="4"/>
  <c r="K34" i="8" s="1"/>
  <c r="L34" i="4"/>
  <c r="M34" i="8" s="1"/>
  <c r="E34" i="4"/>
  <c r="F34" i="8" s="1"/>
  <c r="M34" i="4"/>
  <c r="N34" i="8" s="1"/>
  <c r="H34" i="4"/>
  <c r="I34" i="8" s="1"/>
  <c r="I42" i="4"/>
  <c r="J42" i="8" s="1"/>
  <c r="J42" i="4"/>
  <c r="K42" i="8" s="1"/>
  <c r="L42" i="4"/>
  <c r="M42" i="8" s="1"/>
  <c r="H42" i="4"/>
  <c r="I42" i="8" s="1"/>
  <c r="I50" i="4"/>
  <c r="J50" i="8" s="1"/>
  <c r="J50" i="4"/>
  <c r="K50" i="8" s="1"/>
  <c r="L50" i="4"/>
  <c r="M50" i="8" s="1"/>
  <c r="I58" i="4"/>
  <c r="J58" i="8" s="1"/>
  <c r="J58" i="4"/>
  <c r="K58" i="8" s="1"/>
  <c r="L58" i="4"/>
  <c r="M58" i="8" s="1"/>
  <c r="I66" i="4"/>
  <c r="J66" i="8" s="1"/>
  <c r="J66" i="4"/>
  <c r="K66" i="8" s="1"/>
  <c r="L66" i="4"/>
  <c r="M66" i="8" s="1"/>
  <c r="I74" i="4"/>
  <c r="J74" i="8" s="1"/>
  <c r="J74" i="4"/>
  <c r="K74" i="8" s="1"/>
  <c r="G10" i="4"/>
  <c r="H10" i="8" s="1"/>
  <c r="H5" i="4"/>
  <c r="I5" i="8" s="1"/>
  <c r="E4" i="4"/>
  <c r="F4" i="8" s="1"/>
  <c r="K6" i="4"/>
  <c r="L6" i="8" s="1"/>
  <c r="M4" i="4"/>
  <c r="N4" i="8" s="1"/>
  <c r="J3" i="4"/>
  <c r="K3" i="8" s="1"/>
  <c r="G98" i="4"/>
  <c r="H98" i="8" s="1"/>
  <c r="K92" i="4"/>
  <c r="L92" i="8" s="1"/>
  <c r="M91" i="4"/>
  <c r="N91" i="8" s="1"/>
  <c r="E91" i="4"/>
  <c r="F91" i="8" s="1"/>
  <c r="G90" i="4"/>
  <c r="H90" i="8" s="1"/>
  <c r="G86" i="4"/>
  <c r="H86" i="8" s="1"/>
  <c r="I85" i="4"/>
  <c r="J85" i="8" s="1"/>
  <c r="K84" i="4"/>
  <c r="L84" i="8" s="1"/>
  <c r="M83" i="4"/>
  <c r="N83" i="8" s="1"/>
  <c r="E83" i="4"/>
  <c r="F83" i="8" s="1"/>
  <c r="G82" i="4"/>
  <c r="H82" i="8" s="1"/>
  <c r="F78" i="4"/>
  <c r="G78" i="8" s="1"/>
  <c r="F77" i="4"/>
  <c r="G77" i="8" s="1"/>
  <c r="N75" i="4"/>
  <c r="O75" i="8" s="1"/>
  <c r="N74" i="4"/>
  <c r="O74" i="8" s="1"/>
  <c r="E70" i="4"/>
  <c r="F70" i="8" s="1"/>
  <c r="K68" i="4"/>
  <c r="L68" i="8" s="1"/>
  <c r="I67" i="4"/>
  <c r="J67" i="8" s="1"/>
  <c r="F66" i="4"/>
  <c r="G66" i="8" s="1"/>
  <c r="G62" i="4"/>
  <c r="H62" i="8" s="1"/>
  <c r="L59" i="4"/>
  <c r="M59" i="8" s="1"/>
  <c r="H58" i="4"/>
  <c r="I58" i="8" s="1"/>
  <c r="K54" i="4"/>
  <c r="L54" i="8" s="1"/>
  <c r="H53" i="4"/>
  <c r="I53" i="8" s="1"/>
  <c r="N51" i="4"/>
  <c r="O51" i="8" s="1"/>
  <c r="M50" i="4"/>
  <c r="N50" i="8" s="1"/>
  <c r="M46" i="4"/>
  <c r="N46" i="8" s="1"/>
  <c r="G45" i="4"/>
  <c r="H45" i="8" s="1"/>
  <c r="K43" i="4"/>
  <c r="L43" i="8" s="1"/>
  <c r="E42" i="4"/>
  <c r="F42" i="8" s="1"/>
  <c r="M38" i="4"/>
  <c r="N38" i="8" s="1"/>
  <c r="G37" i="4"/>
  <c r="H37" i="8" s="1"/>
  <c r="K35" i="4"/>
  <c r="L35" i="8" s="1"/>
  <c r="H29" i="4"/>
  <c r="I29" i="8" s="1"/>
  <c r="N26" i="4"/>
  <c r="O26" i="8" s="1"/>
  <c r="B101" i="4"/>
  <c r="E3" i="4"/>
  <c r="F3" i="8" s="1"/>
  <c r="F10" i="4"/>
  <c r="G10" i="8" s="1"/>
  <c r="G5" i="4"/>
  <c r="H5" i="8" s="1"/>
  <c r="N10" i="4"/>
  <c r="O10" i="8" s="1"/>
  <c r="J6" i="4"/>
  <c r="K6" i="8" s="1"/>
  <c r="L4" i="4"/>
  <c r="M4" i="8" s="1"/>
  <c r="N98" i="4"/>
  <c r="O98" i="8" s="1"/>
  <c r="F98" i="4"/>
  <c r="G98" i="8" s="1"/>
  <c r="N94" i="4"/>
  <c r="O94" i="8" s="1"/>
  <c r="F94" i="4"/>
  <c r="G94" i="8" s="1"/>
  <c r="H93" i="4"/>
  <c r="I93" i="8" s="1"/>
  <c r="J92" i="4"/>
  <c r="K92" i="8" s="1"/>
  <c r="L91" i="4"/>
  <c r="M91" i="8" s="1"/>
  <c r="N90" i="4"/>
  <c r="O90" i="8" s="1"/>
  <c r="F90" i="4"/>
  <c r="G90" i="8" s="1"/>
  <c r="N86" i="4"/>
  <c r="O86" i="8" s="1"/>
  <c r="F86" i="4"/>
  <c r="G86" i="8" s="1"/>
  <c r="H85" i="4"/>
  <c r="I85" i="8" s="1"/>
  <c r="J84" i="4"/>
  <c r="K84" i="8" s="1"/>
  <c r="L83" i="4"/>
  <c r="M83" i="8" s="1"/>
  <c r="N82" i="4"/>
  <c r="O82" i="8" s="1"/>
  <c r="F82" i="4"/>
  <c r="G82" i="8" s="1"/>
  <c r="N78" i="4"/>
  <c r="O78" i="8" s="1"/>
  <c r="E78" i="4"/>
  <c r="F78" i="8" s="1"/>
  <c r="E77" i="4"/>
  <c r="F77" i="8" s="1"/>
  <c r="M75" i="4"/>
  <c r="N75" i="8" s="1"/>
  <c r="M74" i="4"/>
  <c r="N74" i="8" s="1"/>
  <c r="M69" i="4"/>
  <c r="N69" i="8" s="1"/>
  <c r="E66" i="4"/>
  <c r="F66" i="8" s="1"/>
  <c r="F62" i="4"/>
  <c r="G62" i="8" s="1"/>
  <c r="K59" i="4"/>
  <c r="L59" i="8" s="1"/>
  <c r="G58" i="4"/>
  <c r="H58" i="8" s="1"/>
  <c r="H54" i="4"/>
  <c r="I54" i="8" s="1"/>
  <c r="G53" i="4"/>
  <c r="H53" i="8" s="1"/>
  <c r="M51" i="4"/>
  <c r="N51" i="8" s="1"/>
  <c r="K50" i="4"/>
  <c r="L50" i="8" s="1"/>
  <c r="K46" i="4"/>
  <c r="L46" i="8" s="1"/>
  <c r="K38" i="4"/>
  <c r="L38" i="8" s="1"/>
  <c r="I35" i="4"/>
  <c r="J35" i="8" s="1"/>
  <c r="G26" i="4"/>
  <c r="H26" i="8" s="1"/>
  <c r="I13" i="4"/>
  <c r="J13" i="8" s="1"/>
  <c r="G19" i="4"/>
  <c r="H19" i="8" s="1"/>
  <c r="H19" i="4"/>
  <c r="I19" i="8" s="1"/>
  <c r="I19" i="4"/>
  <c r="J19" i="8" s="1"/>
  <c r="J19" i="4"/>
  <c r="K19" i="8" s="1"/>
  <c r="K19" i="4"/>
  <c r="L19" i="8" s="1"/>
  <c r="F19" i="4"/>
  <c r="G19" i="8" s="1"/>
  <c r="N19" i="4"/>
  <c r="O19" i="8" s="1"/>
  <c r="G43" i="4"/>
  <c r="H43" i="8" s="1"/>
  <c r="H43" i="4"/>
  <c r="I43" i="8" s="1"/>
  <c r="J43" i="4"/>
  <c r="K43" i="8" s="1"/>
  <c r="F43" i="4"/>
  <c r="G43" i="8" s="1"/>
  <c r="N43" i="4"/>
  <c r="O43" i="8" s="1"/>
  <c r="G67" i="4"/>
  <c r="H67" i="8" s="1"/>
  <c r="H67" i="4"/>
  <c r="I67" i="8" s="1"/>
  <c r="J67" i="4"/>
  <c r="K67" i="8" s="1"/>
  <c r="E12" i="4"/>
  <c r="F12" i="8" s="1"/>
  <c r="M12" i="4"/>
  <c r="N12" i="8" s="1"/>
  <c r="F12" i="4"/>
  <c r="G12" i="8" s="1"/>
  <c r="N12" i="4"/>
  <c r="O12" i="8" s="1"/>
  <c r="G12" i="4"/>
  <c r="H12" i="8" s="1"/>
  <c r="H12" i="4"/>
  <c r="I12" i="8" s="1"/>
  <c r="I12" i="4"/>
  <c r="J12" i="8" s="1"/>
  <c r="L12" i="4"/>
  <c r="M12" i="8" s="1"/>
  <c r="E20" i="4"/>
  <c r="F20" i="8" s="1"/>
  <c r="M20" i="4"/>
  <c r="N20" i="8" s="1"/>
  <c r="F20" i="4"/>
  <c r="G20" i="8" s="1"/>
  <c r="N20" i="4"/>
  <c r="O20" i="8" s="1"/>
  <c r="G20" i="4"/>
  <c r="H20" i="8" s="1"/>
  <c r="H20" i="4"/>
  <c r="I20" i="8" s="1"/>
  <c r="I20" i="4"/>
  <c r="J20" i="8" s="1"/>
  <c r="L20" i="4"/>
  <c r="M20" i="8" s="1"/>
  <c r="E28" i="4"/>
  <c r="F28" i="8" s="1"/>
  <c r="M28" i="4"/>
  <c r="N28" i="8" s="1"/>
  <c r="F28" i="4"/>
  <c r="G28" i="8" s="1"/>
  <c r="N28" i="4"/>
  <c r="O28" i="8" s="1"/>
  <c r="H28" i="4"/>
  <c r="I28" i="8" s="1"/>
  <c r="I28" i="4"/>
  <c r="J28" i="8" s="1"/>
  <c r="L28" i="4"/>
  <c r="M28" i="8" s="1"/>
  <c r="E36" i="4"/>
  <c r="F36" i="8" s="1"/>
  <c r="M36" i="4"/>
  <c r="N36" i="8" s="1"/>
  <c r="F36" i="4"/>
  <c r="G36" i="8" s="1"/>
  <c r="N36" i="4"/>
  <c r="O36" i="8" s="1"/>
  <c r="H36" i="4"/>
  <c r="I36" i="8" s="1"/>
  <c r="L36" i="4"/>
  <c r="M36" i="8" s="1"/>
  <c r="E44" i="4"/>
  <c r="F44" i="8" s="1"/>
  <c r="M44" i="4"/>
  <c r="N44" i="8" s="1"/>
  <c r="F44" i="4"/>
  <c r="G44" i="8" s="1"/>
  <c r="N44" i="4"/>
  <c r="O44" i="8" s="1"/>
  <c r="H44" i="4"/>
  <c r="I44" i="8" s="1"/>
  <c r="L44" i="4"/>
  <c r="M44" i="8" s="1"/>
  <c r="E52" i="4"/>
  <c r="F52" i="8" s="1"/>
  <c r="M52" i="4"/>
  <c r="N52" i="8" s="1"/>
  <c r="F52" i="4"/>
  <c r="G52" i="8" s="1"/>
  <c r="N52" i="4"/>
  <c r="O52" i="8" s="1"/>
  <c r="H52" i="4"/>
  <c r="I52" i="8" s="1"/>
  <c r="E60" i="4"/>
  <c r="F60" i="8" s="1"/>
  <c r="M60" i="4"/>
  <c r="N60" i="8" s="1"/>
  <c r="F60" i="4"/>
  <c r="G60" i="8" s="1"/>
  <c r="N60" i="4"/>
  <c r="O60" i="8" s="1"/>
  <c r="H60" i="4"/>
  <c r="I60" i="8" s="1"/>
  <c r="E68" i="4"/>
  <c r="F68" i="8" s="1"/>
  <c r="M68" i="4"/>
  <c r="N68" i="8" s="1"/>
  <c r="F68" i="4"/>
  <c r="G68" i="8" s="1"/>
  <c r="N68" i="4"/>
  <c r="O68" i="8" s="1"/>
  <c r="H68" i="4"/>
  <c r="I68" i="8" s="1"/>
  <c r="E76" i="4"/>
  <c r="F76" i="8" s="1"/>
  <c r="M76" i="4"/>
  <c r="N76" i="8" s="1"/>
  <c r="F76" i="4"/>
  <c r="G76" i="8" s="1"/>
  <c r="N76" i="4"/>
  <c r="O76" i="8" s="1"/>
  <c r="H3" i="4"/>
  <c r="I3" i="8" s="1"/>
  <c r="E10" i="4"/>
  <c r="F10" i="8" s="1"/>
  <c r="I6" i="4"/>
  <c r="J6" i="8" s="1"/>
  <c r="F5" i="4"/>
  <c r="G5" i="8" s="1"/>
  <c r="M10" i="4"/>
  <c r="N10" i="8" s="1"/>
  <c r="N5" i="4"/>
  <c r="O5" i="8" s="1"/>
  <c r="K4" i="4"/>
  <c r="L4" i="8" s="1"/>
  <c r="M98" i="4"/>
  <c r="N98" i="8" s="1"/>
  <c r="E98" i="4"/>
  <c r="F98" i="8" s="1"/>
  <c r="M94" i="4"/>
  <c r="N94" i="8" s="1"/>
  <c r="E94" i="4"/>
  <c r="F94" i="8" s="1"/>
  <c r="G93" i="4"/>
  <c r="H93" i="8" s="1"/>
  <c r="I92" i="4"/>
  <c r="J92" i="8" s="1"/>
  <c r="K91" i="4"/>
  <c r="L91" i="8" s="1"/>
  <c r="M90" i="4"/>
  <c r="N90" i="8" s="1"/>
  <c r="E90" i="4"/>
  <c r="F90" i="8" s="1"/>
  <c r="M86" i="4"/>
  <c r="N86" i="8" s="1"/>
  <c r="E86" i="4"/>
  <c r="F86" i="8" s="1"/>
  <c r="G85" i="4"/>
  <c r="H85" i="8" s="1"/>
  <c r="I84" i="4"/>
  <c r="J84" i="8" s="1"/>
  <c r="K83" i="4"/>
  <c r="L83" i="8" s="1"/>
  <c r="M82" i="4"/>
  <c r="N82" i="8" s="1"/>
  <c r="E82" i="4"/>
  <c r="F82" i="8" s="1"/>
  <c r="M78" i="4"/>
  <c r="N78" i="8" s="1"/>
  <c r="L76" i="4"/>
  <c r="M76" i="8" s="1"/>
  <c r="L74" i="4"/>
  <c r="M74" i="8" s="1"/>
  <c r="N70" i="4"/>
  <c r="O70" i="8" s="1"/>
  <c r="I68" i="4"/>
  <c r="J68" i="8" s="1"/>
  <c r="E67" i="4"/>
  <c r="F67" i="8" s="1"/>
  <c r="K60" i="4"/>
  <c r="L60" i="8" s="1"/>
  <c r="F58" i="4"/>
  <c r="G58" i="8" s="1"/>
  <c r="G54" i="4"/>
  <c r="H54" i="8" s="1"/>
  <c r="L51" i="4"/>
  <c r="M51" i="8" s="1"/>
  <c r="H50" i="4"/>
  <c r="I50" i="8" s="1"/>
  <c r="G46" i="4"/>
  <c r="H46" i="8" s="1"/>
  <c r="K44" i="4"/>
  <c r="L44" i="8" s="1"/>
  <c r="E43" i="4"/>
  <c r="F43" i="8" s="1"/>
  <c r="G38" i="4"/>
  <c r="H38" i="8" s="1"/>
  <c r="K36" i="4"/>
  <c r="L36" i="8" s="1"/>
  <c r="N30" i="4"/>
  <c r="O30" i="8" s="1"/>
  <c r="K28" i="4"/>
  <c r="L28" i="8" s="1"/>
  <c r="F26" i="4"/>
  <c r="G26" i="8" s="1"/>
  <c r="N22" i="4"/>
  <c r="O22" i="8" s="1"/>
  <c r="L19" i="4"/>
  <c r="M19" i="8" s="1"/>
  <c r="G11" i="4"/>
  <c r="H11" i="8" s="1"/>
  <c r="H11" i="4"/>
  <c r="I11" i="8" s="1"/>
  <c r="I11" i="4"/>
  <c r="J11" i="8" s="1"/>
  <c r="J11" i="4"/>
  <c r="K11" i="8" s="1"/>
  <c r="K11" i="4"/>
  <c r="L11" i="8" s="1"/>
  <c r="F11" i="4"/>
  <c r="G11" i="8" s="1"/>
  <c r="N11" i="4"/>
  <c r="O11" i="8" s="1"/>
  <c r="G35" i="4"/>
  <c r="H35" i="8" s="1"/>
  <c r="H35" i="4"/>
  <c r="I35" i="8" s="1"/>
  <c r="J35" i="4"/>
  <c r="K35" i="8" s="1"/>
  <c r="F35" i="4"/>
  <c r="G35" i="8" s="1"/>
  <c r="N35" i="4"/>
  <c r="O35" i="8" s="1"/>
  <c r="G59" i="4"/>
  <c r="H59" i="8" s="1"/>
  <c r="H59" i="4"/>
  <c r="I59" i="8" s="1"/>
  <c r="J59" i="4"/>
  <c r="K59" i="8" s="1"/>
  <c r="G75" i="4"/>
  <c r="H75" i="8" s="1"/>
  <c r="H75" i="4"/>
  <c r="I75" i="8" s="1"/>
  <c r="K13" i="4"/>
  <c r="L13" i="8" s="1"/>
  <c r="L13" i="4"/>
  <c r="M13" i="8" s="1"/>
  <c r="E13" i="4"/>
  <c r="F13" i="8" s="1"/>
  <c r="M13" i="4"/>
  <c r="N13" i="8" s="1"/>
  <c r="F13" i="4"/>
  <c r="G13" i="8" s="1"/>
  <c r="N13" i="4"/>
  <c r="O13" i="8" s="1"/>
  <c r="G13" i="4"/>
  <c r="H13" i="8" s="1"/>
  <c r="J13" i="4"/>
  <c r="K13" i="8" s="1"/>
  <c r="K21" i="4"/>
  <c r="L21" i="8" s="1"/>
  <c r="L21" i="4"/>
  <c r="M21" i="8" s="1"/>
  <c r="E21" i="4"/>
  <c r="F21" i="8" s="1"/>
  <c r="M21" i="4"/>
  <c r="N21" i="8" s="1"/>
  <c r="F21" i="4"/>
  <c r="G21" i="8" s="1"/>
  <c r="N21" i="4"/>
  <c r="O21" i="8" s="1"/>
  <c r="G21" i="4"/>
  <c r="H21" i="8" s="1"/>
  <c r="J21" i="4"/>
  <c r="K21" i="8" s="1"/>
  <c r="K29" i="4"/>
  <c r="L29" i="8" s="1"/>
  <c r="L29" i="4"/>
  <c r="M29" i="8" s="1"/>
  <c r="F29" i="4"/>
  <c r="G29" i="8" s="1"/>
  <c r="N29" i="4"/>
  <c r="O29" i="8" s="1"/>
  <c r="G29" i="4"/>
  <c r="H29" i="8" s="1"/>
  <c r="J29" i="4"/>
  <c r="K29" i="8" s="1"/>
  <c r="K37" i="4"/>
  <c r="L37" i="8" s="1"/>
  <c r="L37" i="4"/>
  <c r="M37" i="8" s="1"/>
  <c r="F37" i="4"/>
  <c r="G37" i="8" s="1"/>
  <c r="N37" i="4"/>
  <c r="O37" i="8" s="1"/>
  <c r="J37" i="4"/>
  <c r="K37" i="8" s="1"/>
  <c r="K45" i="4"/>
  <c r="L45" i="8" s="1"/>
  <c r="L45" i="4"/>
  <c r="M45" i="8" s="1"/>
  <c r="F45" i="4"/>
  <c r="G45" i="8" s="1"/>
  <c r="N45" i="4"/>
  <c r="O45" i="8" s="1"/>
  <c r="J45" i="4"/>
  <c r="K45" i="8" s="1"/>
  <c r="K53" i="4"/>
  <c r="L53" i="8" s="1"/>
  <c r="L53" i="4"/>
  <c r="M53" i="8" s="1"/>
  <c r="F53" i="4"/>
  <c r="G53" i="8" s="1"/>
  <c r="N53" i="4"/>
  <c r="O53" i="8" s="1"/>
  <c r="K61" i="4"/>
  <c r="L61" i="8" s="1"/>
  <c r="L61" i="4"/>
  <c r="M61" i="8" s="1"/>
  <c r="F61" i="4"/>
  <c r="G61" i="8" s="1"/>
  <c r="N61" i="4"/>
  <c r="O61" i="8" s="1"/>
  <c r="K69" i="4"/>
  <c r="L69" i="8" s="1"/>
  <c r="L69" i="4"/>
  <c r="M69" i="8" s="1"/>
  <c r="F69" i="4"/>
  <c r="G69" i="8" s="1"/>
  <c r="N69" i="4"/>
  <c r="O69" i="8" s="1"/>
  <c r="K77" i="4"/>
  <c r="L77" i="8" s="1"/>
  <c r="L77" i="4"/>
  <c r="M77" i="8" s="1"/>
  <c r="H6" i="4"/>
  <c r="I6" i="8" s="1"/>
  <c r="E5" i="4"/>
  <c r="F5" i="8" s="1"/>
  <c r="L10" i="4"/>
  <c r="M10" i="8" s="1"/>
  <c r="M5" i="4"/>
  <c r="N5" i="8" s="1"/>
  <c r="J4" i="4"/>
  <c r="K4" i="8" s="1"/>
  <c r="L98" i="4"/>
  <c r="M98" i="8" s="1"/>
  <c r="L94" i="4"/>
  <c r="M94" i="8" s="1"/>
  <c r="N93" i="4"/>
  <c r="O93" i="8" s="1"/>
  <c r="F93" i="4"/>
  <c r="G93" i="8" s="1"/>
  <c r="H92" i="4"/>
  <c r="I92" i="8" s="1"/>
  <c r="J91" i="4"/>
  <c r="K91" i="8" s="1"/>
  <c r="L90" i="4"/>
  <c r="M90" i="8" s="1"/>
  <c r="L86" i="4"/>
  <c r="M86" i="8" s="1"/>
  <c r="N85" i="4"/>
  <c r="O85" i="8" s="1"/>
  <c r="F85" i="4"/>
  <c r="G85" i="8" s="1"/>
  <c r="H84" i="4"/>
  <c r="I84" i="8" s="1"/>
  <c r="J83" i="4"/>
  <c r="K83" i="8" s="1"/>
  <c r="L82" i="4"/>
  <c r="M82" i="8" s="1"/>
  <c r="L78" i="4"/>
  <c r="M78" i="8" s="1"/>
  <c r="M77" i="4"/>
  <c r="N77" i="8" s="1"/>
  <c r="K76" i="4"/>
  <c r="L76" i="8" s="1"/>
  <c r="K75" i="4"/>
  <c r="L75" i="8" s="1"/>
  <c r="K74" i="4"/>
  <c r="L74" i="8" s="1"/>
  <c r="I69" i="4"/>
  <c r="J69" i="8" s="1"/>
  <c r="G68" i="4"/>
  <c r="H68" i="8" s="1"/>
  <c r="N66" i="4"/>
  <c r="O66" i="8" s="1"/>
  <c r="M61" i="4"/>
  <c r="N61" i="8" s="1"/>
  <c r="J60" i="4"/>
  <c r="K60" i="8" s="1"/>
  <c r="F59" i="4"/>
  <c r="G59" i="8" s="1"/>
  <c r="E58" i="4"/>
  <c r="F58" i="8" s="1"/>
  <c r="L52" i="4"/>
  <c r="M52" i="8" s="1"/>
  <c r="G50" i="4"/>
  <c r="H50" i="8" s="1"/>
  <c r="J44" i="4"/>
  <c r="K44" i="8" s="1"/>
  <c r="N42" i="4"/>
  <c r="O42" i="8" s="1"/>
  <c r="J36" i="4"/>
  <c r="K36" i="8" s="1"/>
  <c r="N34" i="4"/>
  <c r="O34" i="8" s="1"/>
  <c r="J28" i="4"/>
  <c r="K28" i="8" s="1"/>
  <c r="E19" i="4"/>
  <c r="F19" i="8" s="1"/>
  <c r="K12" i="4"/>
  <c r="L12" i="8" s="1"/>
  <c r="G27" i="4"/>
  <c r="H27" i="8" s="1"/>
  <c r="H27" i="4"/>
  <c r="I27" i="8" s="1"/>
  <c r="I27" i="4"/>
  <c r="J27" i="8" s="1"/>
  <c r="J27" i="4"/>
  <c r="K27" i="8" s="1"/>
  <c r="K27" i="4"/>
  <c r="L27" i="8" s="1"/>
  <c r="F27" i="4"/>
  <c r="G27" i="8" s="1"/>
  <c r="N27" i="4"/>
  <c r="O27" i="8" s="1"/>
  <c r="G51" i="4"/>
  <c r="H51" i="8" s="1"/>
  <c r="H51" i="4"/>
  <c r="I51" i="8" s="1"/>
  <c r="J51" i="4"/>
  <c r="K51" i="8" s="1"/>
  <c r="I14" i="4"/>
  <c r="J14" i="8" s="1"/>
  <c r="J14" i="4"/>
  <c r="K14" i="8" s="1"/>
  <c r="K14" i="4"/>
  <c r="L14" i="8" s="1"/>
  <c r="L14" i="4"/>
  <c r="M14" i="8" s="1"/>
  <c r="E14" i="4"/>
  <c r="F14" i="8" s="1"/>
  <c r="M14" i="4"/>
  <c r="N14" i="8" s="1"/>
  <c r="H14" i="4"/>
  <c r="I14" i="8" s="1"/>
  <c r="I22" i="4"/>
  <c r="J22" i="8" s="1"/>
  <c r="J22" i="4"/>
  <c r="K22" i="8" s="1"/>
  <c r="K22" i="4"/>
  <c r="L22" i="8" s="1"/>
  <c r="L22" i="4"/>
  <c r="M22" i="8" s="1"/>
  <c r="E22" i="4"/>
  <c r="F22" i="8" s="1"/>
  <c r="M22" i="4"/>
  <c r="N22" i="8" s="1"/>
  <c r="H22" i="4"/>
  <c r="I22" i="8" s="1"/>
  <c r="I30" i="4"/>
  <c r="J30" i="8" s="1"/>
  <c r="J30" i="4"/>
  <c r="K30" i="8" s="1"/>
  <c r="L30" i="4"/>
  <c r="M30" i="8" s="1"/>
  <c r="E30" i="4"/>
  <c r="F30" i="8" s="1"/>
  <c r="M30" i="4"/>
  <c r="N30" i="8" s="1"/>
  <c r="H30" i="4"/>
  <c r="I30" i="8" s="1"/>
  <c r="I38" i="4"/>
  <c r="J38" i="8" s="1"/>
  <c r="J38" i="4"/>
  <c r="K38" i="8" s="1"/>
  <c r="L38" i="4"/>
  <c r="M38" i="8" s="1"/>
  <c r="H38" i="4"/>
  <c r="I38" i="8" s="1"/>
  <c r="I46" i="4"/>
  <c r="J46" i="8" s="1"/>
  <c r="J46" i="4"/>
  <c r="K46" i="8" s="1"/>
  <c r="L46" i="4"/>
  <c r="M46" i="8" s="1"/>
  <c r="H46" i="4"/>
  <c r="I46" i="8" s="1"/>
  <c r="I54" i="4"/>
  <c r="J54" i="8" s="1"/>
  <c r="J54" i="4"/>
  <c r="K54" i="8" s="1"/>
  <c r="L54" i="4"/>
  <c r="M54" i="8" s="1"/>
  <c r="I62" i="4"/>
  <c r="J62" i="8" s="1"/>
  <c r="J62" i="4"/>
  <c r="K62" i="8" s="1"/>
  <c r="L62" i="4"/>
  <c r="M62" i="8" s="1"/>
  <c r="I70" i="4"/>
  <c r="J70" i="8" s="1"/>
  <c r="J70" i="4"/>
  <c r="K70" i="8" s="1"/>
  <c r="L70" i="4"/>
  <c r="M70" i="8" s="1"/>
  <c r="F3" i="4"/>
  <c r="G3" i="8" s="1"/>
  <c r="N3" i="4"/>
  <c r="O3" i="8" s="1"/>
  <c r="M93" i="4"/>
  <c r="N93" i="8" s="1"/>
  <c r="M85" i="4"/>
  <c r="N85" i="8" s="1"/>
  <c r="K78" i="4"/>
  <c r="L78" i="8" s="1"/>
  <c r="J77" i="4"/>
  <c r="K77" i="8" s="1"/>
  <c r="J76" i="4"/>
  <c r="K76" i="8" s="1"/>
  <c r="J75" i="4"/>
  <c r="K75" i="8" s="1"/>
  <c r="H74" i="4"/>
  <c r="I74" i="8" s="1"/>
  <c r="K70" i="4"/>
  <c r="L70" i="8" s="1"/>
  <c r="H69" i="4"/>
  <c r="I69" i="8" s="1"/>
  <c r="N67" i="4"/>
  <c r="O67" i="8" s="1"/>
  <c r="M66" i="4"/>
  <c r="N66" i="8" s="1"/>
  <c r="N62" i="4"/>
  <c r="O62" i="8" s="1"/>
  <c r="J61" i="4"/>
  <c r="K61" i="8" s="1"/>
  <c r="I60" i="4"/>
  <c r="J60" i="8" s="1"/>
  <c r="E59" i="4"/>
  <c r="F59" i="8" s="1"/>
  <c r="E54" i="4"/>
  <c r="F54" i="8" s="1"/>
  <c r="K52" i="4"/>
  <c r="L52" i="8" s="1"/>
  <c r="I51" i="4"/>
  <c r="J51" i="8" s="1"/>
  <c r="F50" i="4"/>
  <c r="G50" i="8" s="1"/>
  <c r="E46" i="4"/>
  <c r="F46" i="8" s="1"/>
  <c r="I44" i="4"/>
  <c r="J44" i="8" s="1"/>
  <c r="M42" i="4"/>
  <c r="N42" i="8" s="1"/>
  <c r="E38" i="4"/>
  <c r="F38" i="8" s="1"/>
  <c r="I36" i="4"/>
  <c r="J36" i="8" s="1"/>
  <c r="K34" i="4"/>
  <c r="L34" i="8" s="1"/>
  <c r="G30" i="4"/>
  <c r="H30" i="8" s="1"/>
  <c r="G28" i="4"/>
  <c r="H28" i="8" s="1"/>
  <c r="F22" i="4"/>
  <c r="G22" i="8" s="1"/>
  <c r="N18" i="4"/>
  <c r="O18" i="8" s="1"/>
  <c r="J12" i="4"/>
  <c r="K12" i="8" s="1"/>
  <c r="E13" i="3"/>
  <c r="E21" i="3"/>
  <c r="E77" i="3"/>
  <c r="E85" i="3"/>
  <c r="E22" i="3"/>
  <c r="E54" i="3"/>
  <c r="E47" i="3"/>
  <c r="E55" i="3"/>
  <c r="E67" i="3"/>
  <c r="E52" i="3"/>
  <c r="E56" i="3"/>
  <c r="E64" i="3"/>
  <c r="E30" i="3"/>
  <c r="E62" i="3"/>
  <c r="E9" i="3"/>
  <c r="E17" i="3"/>
  <c r="E25" i="3"/>
  <c r="E73" i="3"/>
  <c r="E81" i="3"/>
  <c r="E11" i="3"/>
  <c r="E14" i="3"/>
  <c r="E46" i="3"/>
  <c r="E86" i="3"/>
  <c r="E5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1" i="2"/>
  <c r="N102" i="4" l="1"/>
  <c r="E102" i="4"/>
  <c r="L102" i="4"/>
  <c r="K102" i="4"/>
  <c r="F102" i="4"/>
  <c r="J102" i="4"/>
  <c r="H102" i="4"/>
  <c r="M102" i="4"/>
  <c r="I102" i="4"/>
  <c r="G102" i="4"/>
  <c r="E101" i="4"/>
  <c r="I101" i="4"/>
  <c r="F101" i="4"/>
  <c r="L101" i="4"/>
  <c r="M101" i="4"/>
  <c r="K101" i="4"/>
  <c r="N101" i="4"/>
  <c r="H101" i="4"/>
  <c r="J101" i="4"/>
  <c r="G101" i="4"/>
  <c r="E76" i="3"/>
  <c r="E40" i="3"/>
  <c r="E27" i="3"/>
  <c r="E39" i="3"/>
  <c r="E84" i="3"/>
  <c r="E69" i="3"/>
  <c r="E42" i="3"/>
  <c r="E98" i="3"/>
  <c r="E50" i="3"/>
  <c r="E26" i="3"/>
  <c r="E90" i="3"/>
  <c r="E34" i="3"/>
  <c r="E18" i="3"/>
  <c r="E82" i="3"/>
  <c r="E89" i="3"/>
  <c r="E97" i="3"/>
  <c r="E10" i="3"/>
  <c r="E58" i="3"/>
  <c r="E66" i="3"/>
  <c r="E74" i="3"/>
  <c r="E36" i="3"/>
  <c r="E57" i="3"/>
  <c r="E48" i="3"/>
  <c r="E59" i="3"/>
  <c r="E78" i="3"/>
  <c r="E87" i="3"/>
  <c r="E23" i="3"/>
  <c r="E4" i="3"/>
  <c r="E53" i="3"/>
  <c r="E28" i="3"/>
  <c r="E12" i="3"/>
  <c r="E49" i="3"/>
  <c r="E32" i="3"/>
  <c r="E19" i="3"/>
  <c r="E38" i="3"/>
  <c r="E79" i="3"/>
  <c r="E15" i="3"/>
  <c r="E91" i="3"/>
  <c r="E45" i="3"/>
  <c r="E75" i="3"/>
  <c r="E65" i="3"/>
  <c r="E20" i="3"/>
  <c r="E95" i="3"/>
  <c r="E44" i="3"/>
  <c r="E68" i="3"/>
  <c r="E88" i="3"/>
  <c r="E83" i="3"/>
  <c r="E41" i="3"/>
  <c r="E8" i="3"/>
  <c r="E96" i="3"/>
  <c r="E6" i="3"/>
  <c r="E71" i="3"/>
  <c r="E7" i="3"/>
  <c r="E43" i="3"/>
  <c r="E37" i="3"/>
  <c r="E35" i="3"/>
  <c r="E60" i="3"/>
  <c r="E80" i="3"/>
  <c r="E24" i="3"/>
  <c r="E31" i="3"/>
  <c r="E61" i="3"/>
  <c r="E16" i="3"/>
  <c r="E51" i="3"/>
  <c r="E33" i="3"/>
  <c r="E94" i="3"/>
  <c r="E72" i="3"/>
  <c r="E92" i="3"/>
  <c r="E63" i="3"/>
  <c r="E70" i="3"/>
  <c r="E93" i="3"/>
  <c r="E29" i="3"/>
  <c r="E3" i="3"/>
  <c r="C2" i="7" l="1" a="1"/>
  <c r="C8" i="7" s="1"/>
  <c r="B2" i="7" a="1"/>
  <c r="B2" i="7" s="1"/>
  <c r="C14" i="7"/>
  <c r="E99" i="3"/>
  <c r="B10" i="7" l="1"/>
  <c r="B12" i="7"/>
  <c r="C11" i="7"/>
  <c r="B15" i="7"/>
  <c r="B3" i="7"/>
  <c r="C3" i="7"/>
  <c r="B5" i="7"/>
  <c r="B9" i="7"/>
  <c r="C12" i="7"/>
  <c r="B11" i="7"/>
  <c r="B14" i="7"/>
  <c r="C6" i="7"/>
  <c r="B4" i="7"/>
  <c r="B7" i="7"/>
  <c r="C5" i="7"/>
  <c r="B6" i="7"/>
  <c r="B13" i="7"/>
  <c r="C7" i="7"/>
  <c r="B8" i="7"/>
  <c r="C10" i="7"/>
  <c r="C13" i="7"/>
  <c r="C2" i="7"/>
  <c r="C15" i="7"/>
  <c r="C9" i="7"/>
  <c r="C4" i="7"/>
</calcChain>
</file>

<file path=xl/sharedStrings.xml><?xml version="1.0" encoding="utf-8"?>
<sst xmlns="http://schemas.openxmlformats.org/spreadsheetml/2006/main" count="266" uniqueCount="77">
  <si>
    <t>AAPLDiv</t>
  </si>
  <si>
    <t>AAPLFact</t>
  </si>
  <si>
    <t>PGPrice</t>
  </si>
  <si>
    <t>PGDiv</t>
  </si>
  <si>
    <t>PGFact</t>
  </si>
  <si>
    <t>DISPrice</t>
  </si>
  <si>
    <t>DISDiv</t>
  </si>
  <si>
    <t>DISFact</t>
  </si>
  <si>
    <t>Dates</t>
  </si>
  <si>
    <t>AAPL</t>
  </si>
  <si>
    <t>AAPLPrice,</t>
  </si>
  <si>
    <t>PG</t>
  </si>
  <si>
    <t>DIS</t>
  </si>
  <si>
    <t>Index</t>
  </si>
  <si>
    <t>Average EZ</t>
  </si>
  <si>
    <t xml:space="preserve">STD EZ </t>
  </si>
  <si>
    <t>Average Hard Way</t>
  </si>
  <si>
    <t>STD Hard Way</t>
  </si>
  <si>
    <t>Diff^2</t>
  </si>
  <si>
    <t>TBILL</t>
  </si>
  <si>
    <t>Mean (diff^2)/(count-1)</t>
  </si>
  <si>
    <t>(40,0,60)</t>
  </si>
  <si>
    <t>(0, 45, 55)</t>
  </si>
  <si>
    <t>(50, 50, 0)</t>
  </si>
  <si>
    <t>(33 1/3, 33 1/3, 33 1/3)</t>
  </si>
  <si>
    <t>(50, 25, 25)</t>
  </si>
  <si>
    <t>(25, 50, 25)</t>
  </si>
  <si>
    <t>(25, 25, 50)</t>
  </si>
  <si>
    <t>(10, 20, 70)</t>
  </si>
  <si>
    <t>(20, 10, 70)</t>
  </si>
  <si>
    <t>(70, 20, 10)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</si>
  <si>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</si>
  <si>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</si>
  <si>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</si>
  <si>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</si>
  <si>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</si>
  <si>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</si>
  <si>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</si>
  <si>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</si>
  <si>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</si>
  <si>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</si>
  <si>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INDEX</t>
  </si>
  <si>
    <t>Average</t>
  </si>
  <si>
    <t>STD</t>
  </si>
  <si>
    <t>Mean</t>
  </si>
  <si>
    <t>StdDev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</si>
  <si>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</si>
  <si>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</si>
  <si>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</si>
  <si>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</si>
  <si>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</si>
  <si>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</si>
  <si>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</si>
  <si>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</si>
  <si>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</si>
  <si>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</si>
  <si>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</si>
  <si>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</si>
  <si>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</si>
  <si>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</si>
  <si>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</si>
  <si>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</si>
  <si>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</si>
  <si>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</si>
  <si>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</si>
  <si>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</si>
  <si>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</si>
  <si>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</si>
  <si>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</si>
  <si>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Colby Bird</t>
  </si>
  <si>
    <t>Beta</t>
  </si>
  <si>
    <t>SUMMARY OUTPUT - AAPL</t>
  </si>
  <si>
    <t>SUMMARY OUTPUT - PG</t>
  </si>
  <si>
    <t>SUMMARY OUTPUT - DIS</t>
  </si>
  <si>
    <t>Betas</t>
  </si>
  <si>
    <t>Tbill</t>
  </si>
  <si>
    <t>Mean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</si>
</sst>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[$-409]mmm\-yy;@"/>
    <numFmt numFmtId="165" formatCode="0.000%"/>
    <numFmt numFmtId="166" formatCode="0.0000%"/>
    <numFmt numFmtId="167" formatCode="_(&quot;$&quot;* #,##0.000_);_(&quot;$&quot;* \(#,##0.000\);_(&quot;$&quot;* &quot;-&quot;??_);_(@_)"/>
    <numFmt numFmtId="168" formatCode="0.000000%"/>
    <numFmt numFmtId="172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2" applyNumberFormat="1" applyFont="1"/>
    <xf numFmtId="9" fontId="0" fillId="0" borderId="0" xfId="2" applyFont="1"/>
    <xf numFmtId="166" fontId="0" fillId="0" borderId="0" xfId="2" applyNumberFormat="1" applyFont="1"/>
    <xf numFmtId="0" fontId="0" fillId="3" borderId="0" xfId="0" applyFill="1"/>
    <xf numFmtId="167" fontId="0" fillId="2" borderId="1" xfId="1" applyNumberFormat="1" applyFont="1" applyFill="1" applyBorder="1"/>
    <xf numFmtId="0" fontId="0" fillId="3" borderId="2" xfId="0" applyFill="1" applyBorder="1"/>
    <xf numFmtId="0" fontId="0" fillId="4" borderId="3" xfId="0" applyFill="1" applyBorder="1"/>
    <xf numFmtId="44" fontId="0" fillId="2" borderId="4" xfId="1" applyNumberFormat="1" applyFont="1" applyFill="1" applyBorder="1"/>
    <xf numFmtId="44" fontId="0" fillId="3" borderId="0" xfId="1" applyFont="1" applyFill="1" applyBorder="1"/>
    <xf numFmtId="0" fontId="0" fillId="4" borderId="5" xfId="0" applyFill="1" applyBorder="1"/>
    <xf numFmtId="167" fontId="0" fillId="2" borderId="4" xfId="1" applyNumberFormat="1" applyFont="1" applyFill="1" applyBorder="1"/>
    <xf numFmtId="0" fontId="0" fillId="3" borderId="0" xfId="0" applyFill="1" applyBorder="1"/>
    <xf numFmtId="0" fontId="0" fillId="2" borderId="1" xfId="0" applyFill="1" applyBorder="1"/>
    <xf numFmtId="44" fontId="0" fillId="2" borderId="4" xfId="0" applyNumberFormat="1" applyFill="1" applyBorder="1"/>
    <xf numFmtId="44" fontId="0" fillId="3" borderId="0" xfId="0" applyNumberFormat="1" applyFill="1" applyBorder="1"/>
    <xf numFmtId="44" fontId="0" fillId="4" borderId="5" xfId="0" applyNumberFormat="1" applyFill="1" applyBorder="1"/>
    <xf numFmtId="0" fontId="0" fillId="2" borderId="4" xfId="0" applyFill="1" applyBorder="1"/>
    <xf numFmtId="44" fontId="0" fillId="3" borderId="2" xfId="1" applyFont="1" applyFill="1" applyBorder="1"/>
    <xf numFmtId="165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9" fontId="0" fillId="0" borderId="0" xfId="0" applyNumberFormat="1"/>
    <xf numFmtId="168" fontId="0" fillId="0" borderId="0" xfId="2" applyNumberFormat="1" applyFont="1"/>
    <xf numFmtId="166" fontId="0" fillId="0" borderId="0" xfId="0" applyNumberFormat="1"/>
    <xf numFmtId="0" fontId="0" fillId="0" borderId="0" xfId="0" applyFill="1" applyBorder="1" applyAlignment="1"/>
    <xf numFmtId="0" fontId="0" fillId="0" borderId="6" xfId="0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Continuous"/>
    </xf>
    <xf numFmtId="0" fontId="4" fillId="0" borderId="0" xfId="0" applyFont="1"/>
    <xf numFmtId="2" fontId="0" fillId="0" borderId="0" xfId="2" applyNumberFormat="1" applyFont="1"/>
    <xf numFmtId="172" fontId="0" fillId="0" borderId="0" xfId="2" applyNumberFormat="1" applyFont="1"/>
    <xf numFmtId="10" fontId="0" fillId="0" borderId="0" xfId="0" applyNumberFormat="1"/>
    <xf numFmtId="0" fontId="0" fillId="3" borderId="6" xfId="0" applyFill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Frontier!$B$2:$B$15</c:f>
              <c:numCache>
                <c:formatCode>0.000%</c:formatCode>
                <c:ptCount val="14"/>
                <c:pt idx="0">
                  <c:v>8.0824974042707665E-2</c:v>
                </c:pt>
                <c:pt idx="1">
                  <c:v>4.1263729530045222E-2</c:v>
                </c:pt>
                <c:pt idx="2">
                  <c:v>6.8410322246452618E-2</c:v>
                </c:pt>
                <c:pt idx="3">
                  <c:v>6.007338590084281E-2</c:v>
                </c:pt>
                <c:pt idx="4">
                  <c:v>5.0335437074203446E-2</c:v>
                </c:pt>
                <c:pt idx="5">
                  <c:v>4.6933708764697081E-2</c:v>
                </c:pt>
                <c:pt idx="6">
                  <c:v>4.7449679982338705E-2</c:v>
                </c:pt>
                <c:pt idx="7">
                  <c:v>5.3281194527686683E-2</c:v>
                </c:pt>
                <c:pt idx="8">
                  <c:v>4.2615725525055999E-2</c:v>
                </c:pt>
                <c:pt idx="9">
                  <c:v>4.9844644788580958E-2</c:v>
                </c:pt>
                <c:pt idx="10">
                  <c:v>5.4507820922956474E-2</c:v>
                </c:pt>
                <c:pt idx="11">
                  <c:v>5.6984435205257512E-2</c:v>
                </c:pt>
                <c:pt idx="12">
                  <c:v>6.2240416425060674E-2</c:v>
                </c:pt>
                <c:pt idx="13">
                  <c:v>4.0513111566719835E-2</c:v>
                </c:pt>
              </c:numCache>
            </c:numRef>
          </c:xVal>
          <c:yVal>
            <c:numRef>
              <c:f>Frontier!$C$2:$C$15</c:f>
              <c:numCache>
                <c:formatCode>0.000%</c:formatCode>
                <c:ptCount val="14"/>
                <c:pt idx="0">
                  <c:v>2.1712908802460337E-2</c:v>
                </c:pt>
                <c:pt idx="1">
                  <c:v>1.0007993392523395E-2</c:v>
                </c:pt>
                <c:pt idx="2">
                  <c:v>1.4421569666577205E-2</c:v>
                </c:pt>
                <c:pt idx="3">
                  <c:v>1.7338105320930459E-2</c:v>
                </c:pt>
                <c:pt idx="4">
                  <c:v>1.5860451097491866E-2</c:v>
                </c:pt>
                <c:pt idx="5">
                  <c:v>1.2435460343252986E-2</c:v>
                </c:pt>
                <c:pt idx="6">
                  <c:v>1.5380823953853644E-2</c:v>
                </c:pt>
                <c:pt idx="7">
                  <c:v>1.6963845166005319E-2</c:v>
                </c:pt>
                <c:pt idx="8">
                  <c:v>1.4037616313521085E-2</c:v>
                </c:pt>
                <c:pt idx="9">
                  <c:v>1.5141010382034534E-2</c:v>
                </c:pt>
                <c:pt idx="10">
                  <c:v>1.4267988325354752E-2</c:v>
                </c:pt>
                <c:pt idx="11">
                  <c:v>1.5438479866348444E-2</c:v>
                </c:pt>
                <c:pt idx="12">
                  <c:v>1.8642791806884638E-2</c:v>
                </c:pt>
                <c:pt idx="13">
                  <c:v>1.1669331458333335E-2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EF-4506-B866-BCB88D67B87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83400960"/>
        <c:axId val="483401288"/>
      </c:scatterChart>
      <c:valAx>
        <c:axId val="48340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401288"/>
        <c:crosses val="autoZero"/>
        <c:crossBetween val="midCat"/>
      </c:valAx>
      <c:valAx>
        <c:axId val="48340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Returns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40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478631</xdr:colOff>
      <xdr:row>4</xdr:row>
      <xdr:rowOff>54768</xdr:rowOff>
    </xdr:from>
    <xdr:to>
      <xdr:col>12</xdr:col>
      <xdr:colOff>516731</xdr:colOff>
      <xdr:row>19</xdr:row>
      <xdr:rowOff>83343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0.46802</cdr:x>
      <cdr:y>0.23066</cdr:y>
    </cdr:from>
    <cdr:to>
      <cdr:x>0.79738</cdr:x>
      <cdr:y>0.79721</cdr:y>
    </cdr:to>
    <cdr:sp macro="" textlink="">
      <cdr:nvSpPr>
        <cdr:cNvPr id="5" name="Freeform 4"/>
        <cdr:cNvSpPr/>
      </cdr:nvSpPr>
      <cdr:spPr>
        <a:xfrm xmlns:a="http://schemas.openxmlformats.org/drawingml/2006/main">
          <a:off x="2014946" y="643732"/>
          <a:ext cx="1418023" cy="1581150"/>
        </a:xfrm>
        <a:custGeom xmlns:a="http://schemas.openxmlformats.org/drawingml/2006/main">
          <a:avLst/>
          <a:gdLst>
            <a:gd name="connsiteX0" fmla="*/ 1418023 w 1418023"/>
            <a:gd name="connsiteY0" fmla="*/ 0 h 1581150"/>
            <a:gd name="connsiteX1" fmla="*/ 21023 w 1418023"/>
            <a:gd name="connsiteY1" fmla="*/ 666750 h 1581150"/>
            <a:gd name="connsiteX2" fmla="*/ 611573 w 1418023"/>
            <a:gd name="connsiteY2" fmla="*/ 158115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18023" h="1581150">
              <a:moveTo>
                <a:pt x="1418023" y="0"/>
              </a:moveTo>
              <a:cubicBezTo>
                <a:pt x="786727" y="201612"/>
                <a:pt x="155431" y="403225"/>
                <a:pt x="21023" y="666750"/>
              </a:cubicBezTo>
              <a:cubicBezTo>
                <a:pt x="-113385" y="930275"/>
                <a:pt x="433773" y="1406525"/>
                <a:pt x="611573" y="1581150"/>
              </a:cubicBezTo>
            </a:path>
          </a:pathLst>
        </a:cu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0.18529</cdr:x>
      <cdr:y>0.16923</cdr:y>
    </cdr:from>
    <cdr:to>
      <cdr:x>0.73101</cdr:x>
      <cdr:y>0.74033</cdr:y>
    </cdr:to>
    <cdr:cxnSp macro="">
      <cdr:nvCxnSpPr>
        <cdr:cNvPr id="7" name="Straight Connector 6"/>
        <cdr:cNvCxnSpPr/>
      </cdr:nvCxnSpPr>
      <cdr:spPr>
        <a:xfrm xmlns:a="http://schemas.openxmlformats.org/drawingml/2006/main" flipV="1">
          <a:off x="797719" y="472282"/>
          <a:ext cx="2349500" cy="15938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activeCell="N30" sqref="N30"/>
    </sheetView>
  </sheetViews>
  <sheetFormatPr defaultRowHeight="14.5" x14ac:dyDescent="0.35"/>
  <cols>
    <col min="2" max="2" width="10.6328125" style="14" bestFit="1" customWidth="1"/>
    <col min="3" max="3" width="8.7265625" style="15"/>
    <col min="4" max="4" width="8.7265625" style="13"/>
    <col min="5" max="5" width="9.6328125" style="20" bestFit="1" customWidth="1"/>
    <col min="6" max="6" width="8.7265625" style="15"/>
    <col min="7" max="7" width="8.7265625" style="13"/>
    <col min="8" max="8" width="9.6328125" style="20" bestFit="1" customWidth="1"/>
    <col min="9" max="9" width="8.7265625" style="12"/>
    <col min="10" max="10" width="8.7265625" style="13"/>
  </cols>
  <sheetData>
    <row r="1" spans="1:10" x14ac:dyDescent="0.35">
      <c r="A1" t="s">
        <v>69</v>
      </c>
    </row>
    <row r="2" spans="1:10" x14ac:dyDescent="0.35">
      <c r="A2" t="s">
        <v>8</v>
      </c>
      <c r="B2" s="8" t="s">
        <v>10</v>
      </c>
      <c r="C2" s="9" t="s">
        <v>0</v>
      </c>
      <c r="D2" s="10" t="s">
        <v>1</v>
      </c>
      <c r="E2" s="16" t="s">
        <v>2</v>
      </c>
      <c r="F2" s="9" t="s">
        <v>3</v>
      </c>
      <c r="G2" s="10" t="s">
        <v>4</v>
      </c>
      <c r="H2" s="16" t="s">
        <v>5</v>
      </c>
      <c r="I2" s="21" t="s">
        <v>6</v>
      </c>
      <c r="J2" s="10" t="s">
        <v>7</v>
      </c>
    </row>
    <row r="3" spans="1:10" x14ac:dyDescent="0.35">
      <c r="A3" s="1">
        <v>41274</v>
      </c>
      <c r="B3" s="11">
        <v>532.17291259765625</v>
      </c>
      <c r="C3" s="12"/>
      <c r="D3" s="13">
        <v>28</v>
      </c>
      <c r="E3" s="11">
        <v>67.889999389648438</v>
      </c>
      <c r="F3" s="12"/>
      <c r="G3" s="13">
        <v>1</v>
      </c>
      <c r="H3" s="11">
        <v>49.790000915527344</v>
      </c>
      <c r="I3" s="12">
        <v>0.75</v>
      </c>
      <c r="J3" s="13">
        <v>1</v>
      </c>
    </row>
    <row r="4" spans="1:10" x14ac:dyDescent="0.35">
      <c r="A4" s="1">
        <v>41305</v>
      </c>
      <c r="B4" s="11">
        <v>455.489990234375</v>
      </c>
      <c r="C4" s="12"/>
      <c r="D4" s="13">
        <v>28</v>
      </c>
      <c r="E4" s="11">
        <v>75.160003662109375</v>
      </c>
      <c r="F4" s="12">
        <v>0.56199997663497925</v>
      </c>
      <c r="G4" s="13">
        <v>1</v>
      </c>
      <c r="H4" s="11">
        <v>53.880001068115234</v>
      </c>
      <c r="J4" s="13">
        <v>1</v>
      </c>
    </row>
    <row r="5" spans="1:10" x14ac:dyDescent="0.35">
      <c r="A5" s="1">
        <v>41333</v>
      </c>
      <c r="B5" s="11">
        <v>441.39999389648438</v>
      </c>
      <c r="C5" s="12">
        <v>2.6500000953674316</v>
      </c>
      <c r="D5" s="13">
        <v>28</v>
      </c>
      <c r="E5" s="11">
        <v>76.180000305175781</v>
      </c>
      <c r="F5" s="12"/>
      <c r="G5" s="13">
        <v>1</v>
      </c>
      <c r="H5" s="11">
        <v>54.590000152587891</v>
      </c>
      <c r="J5" s="13">
        <v>1</v>
      </c>
    </row>
    <row r="6" spans="1:10" x14ac:dyDescent="0.35">
      <c r="A6" s="1">
        <v>41364</v>
      </c>
      <c r="B6" s="11">
        <v>442.66000366210938</v>
      </c>
      <c r="C6" s="12"/>
      <c r="D6" s="13">
        <v>28</v>
      </c>
      <c r="E6" s="11">
        <v>77.05999755859375</v>
      </c>
      <c r="F6" s="12"/>
      <c r="G6" s="13">
        <v>1</v>
      </c>
      <c r="H6" s="11">
        <v>56.799999237060547</v>
      </c>
      <c r="J6" s="13">
        <v>1</v>
      </c>
    </row>
    <row r="7" spans="1:10" x14ac:dyDescent="0.35">
      <c r="A7" s="1">
        <v>41394</v>
      </c>
      <c r="B7" s="11">
        <v>442.77999877929688</v>
      </c>
      <c r="C7" s="12"/>
      <c r="D7" s="13">
        <v>28</v>
      </c>
      <c r="E7" s="11">
        <v>76.769996643066406</v>
      </c>
      <c r="F7" s="12">
        <v>0.60149997472763062</v>
      </c>
      <c r="G7" s="13">
        <v>1</v>
      </c>
      <c r="H7" s="11">
        <v>62.840000152587891</v>
      </c>
      <c r="J7" s="13">
        <v>1</v>
      </c>
    </row>
    <row r="8" spans="1:10" x14ac:dyDescent="0.35">
      <c r="A8" s="1">
        <v>41425</v>
      </c>
      <c r="B8" s="11">
        <v>449.7349853515625</v>
      </c>
      <c r="C8" s="12">
        <v>3.0499999523162842</v>
      </c>
      <c r="D8" s="13">
        <v>28</v>
      </c>
      <c r="E8" s="11">
        <v>76.760002136230469</v>
      </c>
      <c r="F8" s="12"/>
      <c r="G8" s="13">
        <v>1</v>
      </c>
      <c r="H8" s="11">
        <v>63.080001831054688</v>
      </c>
      <c r="J8" s="13">
        <v>1</v>
      </c>
    </row>
    <row r="9" spans="1:10" x14ac:dyDescent="0.35">
      <c r="A9" s="1">
        <v>41455</v>
      </c>
      <c r="B9" s="11">
        <v>396.52999877929688</v>
      </c>
      <c r="C9" s="12"/>
      <c r="D9" s="13">
        <v>28</v>
      </c>
      <c r="E9" s="11">
        <v>76.989997863769531</v>
      </c>
      <c r="F9" s="12"/>
      <c r="G9" s="13">
        <v>1</v>
      </c>
      <c r="H9" s="11">
        <v>63.150001525878906</v>
      </c>
      <c r="J9" s="13">
        <v>1</v>
      </c>
    </row>
    <row r="10" spans="1:10" x14ac:dyDescent="0.35">
      <c r="A10" s="1">
        <v>41486</v>
      </c>
      <c r="B10" s="11">
        <v>452.52999877929688</v>
      </c>
      <c r="C10" s="12"/>
      <c r="D10" s="13">
        <v>28</v>
      </c>
      <c r="E10" s="11">
        <v>80.300003051757813</v>
      </c>
      <c r="F10" s="12">
        <v>0.60149997472763062</v>
      </c>
      <c r="G10" s="13">
        <v>1</v>
      </c>
      <c r="H10" s="11">
        <v>64.650001525878906</v>
      </c>
      <c r="J10" s="13">
        <v>1</v>
      </c>
    </row>
    <row r="11" spans="1:10" x14ac:dyDescent="0.35">
      <c r="A11" s="1">
        <v>41517</v>
      </c>
      <c r="B11" s="11">
        <v>487.21600341796875</v>
      </c>
      <c r="C11" s="12">
        <v>3.0499999523162842</v>
      </c>
      <c r="D11" s="13">
        <v>28</v>
      </c>
      <c r="E11" s="11">
        <v>77.889999389648438</v>
      </c>
      <c r="F11" s="12"/>
      <c r="G11" s="13">
        <v>1</v>
      </c>
      <c r="H11" s="11">
        <v>60.830001831054688</v>
      </c>
      <c r="J11" s="13">
        <v>1</v>
      </c>
    </row>
    <row r="12" spans="1:10" x14ac:dyDescent="0.35">
      <c r="A12" s="1">
        <v>41547</v>
      </c>
      <c r="B12" s="11">
        <v>476.75</v>
      </c>
      <c r="C12" s="12"/>
      <c r="D12" s="13">
        <v>28</v>
      </c>
      <c r="E12" s="11">
        <v>75.589996337890625</v>
      </c>
      <c r="F12" s="12"/>
      <c r="G12" s="13">
        <v>1</v>
      </c>
      <c r="H12" s="11">
        <v>64.489997863769531</v>
      </c>
      <c r="J12" s="13">
        <v>1</v>
      </c>
    </row>
    <row r="13" spans="1:10" x14ac:dyDescent="0.35">
      <c r="A13" s="1">
        <v>41578</v>
      </c>
      <c r="B13" s="11">
        <v>522.7020263671875</v>
      </c>
      <c r="C13" s="12"/>
      <c r="D13" s="13">
        <v>28</v>
      </c>
      <c r="E13" s="11">
        <v>80.75</v>
      </c>
      <c r="F13" s="12">
        <v>0.60149997472763062</v>
      </c>
      <c r="G13" s="13">
        <v>1</v>
      </c>
      <c r="H13" s="11">
        <v>68.589996337890625</v>
      </c>
      <c r="J13" s="13">
        <v>1</v>
      </c>
    </row>
    <row r="14" spans="1:10" x14ac:dyDescent="0.35">
      <c r="A14" s="1">
        <v>41608</v>
      </c>
      <c r="B14" s="11">
        <v>556.07000732421875</v>
      </c>
      <c r="C14" s="12">
        <v>3.0499999523162842</v>
      </c>
      <c r="D14" s="13">
        <v>28</v>
      </c>
      <c r="E14" s="11">
        <v>84.220001220703125</v>
      </c>
      <c r="F14" s="12"/>
      <c r="G14" s="13">
        <v>1</v>
      </c>
      <c r="H14" s="11">
        <v>70.540000915527344</v>
      </c>
      <c r="J14" s="13">
        <v>1</v>
      </c>
    </row>
    <row r="15" spans="1:10" x14ac:dyDescent="0.35">
      <c r="A15" s="1">
        <v>41639</v>
      </c>
      <c r="B15" s="11">
        <v>561.02001953125</v>
      </c>
      <c r="C15" s="12"/>
      <c r="D15" s="13">
        <v>28</v>
      </c>
      <c r="E15" s="11">
        <v>81.410003662109375</v>
      </c>
      <c r="F15" s="12"/>
      <c r="G15" s="13">
        <v>1</v>
      </c>
      <c r="H15" s="11">
        <v>76.400001525878906</v>
      </c>
      <c r="I15" s="12">
        <v>0.86000001430511475</v>
      </c>
      <c r="J15" s="13">
        <v>1</v>
      </c>
    </row>
    <row r="16" spans="1:10" x14ac:dyDescent="0.35">
      <c r="A16" s="1">
        <v>41670</v>
      </c>
      <c r="B16" s="11">
        <v>500.60000610351563</v>
      </c>
      <c r="C16" s="12"/>
      <c r="D16" s="13">
        <v>28</v>
      </c>
      <c r="E16" s="11">
        <v>76.620002746582031</v>
      </c>
      <c r="F16" s="12">
        <v>0.60149997472763062</v>
      </c>
      <c r="G16" s="13">
        <v>1</v>
      </c>
      <c r="H16" s="11">
        <v>72.610000610351563</v>
      </c>
      <c r="J16" s="13">
        <v>1</v>
      </c>
    </row>
    <row r="17" spans="1:10" x14ac:dyDescent="0.35">
      <c r="A17" s="1">
        <v>41698</v>
      </c>
      <c r="B17" s="11">
        <v>526.239990234375</v>
      </c>
      <c r="C17" s="12">
        <v>3.0499999523162842</v>
      </c>
      <c r="D17" s="13">
        <v>28</v>
      </c>
      <c r="E17" s="11">
        <v>78.660003662109375</v>
      </c>
      <c r="F17" s="12"/>
      <c r="G17" s="13">
        <v>1</v>
      </c>
      <c r="H17" s="11">
        <v>80.80999755859375</v>
      </c>
      <c r="J17" s="13">
        <v>1</v>
      </c>
    </row>
    <row r="18" spans="1:10" x14ac:dyDescent="0.35">
      <c r="A18" s="1">
        <v>41729</v>
      </c>
      <c r="B18" s="11">
        <v>536.739990234375</v>
      </c>
      <c r="C18" s="12"/>
      <c r="D18" s="13">
        <v>28</v>
      </c>
      <c r="E18" s="11">
        <v>80.599998474121094</v>
      </c>
      <c r="F18" s="12"/>
      <c r="G18" s="13">
        <v>1</v>
      </c>
      <c r="H18" s="11">
        <v>80.069999694824219</v>
      </c>
      <c r="J18" s="13">
        <v>1</v>
      </c>
    </row>
    <row r="19" spans="1:10" x14ac:dyDescent="0.35">
      <c r="A19" s="1">
        <v>41759</v>
      </c>
      <c r="B19" s="11">
        <v>590.09002685546875</v>
      </c>
      <c r="C19" s="12"/>
      <c r="D19" s="13">
        <v>28</v>
      </c>
      <c r="E19" s="11">
        <v>82.550003051757813</v>
      </c>
      <c r="F19" s="12">
        <v>0.6435999870300293</v>
      </c>
      <c r="G19" s="13">
        <v>1</v>
      </c>
      <c r="H19" s="11">
        <v>79.339996337890625</v>
      </c>
      <c r="J19" s="13">
        <v>1</v>
      </c>
    </row>
    <row r="20" spans="1:10" x14ac:dyDescent="0.35">
      <c r="A20" s="1">
        <v>41790</v>
      </c>
      <c r="B20" s="11">
        <v>633</v>
      </c>
      <c r="C20" s="12">
        <v>3.2899999618530273</v>
      </c>
      <c r="D20" s="13">
        <v>28</v>
      </c>
      <c r="E20" s="11">
        <v>80.790000915527344</v>
      </c>
      <c r="F20" s="12"/>
      <c r="G20" s="13">
        <v>1</v>
      </c>
      <c r="H20" s="11">
        <v>84.010002136230469</v>
      </c>
      <c r="J20" s="13">
        <v>1</v>
      </c>
    </row>
    <row r="21" spans="1:10" x14ac:dyDescent="0.35">
      <c r="A21" s="1">
        <v>41820</v>
      </c>
      <c r="B21" s="11">
        <v>92.930000305175781</v>
      </c>
      <c r="C21" s="12">
        <v>0</v>
      </c>
      <c r="D21" s="13">
        <v>4</v>
      </c>
      <c r="E21" s="11">
        <v>78.589996337890625</v>
      </c>
      <c r="F21" s="12"/>
      <c r="G21" s="13">
        <v>1</v>
      </c>
      <c r="H21" s="11">
        <v>85.739997863769531</v>
      </c>
      <c r="J21" s="13">
        <v>1</v>
      </c>
    </row>
    <row r="22" spans="1:10" x14ac:dyDescent="0.35">
      <c r="A22" s="1">
        <v>41851</v>
      </c>
      <c r="B22" s="11">
        <v>95.599998474121094</v>
      </c>
      <c r="C22" s="12"/>
      <c r="D22" s="13">
        <v>4</v>
      </c>
      <c r="E22" s="11">
        <v>77.319999694824219</v>
      </c>
      <c r="F22" s="12">
        <v>0.6435999870300293</v>
      </c>
      <c r="G22" s="13">
        <v>1</v>
      </c>
      <c r="H22" s="11">
        <v>85.879997253417969</v>
      </c>
      <c r="J22" s="13">
        <v>1</v>
      </c>
    </row>
    <row r="23" spans="1:10" x14ac:dyDescent="0.35">
      <c r="A23" s="1">
        <v>41882</v>
      </c>
      <c r="B23" s="11">
        <v>102.5</v>
      </c>
      <c r="C23" s="12">
        <v>0.4699999988079071</v>
      </c>
      <c r="D23" s="13">
        <v>4</v>
      </c>
      <c r="E23" s="11">
        <v>83.110000610351563</v>
      </c>
      <c r="F23" s="12"/>
      <c r="G23" s="13">
        <v>1</v>
      </c>
      <c r="H23" s="11">
        <v>89.879997253417969</v>
      </c>
      <c r="J23" s="13">
        <v>1</v>
      </c>
    </row>
    <row r="24" spans="1:10" x14ac:dyDescent="0.35">
      <c r="A24" s="1">
        <v>41912</v>
      </c>
      <c r="B24" s="11">
        <v>100.75</v>
      </c>
      <c r="C24" s="12"/>
      <c r="D24" s="13">
        <v>4</v>
      </c>
      <c r="E24" s="11">
        <v>83.739997863769531</v>
      </c>
      <c r="F24" s="12"/>
      <c r="G24" s="13">
        <v>1</v>
      </c>
      <c r="H24" s="11">
        <v>89.029998779296875</v>
      </c>
      <c r="J24" s="13">
        <v>1</v>
      </c>
    </row>
    <row r="25" spans="1:10" x14ac:dyDescent="0.35">
      <c r="A25" s="1">
        <v>41943</v>
      </c>
      <c r="B25" s="11">
        <v>108</v>
      </c>
      <c r="C25" s="12"/>
      <c r="D25" s="13">
        <v>4</v>
      </c>
      <c r="E25" s="11">
        <v>87.269996643066406</v>
      </c>
      <c r="F25" s="12">
        <v>0.6435999870300293</v>
      </c>
      <c r="G25" s="13">
        <v>1</v>
      </c>
      <c r="H25" s="11">
        <v>91.379997253417969</v>
      </c>
      <c r="J25" s="13">
        <v>1</v>
      </c>
    </row>
    <row r="26" spans="1:10" x14ac:dyDescent="0.35">
      <c r="A26" s="1">
        <v>41973</v>
      </c>
      <c r="B26" s="11">
        <v>118.93000030517578</v>
      </c>
      <c r="C26" s="12">
        <v>0.4699999988079071</v>
      </c>
      <c r="D26" s="13">
        <v>4</v>
      </c>
      <c r="E26" s="11">
        <v>90.430000305175781</v>
      </c>
      <c r="F26" s="12"/>
      <c r="G26" s="13">
        <v>1</v>
      </c>
      <c r="H26" s="11">
        <v>92.510002136230469</v>
      </c>
      <c r="J26" s="13">
        <v>1</v>
      </c>
    </row>
    <row r="27" spans="1:10" x14ac:dyDescent="0.35">
      <c r="A27" s="1">
        <v>42004</v>
      </c>
      <c r="B27" s="11">
        <v>110.37999725341797</v>
      </c>
      <c r="C27" s="12"/>
      <c r="D27" s="13">
        <v>4</v>
      </c>
      <c r="E27" s="11">
        <v>91.089996337890625</v>
      </c>
      <c r="F27" s="12"/>
      <c r="G27" s="13">
        <v>1</v>
      </c>
      <c r="H27" s="11">
        <v>94.19000244140625</v>
      </c>
      <c r="I27" s="12">
        <v>1.1499999761581421</v>
      </c>
      <c r="J27" s="13">
        <v>1</v>
      </c>
    </row>
    <row r="28" spans="1:10" x14ac:dyDescent="0.35">
      <c r="A28" s="1">
        <v>42035</v>
      </c>
      <c r="B28" s="11">
        <v>117.16000366210938</v>
      </c>
      <c r="C28" s="12"/>
      <c r="D28" s="13">
        <v>4</v>
      </c>
      <c r="E28" s="11">
        <v>84.290000915527344</v>
      </c>
      <c r="F28" s="12">
        <v>0.6435999870300293</v>
      </c>
      <c r="G28" s="13">
        <v>1</v>
      </c>
      <c r="H28" s="11">
        <v>90.959999084472656</v>
      </c>
      <c r="J28" s="13">
        <v>1</v>
      </c>
    </row>
    <row r="29" spans="1:10" x14ac:dyDescent="0.35">
      <c r="A29" s="1">
        <v>42063</v>
      </c>
      <c r="B29" s="11">
        <v>128.46000671386719</v>
      </c>
      <c r="C29" s="12">
        <v>0.4699999988079071</v>
      </c>
      <c r="D29" s="13">
        <v>4</v>
      </c>
      <c r="E29" s="11">
        <v>85.129997253417969</v>
      </c>
      <c r="F29" s="12"/>
      <c r="G29" s="13">
        <v>1</v>
      </c>
      <c r="H29" s="11">
        <v>104.08000183105469</v>
      </c>
      <c r="J29" s="13">
        <v>1</v>
      </c>
    </row>
    <row r="30" spans="1:10" x14ac:dyDescent="0.35">
      <c r="A30" s="1">
        <v>42094</v>
      </c>
      <c r="B30" s="11">
        <v>124.43000030517578</v>
      </c>
      <c r="C30" s="12"/>
      <c r="D30" s="13">
        <v>4</v>
      </c>
      <c r="E30" s="11">
        <v>81.94000244140625</v>
      </c>
      <c r="F30" s="12"/>
      <c r="G30" s="13">
        <v>1</v>
      </c>
      <c r="H30" s="11">
        <v>104.88999938964844</v>
      </c>
      <c r="J30" s="13">
        <v>1</v>
      </c>
    </row>
    <row r="31" spans="1:10" x14ac:dyDescent="0.35">
      <c r="A31" s="1">
        <v>42124</v>
      </c>
      <c r="B31" s="11">
        <v>125.15000152587891</v>
      </c>
      <c r="C31" s="12"/>
      <c r="D31" s="13">
        <v>4</v>
      </c>
      <c r="E31" s="11">
        <v>79.510002136230469</v>
      </c>
      <c r="F31" s="12">
        <v>0.66289997100830078</v>
      </c>
      <c r="G31" s="13">
        <v>1</v>
      </c>
      <c r="H31" s="11">
        <v>108.72000122070313</v>
      </c>
      <c r="J31" s="13">
        <v>1</v>
      </c>
    </row>
    <row r="32" spans="1:10" x14ac:dyDescent="0.35">
      <c r="A32" s="1">
        <v>42155</v>
      </c>
      <c r="B32" s="11">
        <v>130.27999877929688</v>
      </c>
      <c r="C32" s="12">
        <v>0.51999998092651367</v>
      </c>
      <c r="D32" s="13">
        <v>4</v>
      </c>
      <c r="E32" s="11">
        <v>78.389999389648438</v>
      </c>
      <c r="F32" s="12"/>
      <c r="G32" s="13">
        <v>1</v>
      </c>
      <c r="H32" s="11">
        <v>110.37000274658203</v>
      </c>
      <c r="J32" s="13">
        <v>1</v>
      </c>
    </row>
    <row r="33" spans="1:10" x14ac:dyDescent="0.35">
      <c r="A33" s="1">
        <v>42185</v>
      </c>
      <c r="B33" s="11">
        <v>125.42500305175781</v>
      </c>
      <c r="C33" s="12"/>
      <c r="D33" s="13">
        <v>4</v>
      </c>
      <c r="E33" s="11">
        <v>78.239997863769531</v>
      </c>
      <c r="F33" s="12"/>
      <c r="G33" s="13">
        <v>1</v>
      </c>
      <c r="H33" s="11">
        <v>114.13999938964844</v>
      </c>
      <c r="J33" s="13">
        <v>1</v>
      </c>
    </row>
    <row r="34" spans="1:10" x14ac:dyDescent="0.35">
      <c r="A34" s="1">
        <v>42216</v>
      </c>
      <c r="B34" s="11">
        <v>121.30000305175781</v>
      </c>
      <c r="C34" s="12"/>
      <c r="D34" s="13">
        <v>4</v>
      </c>
      <c r="E34" s="11">
        <v>76.699996948242188</v>
      </c>
      <c r="F34" s="12">
        <v>0.66289997100830078</v>
      </c>
      <c r="G34" s="13">
        <v>1</v>
      </c>
      <c r="H34" s="11">
        <v>120</v>
      </c>
      <c r="I34" s="12">
        <v>0.6600000262260437</v>
      </c>
      <c r="J34" s="13">
        <v>1</v>
      </c>
    </row>
    <row r="35" spans="1:10" x14ac:dyDescent="0.35">
      <c r="A35" s="1">
        <v>42247</v>
      </c>
      <c r="B35" s="11">
        <v>112.76000213623047</v>
      </c>
      <c r="C35" s="12">
        <v>0.51999998092651367</v>
      </c>
      <c r="D35" s="13">
        <v>4</v>
      </c>
      <c r="E35" s="11">
        <v>70.669998168945313</v>
      </c>
      <c r="F35" s="12"/>
      <c r="G35" s="13">
        <v>1</v>
      </c>
      <c r="H35" s="11">
        <v>101.87999725341797</v>
      </c>
      <c r="J35" s="13">
        <v>1</v>
      </c>
    </row>
    <row r="36" spans="1:10" x14ac:dyDescent="0.35">
      <c r="A36" s="1">
        <v>42277</v>
      </c>
      <c r="B36" s="11">
        <v>110.30000305175781</v>
      </c>
      <c r="C36" s="12"/>
      <c r="D36" s="13">
        <v>4</v>
      </c>
      <c r="E36" s="11">
        <v>71.94000244140625</v>
      </c>
      <c r="F36" s="12"/>
      <c r="G36" s="13">
        <v>1</v>
      </c>
      <c r="H36" s="11">
        <v>102.19999694824219</v>
      </c>
      <c r="J36" s="13">
        <v>1</v>
      </c>
    </row>
    <row r="37" spans="1:10" x14ac:dyDescent="0.35">
      <c r="A37" s="1">
        <v>42308</v>
      </c>
      <c r="B37" s="11">
        <v>119.5</v>
      </c>
      <c r="C37" s="12"/>
      <c r="D37" s="13">
        <v>4</v>
      </c>
      <c r="E37" s="11">
        <v>76.379997253417969</v>
      </c>
      <c r="F37" s="12">
        <v>0.66289997100830078</v>
      </c>
      <c r="G37" s="13">
        <v>1</v>
      </c>
      <c r="H37" s="11">
        <v>113.73999786376953</v>
      </c>
      <c r="J37" s="13">
        <v>1</v>
      </c>
    </row>
    <row r="38" spans="1:10" x14ac:dyDescent="0.35">
      <c r="A38" s="1">
        <v>42338</v>
      </c>
      <c r="B38" s="11">
        <v>118.30000305175781</v>
      </c>
      <c r="C38" s="12">
        <v>0.51999998092651367</v>
      </c>
      <c r="D38" s="13">
        <v>4</v>
      </c>
      <c r="E38" s="11">
        <v>74.839996337890625</v>
      </c>
      <c r="F38" s="12"/>
      <c r="G38" s="13">
        <v>1</v>
      </c>
      <c r="H38" s="11">
        <v>113.47000122070313</v>
      </c>
      <c r="J38" s="13">
        <v>1</v>
      </c>
    </row>
    <row r="39" spans="1:10" x14ac:dyDescent="0.35">
      <c r="A39" s="1">
        <v>42369</v>
      </c>
      <c r="B39" s="11">
        <v>105.26000213623047</v>
      </c>
      <c r="C39" s="12"/>
      <c r="D39" s="13">
        <v>4</v>
      </c>
      <c r="E39" s="11">
        <v>79.410003662109375</v>
      </c>
      <c r="F39" s="12"/>
      <c r="G39" s="13">
        <v>1</v>
      </c>
      <c r="H39" s="11">
        <v>105.08000183105469</v>
      </c>
      <c r="I39" s="12">
        <v>0.70999997854232788</v>
      </c>
      <c r="J39" s="13">
        <v>1</v>
      </c>
    </row>
    <row r="40" spans="1:10" x14ac:dyDescent="0.35">
      <c r="A40" s="1">
        <v>42400</v>
      </c>
      <c r="B40" s="11">
        <v>97.339996337890625</v>
      </c>
      <c r="C40" s="12"/>
      <c r="D40" s="13">
        <v>4</v>
      </c>
      <c r="E40" s="11">
        <v>81.69000244140625</v>
      </c>
      <c r="F40" s="12">
        <v>0.66289997100830078</v>
      </c>
      <c r="G40" s="13">
        <v>1</v>
      </c>
      <c r="H40" s="11">
        <v>95.819999694824219</v>
      </c>
      <c r="J40" s="13">
        <v>1</v>
      </c>
    </row>
    <row r="41" spans="1:10" x14ac:dyDescent="0.35">
      <c r="A41" s="1">
        <v>42429</v>
      </c>
      <c r="B41" s="11">
        <v>96.69000244140625</v>
      </c>
      <c r="C41" s="12">
        <v>0.51999998092651367</v>
      </c>
      <c r="D41" s="13">
        <v>4</v>
      </c>
      <c r="E41" s="11">
        <v>80.290000915527344</v>
      </c>
      <c r="F41" s="12"/>
      <c r="G41" s="13">
        <v>1</v>
      </c>
      <c r="H41" s="11">
        <v>95.519996643066406</v>
      </c>
      <c r="J41" s="13">
        <v>1</v>
      </c>
    </row>
    <row r="42" spans="1:10" x14ac:dyDescent="0.35">
      <c r="A42" s="1">
        <v>42460</v>
      </c>
      <c r="B42" s="11">
        <v>108.98999786376953</v>
      </c>
      <c r="C42" s="12"/>
      <c r="D42" s="13">
        <v>4</v>
      </c>
      <c r="E42" s="11">
        <v>82.30999755859375</v>
      </c>
      <c r="F42" s="12"/>
      <c r="G42" s="13">
        <v>1</v>
      </c>
      <c r="H42" s="11">
        <v>99.30999755859375</v>
      </c>
      <c r="J42" s="13">
        <v>1</v>
      </c>
    </row>
    <row r="43" spans="1:10" x14ac:dyDescent="0.35">
      <c r="A43" s="1">
        <v>42490</v>
      </c>
      <c r="B43" s="11">
        <v>93.739997863769531</v>
      </c>
      <c r="C43" s="12"/>
      <c r="D43" s="13">
        <v>4</v>
      </c>
      <c r="E43" s="11">
        <v>80.120002746582031</v>
      </c>
      <c r="F43" s="12">
        <v>0.66949999332427979</v>
      </c>
      <c r="G43" s="13">
        <v>1</v>
      </c>
      <c r="H43" s="11">
        <v>103.26000213623047</v>
      </c>
      <c r="J43" s="13">
        <v>1</v>
      </c>
    </row>
    <row r="44" spans="1:10" x14ac:dyDescent="0.35">
      <c r="A44" s="1">
        <v>42521</v>
      </c>
      <c r="B44" s="11">
        <v>99.860000610351563</v>
      </c>
      <c r="C44" s="12">
        <v>0.56999999284744263</v>
      </c>
      <c r="D44" s="13">
        <v>4</v>
      </c>
      <c r="E44" s="11">
        <v>81.040000915527344</v>
      </c>
      <c r="F44" s="12"/>
      <c r="G44" s="13">
        <v>1</v>
      </c>
      <c r="H44" s="11">
        <v>99.220001220703125</v>
      </c>
      <c r="J44" s="13">
        <v>1</v>
      </c>
    </row>
    <row r="45" spans="1:10" x14ac:dyDescent="0.35">
      <c r="A45" s="1">
        <v>42551</v>
      </c>
      <c r="B45" s="11">
        <v>95.599998474121094</v>
      </c>
      <c r="C45" s="12"/>
      <c r="D45" s="13">
        <v>4</v>
      </c>
      <c r="E45" s="11">
        <v>84.669998168945313</v>
      </c>
      <c r="F45" s="12"/>
      <c r="G45" s="13">
        <v>1</v>
      </c>
      <c r="H45" s="11">
        <v>97.819999694824219</v>
      </c>
      <c r="J45" s="13">
        <v>1</v>
      </c>
    </row>
    <row r="46" spans="1:10" x14ac:dyDescent="0.35">
      <c r="A46" s="1">
        <v>42582</v>
      </c>
      <c r="B46" s="11">
        <v>104.20999908447266</v>
      </c>
      <c r="C46" s="12"/>
      <c r="D46" s="13">
        <v>4</v>
      </c>
      <c r="E46" s="11">
        <v>85.589996337890625</v>
      </c>
      <c r="F46" s="12">
        <v>0.66949999332427979</v>
      </c>
      <c r="G46" s="13">
        <v>1</v>
      </c>
      <c r="H46" s="11">
        <v>95.949996948242188</v>
      </c>
      <c r="I46" s="12">
        <v>0.70999997854232788</v>
      </c>
      <c r="J46" s="13">
        <v>1</v>
      </c>
    </row>
    <row r="47" spans="1:10" x14ac:dyDescent="0.35">
      <c r="A47" s="1">
        <v>42613</v>
      </c>
      <c r="B47" s="11">
        <v>106.09999847412109</v>
      </c>
      <c r="C47" s="12">
        <v>0.56999999284744263</v>
      </c>
      <c r="D47" s="13">
        <v>4</v>
      </c>
      <c r="E47" s="11">
        <v>87.30999755859375</v>
      </c>
      <c r="F47" s="12"/>
      <c r="G47" s="13">
        <v>1</v>
      </c>
      <c r="H47" s="11">
        <v>94.459999084472656</v>
      </c>
      <c r="J47" s="13">
        <v>1</v>
      </c>
    </row>
    <row r="48" spans="1:10" x14ac:dyDescent="0.35">
      <c r="A48" s="1">
        <v>42643</v>
      </c>
      <c r="B48" s="11">
        <v>113.05000305175781</v>
      </c>
      <c r="C48" s="12"/>
      <c r="D48" s="13">
        <v>4</v>
      </c>
      <c r="E48" s="11">
        <v>89.75</v>
      </c>
      <c r="F48" s="12"/>
      <c r="G48" s="13">
        <v>1</v>
      </c>
      <c r="H48" s="11">
        <v>92.860000610351563</v>
      </c>
      <c r="J48" s="13">
        <v>1</v>
      </c>
    </row>
    <row r="49" spans="1:10" x14ac:dyDescent="0.35">
      <c r="A49" s="1">
        <v>42674</v>
      </c>
      <c r="B49" s="11">
        <v>113.54000091552734</v>
      </c>
      <c r="C49" s="12"/>
      <c r="D49" s="13">
        <v>4</v>
      </c>
      <c r="E49" s="11">
        <v>86.800003051757813</v>
      </c>
      <c r="F49" s="12">
        <v>0.66949999332427979</v>
      </c>
      <c r="G49" s="13">
        <v>1</v>
      </c>
      <c r="H49" s="11">
        <v>92.69000244140625</v>
      </c>
      <c r="J49" s="13">
        <v>1</v>
      </c>
    </row>
    <row r="50" spans="1:10" x14ac:dyDescent="0.35">
      <c r="A50" s="1">
        <v>42704</v>
      </c>
      <c r="B50" s="11">
        <v>110.51999664306641</v>
      </c>
      <c r="C50" s="12">
        <v>0.56999999284744263</v>
      </c>
      <c r="D50" s="13">
        <v>4</v>
      </c>
      <c r="E50" s="11">
        <v>82.459999084472656</v>
      </c>
      <c r="F50" s="12"/>
      <c r="G50" s="13">
        <v>1</v>
      </c>
      <c r="H50" s="11">
        <v>99.120002746582031</v>
      </c>
      <c r="J50" s="13">
        <v>1</v>
      </c>
    </row>
    <row r="51" spans="1:10" x14ac:dyDescent="0.35">
      <c r="A51" s="1">
        <v>42735</v>
      </c>
      <c r="B51" s="11">
        <v>115.81999969482422</v>
      </c>
      <c r="C51" s="12"/>
      <c r="D51" s="13">
        <v>4</v>
      </c>
      <c r="E51" s="11">
        <v>84.080001831054688</v>
      </c>
      <c r="F51" s="12"/>
      <c r="G51" s="13">
        <v>1</v>
      </c>
      <c r="H51" s="11">
        <v>104.22000122070313</v>
      </c>
      <c r="I51" s="12">
        <v>0.77999997138977051</v>
      </c>
      <c r="J51" s="13">
        <v>1</v>
      </c>
    </row>
    <row r="52" spans="1:10" x14ac:dyDescent="0.35">
      <c r="A52" s="1">
        <v>42766</v>
      </c>
      <c r="B52" s="11">
        <v>121.34999847412109</v>
      </c>
      <c r="C52" s="12"/>
      <c r="D52" s="13">
        <v>4</v>
      </c>
      <c r="E52" s="11">
        <v>87.599998474121094</v>
      </c>
      <c r="F52" s="12">
        <v>0.66949999332427979</v>
      </c>
      <c r="G52" s="13">
        <v>1</v>
      </c>
      <c r="H52" s="11">
        <v>110.65000152587891</v>
      </c>
      <c r="J52" s="13">
        <v>1</v>
      </c>
    </row>
    <row r="53" spans="1:10" x14ac:dyDescent="0.35">
      <c r="A53" s="1">
        <v>42794</v>
      </c>
      <c r="B53" s="11">
        <v>136.99000549316406</v>
      </c>
      <c r="C53" s="12">
        <v>0.56999999284744263</v>
      </c>
      <c r="D53" s="13">
        <v>4</v>
      </c>
      <c r="E53" s="11">
        <v>91.069999694824219</v>
      </c>
      <c r="F53" s="12"/>
      <c r="G53" s="13">
        <v>1</v>
      </c>
      <c r="H53" s="11">
        <v>110.08999633789063</v>
      </c>
      <c r="J53" s="13">
        <v>1</v>
      </c>
    </row>
    <row r="54" spans="1:10" x14ac:dyDescent="0.35">
      <c r="A54" s="1">
        <v>42825</v>
      </c>
      <c r="B54" s="11">
        <v>143.66000366210938</v>
      </c>
      <c r="C54" s="12"/>
      <c r="D54" s="13">
        <v>4</v>
      </c>
      <c r="E54" s="11">
        <v>89.849998474121094</v>
      </c>
      <c r="F54" s="12"/>
      <c r="G54" s="13">
        <v>1</v>
      </c>
      <c r="H54" s="11">
        <v>113.38999938964844</v>
      </c>
      <c r="J54" s="13">
        <v>1</v>
      </c>
    </row>
    <row r="55" spans="1:10" x14ac:dyDescent="0.35">
      <c r="A55" s="1">
        <v>42855</v>
      </c>
      <c r="B55" s="11">
        <v>143.64999389648438</v>
      </c>
      <c r="C55" s="12"/>
      <c r="D55" s="13">
        <v>4</v>
      </c>
      <c r="E55" s="11">
        <v>87.330001831054688</v>
      </c>
      <c r="F55" s="12">
        <v>0.68959999084472656</v>
      </c>
      <c r="G55" s="13">
        <v>1</v>
      </c>
      <c r="H55" s="11">
        <v>115.59999847412109</v>
      </c>
      <c r="J55" s="13">
        <v>1</v>
      </c>
    </row>
    <row r="56" spans="1:10" x14ac:dyDescent="0.35">
      <c r="A56" s="1">
        <v>42886</v>
      </c>
      <c r="B56" s="11">
        <v>152.75999450683594</v>
      </c>
      <c r="C56" s="12">
        <v>0.62999999523162842</v>
      </c>
      <c r="D56" s="13">
        <v>4</v>
      </c>
      <c r="E56" s="11">
        <v>88.089996337890625</v>
      </c>
      <c r="F56" s="12"/>
      <c r="G56" s="13">
        <v>1</v>
      </c>
      <c r="H56" s="11">
        <v>107.94000244140625</v>
      </c>
      <c r="J56" s="13">
        <v>1</v>
      </c>
    </row>
    <row r="57" spans="1:10" x14ac:dyDescent="0.35">
      <c r="A57" s="1">
        <v>42916</v>
      </c>
      <c r="B57" s="11">
        <v>144.02000427246094</v>
      </c>
      <c r="C57" s="12"/>
      <c r="D57" s="13">
        <v>4</v>
      </c>
      <c r="E57" s="11">
        <v>87.150001525878906</v>
      </c>
      <c r="F57" s="12"/>
      <c r="G57" s="13">
        <v>1</v>
      </c>
      <c r="H57" s="11">
        <v>106.25</v>
      </c>
      <c r="J57" s="13">
        <v>1</v>
      </c>
    </row>
    <row r="58" spans="1:10" x14ac:dyDescent="0.35">
      <c r="A58" s="1">
        <v>42947</v>
      </c>
      <c r="B58" s="11">
        <v>148.72999572753906</v>
      </c>
      <c r="C58" s="12"/>
      <c r="D58" s="13">
        <v>4</v>
      </c>
      <c r="E58" s="11">
        <v>90.819999694824219</v>
      </c>
      <c r="F58" s="12">
        <v>0.68959999084472656</v>
      </c>
      <c r="G58" s="13">
        <v>1</v>
      </c>
      <c r="H58" s="11">
        <v>109.93000030517578</v>
      </c>
      <c r="I58" s="12">
        <v>0.77999997138977051</v>
      </c>
      <c r="J58" s="13">
        <v>1</v>
      </c>
    </row>
    <row r="59" spans="1:10" x14ac:dyDescent="0.35">
      <c r="A59" s="1">
        <v>42978</v>
      </c>
      <c r="B59" s="11">
        <v>164</v>
      </c>
      <c r="C59" s="12">
        <v>0.62999999523162842</v>
      </c>
      <c r="D59" s="13">
        <v>4</v>
      </c>
      <c r="E59" s="11">
        <v>92.269996643066406</v>
      </c>
      <c r="F59" s="12"/>
      <c r="G59" s="13">
        <v>1</v>
      </c>
      <c r="H59" s="11">
        <v>101.19999694824219</v>
      </c>
      <c r="J59" s="13">
        <v>1</v>
      </c>
    </row>
    <row r="60" spans="1:10" x14ac:dyDescent="0.35">
      <c r="A60" s="1">
        <v>43008</v>
      </c>
      <c r="B60" s="11">
        <v>154.1199951171875</v>
      </c>
      <c r="C60" s="12"/>
      <c r="D60" s="13">
        <v>4</v>
      </c>
      <c r="E60" s="11">
        <v>90.980003356933594</v>
      </c>
      <c r="F60" s="12"/>
      <c r="G60" s="13">
        <v>1</v>
      </c>
      <c r="H60" s="11">
        <v>98.569999694824219</v>
      </c>
      <c r="J60" s="13">
        <v>1</v>
      </c>
    </row>
    <row r="61" spans="1:10" x14ac:dyDescent="0.35">
      <c r="A61" s="1">
        <v>43039</v>
      </c>
      <c r="B61" s="11">
        <v>169.03999328613281</v>
      </c>
      <c r="C61" s="12"/>
      <c r="D61" s="13">
        <v>4</v>
      </c>
      <c r="E61" s="11">
        <v>86.339996337890625</v>
      </c>
      <c r="F61" s="12">
        <v>0.68959999084472656</v>
      </c>
      <c r="G61" s="13">
        <v>1</v>
      </c>
      <c r="H61" s="11">
        <v>97.80999755859375</v>
      </c>
      <c r="J61" s="13">
        <v>1</v>
      </c>
    </row>
    <row r="62" spans="1:10" x14ac:dyDescent="0.35">
      <c r="A62" s="1">
        <v>43069</v>
      </c>
      <c r="B62" s="11">
        <v>171.85000610351563</v>
      </c>
      <c r="C62" s="12">
        <v>0.62999999523162842</v>
      </c>
      <c r="D62" s="13">
        <v>4</v>
      </c>
      <c r="E62" s="11">
        <v>89.989997863769531</v>
      </c>
      <c r="F62" s="12"/>
      <c r="G62" s="13">
        <v>1</v>
      </c>
      <c r="H62" s="11">
        <v>104.81999969482422</v>
      </c>
      <c r="J62" s="13">
        <v>1</v>
      </c>
    </row>
    <row r="63" spans="1:10" x14ac:dyDescent="0.35">
      <c r="A63" s="1">
        <v>43100</v>
      </c>
      <c r="B63" s="11">
        <v>169.22999572753906</v>
      </c>
      <c r="C63" s="12"/>
      <c r="D63" s="13">
        <v>4</v>
      </c>
      <c r="E63" s="11">
        <v>91.879997253417969</v>
      </c>
      <c r="F63" s="12"/>
      <c r="G63" s="13">
        <v>1</v>
      </c>
      <c r="H63" s="11">
        <v>107.51000213623047</v>
      </c>
      <c r="I63" s="12">
        <v>0.8399999737739563</v>
      </c>
      <c r="J63" s="13">
        <v>1</v>
      </c>
    </row>
    <row r="64" spans="1:10" x14ac:dyDescent="0.35">
      <c r="A64" s="1">
        <v>43131</v>
      </c>
      <c r="B64" s="11">
        <v>167.42999267578125</v>
      </c>
      <c r="C64" s="12"/>
      <c r="D64" s="13">
        <v>4</v>
      </c>
      <c r="E64" s="11">
        <v>86.339996337890625</v>
      </c>
      <c r="F64" s="12">
        <v>0.68959999084472656</v>
      </c>
      <c r="G64" s="13">
        <v>1</v>
      </c>
      <c r="H64" s="11">
        <v>108.66999816894531</v>
      </c>
      <c r="J64" s="13">
        <v>1</v>
      </c>
    </row>
    <row r="65" spans="1:10" x14ac:dyDescent="0.35">
      <c r="A65" s="1">
        <v>43159</v>
      </c>
      <c r="B65" s="11">
        <v>178.1199951171875</v>
      </c>
      <c r="C65" s="12">
        <v>0.62999999523162842</v>
      </c>
      <c r="D65" s="13">
        <v>4</v>
      </c>
      <c r="E65" s="11">
        <v>78.519996643066406</v>
      </c>
      <c r="F65" s="12"/>
      <c r="G65" s="13">
        <v>1</v>
      </c>
      <c r="H65" s="11">
        <v>103.16000366210938</v>
      </c>
      <c r="J65" s="13">
        <v>1</v>
      </c>
    </row>
    <row r="66" spans="1:10" x14ac:dyDescent="0.35">
      <c r="A66" s="1">
        <v>43190</v>
      </c>
      <c r="B66" s="11">
        <v>167.77999877929688</v>
      </c>
      <c r="C66" s="12"/>
      <c r="D66" s="13">
        <v>4</v>
      </c>
      <c r="E66" s="11">
        <v>79.279998779296875</v>
      </c>
      <c r="F66" s="12"/>
      <c r="G66" s="13">
        <v>1</v>
      </c>
      <c r="H66" s="11">
        <v>100.44000244140625</v>
      </c>
      <c r="J66" s="13">
        <v>1</v>
      </c>
    </row>
    <row r="67" spans="1:10" x14ac:dyDescent="0.35">
      <c r="A67" s="1">
        <v>43220</v>
      </c>
      <c r="B67" s="11">
        <v>165.25999450683594</v>
      </c>
      <c r="C67" s="12"/>
      <c r="D67" s="13">
        <v>4</v>
      </c>
      <c r="E67" s="11">
        <v>72.339996337890625</v>
      </c>
      <c r="F67" s="12">
        <v>0.71719998121261597</v>
      </c>
      <c r="G67" s="13">
        <v>1</v>
      </c>
      <c r="H67" s="11">
        <v>100.33000183105469</v>
      </c>
      <c r="J67" s="13">
        <v>1</v>
      </c>
    </row>
    <row r="68" spans="1:10" x14ac:dyDescent="0.35">
      <c r="A68" s="1">
        <v>43251</v>
      </c>
      <c r="B68" s="11">
        <v>186.8699951171875</v>
      </c>
      <c r="C68" s="12">
        <v>0.73000001907348633</v>
      </c>
      <c r="D68" s="13">
        <v>4</v>
      </c>
      <c r="E68" s="11">
        <v>73.169998168945313</v>
      </c>
      <c r="F68" s="12"/>
      <c r="G68" s="13">
        <v>1</v>
      </c>
      <c r="H68" s="11">
        <v>99.470001220703125</v>
      </c>
      <c r="J68" s="13">
        <v>1</v>
      </c>
    </row>
    <row r="69" spans="1:10" x14ac:dyDescent="0.35">
      <c r="A69" s="1">
        <v>43281</v>
      </c>
      <c r="B69" s="11">
        <v>185.11000061035156</v>
      </c>
      <c r="C69" s="12"/>
      <c r="D69" s="13">
        <v>4</v>
      </c>
      <c r="E69" s="11">
        <v>78.05999755859375</v>
      </c>
      <c r="F69" s="12"/>
      <c r="G69" s="13">
        <v>1</v>
      </c>
      <c r="H69" s="11">
        <v>104.80999755859375</v>
      </c>
      <c r="J69" s="13">
        <v>1</v>
      </c>
    </row>
    <row r="70" spans="1:10" x14ac:dyDescent="0.35">
      <c r="A70" s="1">
        <v>43312</v>
      </c>
      <c r="B70" s="11">
        <v>190.28999328613281</v>
      </c>
      <c r="C70" s="12"/>
      <c r="D70" s="13">
        <v>4</v>
      </c>
      <c r="E70" s="11">
        <v>80.879997253417969</v>
      </c>
      <c r="F70" s="12">
        <v>0.71719998121261597</v>
      </c>
      <c r="G70" s="13">
        <v>1</v>
      </c>
      <c r="H70" s="11">
        <v>113.55999755859375</v>
      </c>
      <c r="I70" s="12">
        <v>0.8399999737739563</v>
      </c>
      <c r="J70" s="13">
        <v>1</v>
      </c>
    </row>
    <row r="71" spans="1:10" x14ac:dyDescent="0.35">
      <c r="A71" s="1">
        <v>43343</v>
      </c>
      <c r="B71" s="11">
        <v>227.6300048828125</v>
      </c>
      <c r="C71" s="12">
        <v>0.73000001907348633</v>
      </c>
      <c r="D71" s="13">
        <v>4</v>
      </c>
      <c r="E71" s="11">
        <v>82.949996948242188</v>
      </c>
      <c r="F71" s="12"/>
      <c r="G71" s="13">
        <v>1</v>
      </c>
      <c r="H71" s="11">
        <v>112.01999664306641</v>
      </c>
      <c r="J71" s="13">
        <v>1</v>
      </c>
    </row>
    <row r="72" spans="1:10" x14ac:dyDescent="0.35">
      <c r="A72" s="1">
        <v>43373</v>
      </c>
      <c r="B72" s="11">
        <v>225.74000549316406</v>
      </c>
      <c r="C72" s="12"/>
      <c r="D72" s="13">
        <v>4</v>
      </c>
      <c r="E72" s="11">
        <v>83.230003356933594</v>
      </c>
      <c r="F72" s="12"/>
      <c r="G72" s="13">
        <v>1</v>
      </c>
      <c r="H72" s="11">
        <v>116.94000244140625</v>
      </c>
      <c r="J72" s="13">
        <v>1</v>
      </c>
    </row>
    <row r="73" spans="1:10" x14ac:dyDescent="0.35">
      <c r="A73" s="1">
        <v>43404</v>
      </c>
      <c r="B73" s="11">
        <v>218.86000061035156</v>
      </c>
      <c r="C73" s="12"/>
      <c r="D73" s="13">
        <v>4</v>
      </c>
      <c r="E73" s="11">
        <v>88.680000305175781</v>
      </c>
      <c r="F73" s="12">
        <v>0.71719998121261597</v>
      </c>
      <c r="G73" s="13">
        <v>1</v>
      </c>
      <c r="H73" s="11">
        <v>114.83000183105469</v>
      </c>
      <c r="J73" s="13">
        <v>1</v>
      </c>
    </row>
    <row r="74" spans="1:10" x14ac:dyDescent="0.35">
      <c r="A74" s="1">
        <v>43434</v>
      </c>
      <c r="B74" s="11">
        <v>178.58000183105469</v>
      </c>
      <c r="C74" s="12">
        <v>0.73000001907348633</v>
      </c>
      <c r="D74" s="13">
        <v>4</v>
      </c>
      <c r="E74" s="11">
        <v>94.510002136230469</v>
      </c>
      <c r="F74" s="12"/>
      <c r="G74" s="13">
        <v>1</v>
      </c>
      <c r="H74" s="11">
        <v>115.48999786376953</v>
      </c>
      <c r="J74" s="13">
        <v>1</v>
      </c>
    </row>
    <row r="75" spans="1:10" x14ac:dyDescent="0.35">
      <c r="A75" s="1">
        <v>43465</v>
      </c>
      <c r="B75" s="11">
        <v>157.74000549316406</v>
      </c>
      <c r="C75" s="12"/>
      <c r="D75" s="13">
        <v>4</v>
      </c>
      <c r="E75" s="11">
        <v>91.919998168945313</v>
      </c>
      <c r="F75" s="12"/>
      <c r="G75" s="13">
        <v>1</v>
      </c>
      <c r="H75" s="11">
        <v>109.65000152587891</v>
      </c>
      <c r="I75" s="12">
        <v>0.87999999523162842</v>
      </c>
      <c r="J75" s="13">
        <v>1</v>
      </c>
    </row>
    <row r="76" spans="1:10" x14ac:dyDescent="0.35">
      <c r="A76" s="1">
        <v>43496</v>
      </c>
      <c r="B76" s="11">
        <v>166.44000244140625</v>
      </c>
      <c r="C76" s="12"/>
      <c r="D76" s="13">
        <v>4</v>
      </c>
      <c r="E76" s="11">
        <v>96.470001220703125</v>
      </c>
      <c r="F76" s="12">
        <v>0.71719998121261597</v>
      </c>
      <c r="G76" s="13">
        <v>1</v>
      </c>
      <c r="H76" s="11">
        <v>111.51999664306641</v>
      </c>
      <c r="J76" s="13">
        <v>1</v>
      </c>
    </row>
    <row r="77" spans="1:10" x14ac:dyDescent="0.35">
      <c r="A77" s="1">
        <v>43524</v>
      </c>
      <c r="B77" s="11">
        <v>173.14999389648438</v>
      </c>
      <c r="C77" s="12">
        <v>0.73000001907348633</v>
      </c>
      <c r="D77" s="13">
        <v>4</v>
      </c>
      <c r="E77" s="11">
        <v>98.550003051757813</v>
      </c>
      <c r="F77" s="12"/>
      <c r="G77" s="13">
        <v>1</v>
      </c>
      <c r="H77" s="11">
        <v>112.83999633789063</v>
      </c>
      <c r="J77" s="13">
        <v>1</v>
      </c>
    </row>
    <row r="78" spans="1:10" x14ac:dyDescent="0.35">
      <c r="A78" s="1">
        <v>43555</v>
      </c>
      <c r="B78" s="11">
        <v>189.94999694824219</v>
      </c>
      <c r="C78" s="12"/>
      <c r="D78" s="13">
        <v>4</v>
      </c>
      <c r="E78" s="11">
        <v>104.05000305175781</v>
      </c>
      <c r="F78" s="12"/>
      <c r="G78" s="13">
        <v>1</v>
      </c>
      <c r="H78" s="11">
        <v>111.02999877929688</v>
      </c>
      <c r="J78" s="13">
        <v>1</v>
      </c>
    </row>
    <row r="79" spans="1:10" x14ac:dyDescent="0.35">
      <c r="A79" s="1">
        <v>43585</v>
      </c>
      <c r="B79" s="11">
        <v>200.66999816894531</v>
      </c>
      <c r="C79" s="12"/>
      <c r="D79" s="13">
        <v>4</v>
      </c>
      <c r="E79" s="11">
        <v>106.48000335693359</v>
      </c>
      <c r="F79" s="12">
        <v>0.74589997529983521</v>
      </c>
      <c r="G79" s="13">
        <v>1</v>
      </c>
      <c r="H79" s="11">
        <v>136.97000122070313</v>
      </c>
      <c r="J79" s="13">
        <v>1</v>
      </c>
    </row>
    <row r="80" spans="1:10" x14ac:dyDescent="0.35">
      <c r="A80" s="1">
        <v>43616</v>
      </c>
      <c r="B80" s="11">
        <v>175.07000732421875</v>
      </c>
      <c r="C80" s="12">
        <v>0.76999998092651367</v>
      </c>
      <c r="D80" s="13">
        <v>4</v>
      </c>
      <c r="E80" s="11">
        <v>102.91000366210938</v>
      </c>
      <c r="F80" s="12"/>
      <c r="G80" s="13">
        <v>1</v>
      </c>
      <c r="H80" s="11">
        <v>132.03999328613281</v>
      </c>
      <c r="J80" s="13">
        <v>1</v>
      </c>
    </row>
    <row r="81" spans="1:10" x14ac:dyDescent="0.35">
      <c r="A81" s="1">
        <v>43646</v>
      </c>
      <c r="B81" s="11">
        <v>197.91999816894531</v>
      </c>
      <c r="C81" s="12"/>
      <c r="D81" s="13">
        <v>4</v>
      </c>
      <c r="E81" s="11">
        <v>109.65000152587891</v>
      </c>
      <c r="F81" s="12"/>
      <c r="G81" s="13">
        <v>1</v>
      </c>
      <c r="H81" s="11">
        <v>139.63999938964844</v>
      </c>
      <c r="J81" s="13">
        <v>1</v>
      </c>
    </row>
    <row r="82" spans="1:10" x14ac:dyDescent="0.35">
      <c r="A82" s="1">
        <v>43677</v>
      </c>
      <c r="B82" s="11">
        <v>213.03999328613281</v>
      </c>
      <c r="C82" s="12"/>
      <c r="D82" s="13">
        <v>4</v>
      </c>
      <c r="E82" s="11">
        <v>118.04000091552734</v>
      </c>
      <c r="F82" s="12">
        <v>0.74589997529983521</v>
      </c>
      <c r="G82" s="13">
        <v>1</v>
      </c>
      <c r="H82" s="11">
        <v>143.00999450683594</v>
      </c>
      <c r="I82" s="12">
        <v>0.87999999523162842</v>
      </c>
      <c r="J82" s="13">
        <v>1</v>
      </c>
    </row>
    <row r="83" spans="1:10" x14ac:dyDescent="0.35">
      <c r="A83" s="1">
        <v>43708</v>
      </c>
      <c r="B83" s="11">
        <v>208.74000549316406</v>
      </c>
      <c r="C83" s="12">
        <v>0.76999998092651367</v>
      </c>
      <c r="D83" s="13">
        <v>4</v>
      </c>
      <c r="E83" s="11">
        <v>120.23000335693359</v>
      </c>
      <c r="F83" s="12"/>
      <c r="G83" s="13">
        <v>1</v>
      </c>
      <c r="H83" s="11">
        <v>137.25999450683594</v>
      </c>
      <c r="J83" s="13">
        <v>1</v>
      </c>
    </row>
    <row r="84" spans="1:10" x14ac:dyDescent="0.35">
      <c r="A84" s="1">
        <v>43738</v>
      </c>
      <c r="B84" s="11">
        <v>223.97000122070313</v>
      </c>
      <c r="C84" s="12"/>
      <c r="D84" s="13">
        <v>4</v>
      </c>
      <c r="E84" s="11">
        <v>124.37999725341797</v>
      </c>
      <c r="F84" s="12"/>
      <c r="G84" s="13">
        <v>1</v>
      </c>
      <c r="H84" s="11">
        <v>130.32000732421875</v>
      </c>
      <c r="J84" s="13">
        <v>1</v>
      </c>
    </row>
    <row r="85" spans="1:10" x14ac:dyDescent="0.35">
      <c r="A85" s="1">
        <v>43769</v>
      </c>
      <c r="B85" s="11">
        <v>248.75999450683594</v>
      </c>
      <c r="C85" s="12"/>
      <c r="D85" s="13">
        <v>4</v>
      </c>
      <c r="E85" s="11">
        <v>124.51000213623047</v>
      </c>
      <c r="F85" s="12">
        <v>0.74589997529983521</v>
      </c>
      <c r="G85" s="13">
        <v>1</v>
      </c>
      <c r="H85" s="11">
        <v>129.91999816894531</v>
      </c>
      <c r="J85" s="13">
        <v>1</v>
      </c>
    </row>
    <row r="86" spans="1:10" x14ac:dyDescent="0.35">
      <c r="A86" s="1">
        <v>43799</v>
      </c>
      <c r="B86" s="11">
        <v>267.25</v>
      </c>
      <c r="C86" s="12">
        <v>0.76999998092651367</v>
      </c>
      <c r="D86" s="13">
        <v>4</v>
      </c>
      <c r="E86" s="11">
        <v>122.05999755859375</v>
      </c>
      <c r="F86" s="12"/>
      <c r="G86" s="13">
        <v>1</v>
      </c>
      <c r="H86" s="11">
        <v>151.58000183105469</v>
      </c>
      <c r="J86" s="13">
        <v>1</v>
      </c>
    </row>
    <row r="87" spans="1:10" x14ac:dyDescent="0.35">
      <c r="A87" s="1">
        <v>43830</v>
      </c>
      <c r="B87" s="11">
        <v>293.64999389648438</v>
      </c>
      <c r="C87" s="12"/>
      <c r="D87" s="13">
        <v>4</v>
      </c>
      <c r="E87" s="11">
        <v>124.90000152587891</v>
      </c>
      <c r="F87" s="12"/>
      <c r="G87" s="13">
        <v>1</v>
      </c>
      <c r="H87" s="11">
        <v>144.6300048828125</v>
      </c>
      <c r="I87" s="12">
        <v>0.87999999523162842</v>
      </c>
      <c r="J87" s="13">
        <v>1</v>
      </c>
    </row>
    <row r="88" spans="1:10" x14ac:dyDescent="0.35">
      <c r="A88" s="1">
        <v>43861</v>
      </c>
      <c r="B88" s="11">
        <v>309.510009765625</v>
      </c>
      <c r="C88" s="12"/>
      <c r="D88" s="13">
        <v>4</v>
      </c>
      <c r="E88" s="11">
        <v>124.62000274658203</v>
      </c>
      <c r="F88" s="12">
        <v>0.74589997529983521</v>
      </c>
      <c r="G88" s="13">
        <v>1</v>
      </c>
      <c r="H88" s="11">
        <v>138.30999755859375</v>
      </c>
      <c r="J88" s="13">
        <v>1</v>
      </c>
    </row>
    <row r="89" spans="1:10" x14ac:dyDescent="0.35">
      <c r="A89" s="1">
        <v>43890</v>
      </c>
      <c r="B89" s="11">
        <v>273.3599853515625</v>
      </c>
      <c r="C89" s="12">
        <v>0.76999998092651367</v>
      </c>
      <c r="D89" s="13">
        <v>4</v>
      </c>
      <c r="E89" s="11">
        <v>113.23000335693359</v>
      </c>
      <c r="F89" s="12"/>
      <c r="G89" s="13">
        <v>1</v>
      </c>
      <c r="H89" s="11">
        <v>117.65000152587891</v>
      </c>
      <c r="J89" s="13">
        <v>1</v>
      </c>
    </row>
    <row r="90" spans="1:10" x14ac:dyDescent="0.35">
      <c r="A90" s="1">
        <v>43921</v>
      </c>
      <c r="B90" s="11">
        <v>254.28999328613281</v>
      </c>
      <c r="C90" s="12"/>
      <c r="D90" s="13">
        <v>4</v>
      </c>
      <c r="E90" s="11">
        <v>110</v>
      </c>
      <c r="F90" s="12"/>
      <c r="G90" s="13">
        <v>1</v>
      </c>
      <c r="H90" s="11">
        <v>96.599998474121094</v>
      </c>
      <c r="J90" s="13">
        <v>1</v>
      </c>
    </row>
    <row r="91" spans="1:10" x14ac:dyDescent="0.35">
      <c r="A91" s="1">
        <v>43951</v>
      </c>
      <c r="B91" s="11">
        <v>293.79998779296875</v>
      </c>
      <c r="C91" s="12"/>
      <c r="D91" s="13">
        <v>4</v>
      </c>
      <c r="E91" s="11">
        <v>117.87000274658203</v>
      </c>
      <c r="F91" s="12">
        <v>0.79070001840591431</v>
      </c>
      <c r="G91" s="13">
        <v>1</v>
      </c>
      <c r="H91" s="11">
        <v>108.15000152587891</v>
      </c>
      <c r="J91" s="13">
        <v>1</v>
      </c>
    </row>
    <row r="92" spans="1:10" x14ac:dyDescent="0.35">
      <c r="A92" s="1">
        <v>43982</v>
      </c>
      <c r="B92" s="11">
        <v>317.94000244140625</v>
      </c>
      <c r="C92" s="12">
        <v>0.81999999284744263</v>
      </c>
      <c r="D92" s="13">
        <v>4</v>
      </c>
      <c r="E92" s="11">
        <v>115.91999816894531</v>
      </c>
      <c r="F92" s="12"/>
      <c r="G92" s="13">
        <v>1</v>
      </c>
      <c r="H92" s="11">
        <v>117.30000305175781</v>
      </c>
      <c r="J92" s="13">
        <v>1</v>
      </c>
    </row>
    <row r="93" spans="1:10" x14ac:dyDescent="0.35">
      <c r="A93" s="1">
        <v>44012</v>
      </c>
      <c r="B93" s="11">
        <v>364.79998779296875</v>
      </c>
      <c r="C93" s="12"/>
      <c r="D93" s="13">
        <v>4</v>
      </c>
      <c r="E93" s="11">
        <v>119.56999969482422</v>
      </c>
      <c r="F93" s="12"/>
      <c r="G93" s="13">
        <v>1</v>
      </c>
      <c r="H93" s="11">
        <v>111.51000213623047</v>
      </c>
      <c r="J93" s="13">
        <v>1</v>
      </c>
    </row>
    <row r="94" spans="1:10" x14ac:dyDescent="0.35">
      <c r="A94" s="1">
        <v>44043</v>
      </c>
      <c r="B94" s="11">
        <v>425.04000854492188</v>
      </c>
      <c r="C94" s="12"/>
      <c r="D94" s="13">
        <v>4</v>
      </c>
      <c r="E94" s="11">
        <v>131.1199951171875</v>
      </c>
      <c r="F94" s="12">
        <v>0.79070001840591431</v>
      </c>
      <c r="G94" s="13">
        <v>1</v>
      </c>
      <c r="H94" s="11">
        <v>116.94000244140625</v>
      </c>
      <c r="J94" s="13">
        <v>1</v>
      </c>
    </row>
    <row r="95" spans="1:10" x14ac:dyDescent="0.35">
      <c r="A95" s="1">
        <v>44074</v>
      </c>
      <c r="B95" s="11">
        <v>129.03999328613281</v>
      </c>
      <c r="C95" s="12">
        <v>0.81999999284744263</v>
      </c>
      <c r="D95" s="13">
        <v>1</v>
      </c>
      <c r="E95" s="11">
        <v>138.33000183105469</v>
      </c>
      <c r="F95" s="12"/>
      <c r="G95" s="13">
        <v>1</v>
      </c>
      <c r="H95" s="11">
        <v>131.8699951171875</v>
      </c>
      <c r="J95" s="13">
        <v>1</v>
      </c>
    </row>
    <row r="96" spans="1:10" x14ac:dyDescent="0.35">
      <c r="A96" s="1">
        <v>44104</v>
      </c>
      <c r="B96" s="11">
        <v>115.80999755859375</v>
      </c>
      <c r="C96" s="12"/>
      <c r="D96" s="13">
        <v>1</v>
      </c>
      <c r="E96" s="11">
        <v>138.99000549316406</v>
      </c>
      <c r="F96" s="12"/>
      <c r="G96" s="13">
        <v>1</v>
      </c>
      <c r="H96" s="11">
        <v>124.08000183105469</v>
      </c>
      <c r="J96" s="13">
        <v>1</v>
      </c>
    </row>
    <row r="97" spans="1:10" x14ac:dyDescent="0.35">
      <c r="A97" s="1">
        <v>44135</v>
      </c>
      <c r="B97" s="11">
        <v>108.86000061035156</v>
      </c>
      <c r="C97" s="12"/>
      <c r="D97" s="13">
        <v>1</v>
      </c>
      <c r="E97" s="11">
        <v>137.10000610351563</v>
      </c>
      <c r="F97" s="12">
        <v>0.79070001840591431</v>
      </c>
      <c r="G97" s="13">
        <v>1</v>
      </c>
      <c r="H97" s="11">
        <v>121.25</v>
      </c>
      <c r="J97" s="13">
        <v>1</v>
      </c>
    </row>
    <row r="98" spans="1:10" x14ac:dyDescent="0.35">
      <c r="A98" s="1">
        <v>44165</v>
      </c>
      <c r="B98" s="11">
        <v>119.05000305175781</v>
      </c>
      <c r="C98" s="12">
        <v>0.20499999821186066</v>
      </c>
      <c r="D98" s="13">
        <v>1</v>
      </c>
      <c r="E98" s="11">
        <v>138.8699951171875</v>
      </c>
      <c r="F98" s="12"/>
      <c r="G98" s="13">
        <v>1</v>
      </c>
      <c r="H98" s="11">
        <v>148.00999450683594</v>
      </c>
      <c r="J98" s="13">
        <v>1</v>
      </c>
    </row>
    <row r="99" spans="1:10" x14ac:dyDescent="0.35">
      <c r="A99" s="1">
        <v>44196</v>
      </c>
      <c r="B99" s="11">
        <v>132.69000244140625</v>
      </c>
      <c r="C99" s="12"/>
      <c r="D99" s="13">
        <v>1</v>
      </c>
      <c r="E99" s="11">
        <v>139.13999938964844</v>
      </c>
      <c r="F99" s="12"/>
      <c r="G99" s="13">
        <v>1</v>
      </c>
      <c r="H99" s="11">
        <v>181.17999267578125</v>
      </c>
      <c r="J99" s="13">
        <v>1</v>
      </c>
    </row>
    <row r="100" spans="1:10" x14ac:dyDescent="0.35">
      <c r="B100" s="11">
        <v>131.96000671386719</v>
      </c>
      <c r="C100" s="12"/>
      <c r="D100" s="13">
        <v>1</v>
      </c>
      <c r="E100" s="11">
        <v>128.21000671386719</v>
      </c>
      <c r="F100" s="12">
        <v>0.79070001840591431</v>
      </c>
      <c r="G100" s="13">
        <v>1</v>
      </c>
      <c r="H100" s="11">
        <v>168.16999816894531</v>
      </c>
      <c r="J100" s="13">
        <v>1</v>
      </c>
    </row>
    <row r="101" spans="1:10" x14ac:dyDescent="0.35">
      <c r="B101" s="11">
        <v>121.26000213623047</v>
      </c>
      <c r="C101" s="12">
        <v>0.20499999821186066</v>
      </c>
      <c r="D101" s="13">
        <v>1</v>
      </c>
      <c r="E101" s="11">
        <v>123.52999877929688</v>
      </c>
      <c r="F101" s="12"/>
      <c r="G101" s="13">
        <v>1</v>
      </c>
      <c r="H101" s="11">
        <v>189.03999328613281</v>
      </c>
      <c r="J101" s="13">
        <v>1</v>
      </c>
    </row>
    <row r="102" spans="1:10" x14ac:dyDescent="0.35">
      <c r="B102" s="11">
        <v>122.15000152587891</v>
      </c>
      <c r="C102" s="12"/>
      <c r="D102" s="13">
        <v>1</v>
      </c>
      <c r="E102" s="11">
        <v>135.42999267578125</v>
      </c>
      <c r="F102" s="12"/>
      <c r="G102" s="13">
        <v>1</v>
      </c>
      <c r="H102" s="11">
        <v>184.52000427246094</v>
      </c>
      <c r="J102" s="13">
        <v>1</v>
      </c>
    </row>
    <row r="103" spans="1:10" x14ac:dyDescent="0.35">
      <c r="B103" s="11">
        <v>131.46000671386719</v>
      </c>
      <c r="C103" s="12"/>
      <c r="D103" s="13">
        <v>1</v>
      </c>
      <c r="E103" s="11">
        <v>133.41999816894531</v>
      </c>
      <c r="F103" s="12">
        <v>0.86979997158050537</v>
      </c>
      <c r="G103" s="13">
        <v>1</v>
      </c>
      <c r="H103" s="11">
        <v>186.02000427246094</v>
      </c>
      <c r="J103" s="13">
        <v>1</v>
      </c>
    </row>
    <row r="104" spans="1:10" x14ac:dyDescent="0.35">
      <c r="B104" s="11">
        <v>124.61000061035156</v>
      </c>
      <c r="C104" s="12">
        <v>0.2199999988079071</v>
      </c>
      <c r="D104" s="13">
        <v>1</v>
      </c>
      <c r="E104" s="11">
        <v>134.85000610351563</v>
      </c>
      <c r="F104" s="12"/>
      <c r="G104" s="13">
        <v>1</v>
      </c>
      <c r="H104" s="11">
        <v>178.64999389648438</v>
      </c>
      <c r="J104" s="13">
        <v>1</v>
      </c>
    </row>
    <row r="105" spans="1:10" x14ac:dyDescent="0.35">
      <c r="B105" s="11">
        <v>136.96000671386719</v>
      </c>
      <c r="C105" s="12"/>
      <c r="D105" s="13">
        <v>1</v>
      </c>
      <c r="E105" s="11">
        <v>134.92999267578125</v>
      </c>
      <c r="F105" s="12"/>
      <c r="G105" s="13">
        <v>1</v>
      </c>
      <c r="H105" s="11">
        <v>175.77000427246094</v>
      </c>
      <c r="J105" s="13">
        <v>1</v>
      </c>
    </row>
    <row r="106" spans="1:10" x14ac:dyDescent="0.35">
      <c r="B106" s="11">
        <v>145.86000061035156</v>
      </c>
      <c r="C106" s="12"/>
      <c r="D106" s="13">
        <v>1</v>
      </c>
      <c r="E106" s="11">
        <v>142.22999572753906</v>
      </c>
      <c r="F106" s="12">
        <v>0.86979997158050537</v>
      </c>
      <c r="G106" s="13">
        <v>1</v>
      </c>
      <c r="H106" s="11">
        <v>176.02000427246094</v>
      </c>
      <c r="J106" s="13">
        <v>1</v>
      </c>
    </row>
    <row r="107" spans="1:10" x14ac:dyDescent="0.35">
      <c r="B107" s="11">
        <v>151.83000183105469</v>
      </c>
      <c r="C107" s="12">
        <v>0.2199999988079071</v>
      </c>
      <c r="D107" s="13">
        <v>1</v>
      </c>
      <c r="E107" s="11">
        <v>142.38999938964844</v>
      </c>
      <c r="F107" s="12"/>
      <c r="G107" s="13">
        <v>1</v>
      </c>
      <c r="H107" s="11">
        <v>181.30000305175781</v>
      </c>
      <c r="J107" s="13">
        <v>1</v>
      </c>
    </row>
    <row r="108" spans="1:10" x14ac:dyDescent="0.35">
      <c r="B108" s="11">
        <v>141.5</v>
      </c>
      <c r="C108" s="12"/>
      <c r="D108" s="13">
        <v>1</v>
      </c>
      <c r="E108" s="11">
        <v>139.80000305175781</v>
      </c>
      <c r="F108" s="12"/>
      <c r="G108" s="13">
        <v>1</v>
      </c>
      <c r="H108" s="11">
        <v>169.16999816894531</v>
      </c>
      <c r="J108" s="13">
        <v>1</v>
      </c>
    </row>
    <row r="109" spans="1:10" x14ac:dyDescent="0.35">
      <c r="E109" s="17"/>
      <c r="F109" s="18"/>
      <c r="G109" s="19"/>
      <c r="H10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opLeftCell="A70" workbookViewId="0">
      <selection activeCell="K102" sqref="K102"/>
    </sheetView>
  </sheetViews>
  <sheetFormatPr defaultRowHeight="14.5" x14ac:dyDescent="0.35"/>
  <cols>
    <col min="1" max="1" width="8.7265625" style="2"/>
  </cols>
  <sheetData>
    <row r="1" spans="1:11" x14ac:dyDescent="0.35">
      <c r="A1" s="2" t="str">
        <f>PriceData!A2</f>
        <v>Dates</v>
      </c>
      <c r="B1" t="s">
        <v>9</v>
      </c>
      <c r="E1" t="s">
        <v>11</v>
      </c>
      <c r="H1" t="s">
        <v>12</v>
      </c>
      <c r="K1" t="s">
        <v>13</v>
      </c>
    </row>
    <row r="2" spans="1:11" x14ac:dyDescent="0.35">
      <c r="A2" s="2">
        <f>PriceData!A3</f>
        <v>41274</v>
      </c>
      <c r="H2" s="4"/>
    </row>
    <row r="3" spans="1:11" x14ac:dyDescent="0.35">
      <c r="A3" s="2">
        <f>PriceData!A4</f>
        <v>41305</v>
      </c>
      <c r="B3" s="4">
        <f>LN((PriceData!B4+PriceData!C4)/PriceData!D4)-LN(PriceData!B3/PriceData!D3)</f>
        <v>-0.1555947190903133</v>
      </c>
      <c r="C3" s="4"/>
      <c r="D3" s="4"/>
      <c r="E3" s="4">
        <f>LN((PriceData!E4+PriceData!F4)/PriceData!G4)-LN(PriceData!E3/PriceData!G3)</f>
        <v>0.1091800478239362</v>
      </c>
      <c r="F3" s="4"/>
      <c r="G3" s="4"/>
      <c r="H3" s="4">
        <f>LN((PriceData!H4+PriceData!I4)/PriceData!J4)-LN(PriceData!H3/PriceData!J3)</f>
        <v>7.8945192324261448E-2</v>
      </c>
      <c r="K3" s="4">
        <v>5.418883E-2</v>
      </c>
    </row>
    <row r="4" spans="1:11" x14ac:dyDescent="0.35">
      <c r="A4" s="2">
        <f>PriceData!A5</f>
        <v>41333</v>
      </c>
      <c r="B4" s="4">
        <f>LN((PriceData!B5+PriceData!C5)/PriceData!D5)-LN(PriceData!B4/PriceData!D4)</f>
        <v>-2.5436585948210855E-2</v>
      </c>
      <c r="E4" s="4">
        <f>LN((PriceData!E5+PriceData!F5)/PriceData!G5)-LN(PriceData!E4/PriceData!G4)</f>
        <v>1.3479741786997401E-2</v>
      </c>
      <c r="H4" s="4">
        <f>LN((PriceData!H5+PriceData!I5)/PriceData!J5)-LN(PriceData!H4/PriceData!J4)</f>
        <v>1.3091347222700112E-2</v>
      </c>
      <c r="K4" s="4">
        <v>8.2844479999999998E-3</v>
      </c>
    </row>
    <row r="5" spans="1:11" x14ac:dyDescent="0.35">
      <c r="A5" s="2">
        <f>PriceData!A6</f>
        <v>41364</v>
      </c>
      <c r="B5" s="4">
        <f>LN((PriceData!B6+PriceData!C6)/PriceData!D6)-LN(PriceData!B5/PriceData!D5)</f>
        <v>2.8505092918544861E-3</v>
      </c>
      <c r="E5" s="4">
        <f>LN((PriceData!E6+PriceData!F6)/PriceData!G6)-LN(PriceData!E5/PriceData!G5)</f>
        <v>1.1485342459683245E-2</v>
      </c>
      <c r="H5" s="4">
        <f>LN((PriceData!H6+PriceData!I6)/PriceData!J6)-LN(PriceData!H5/PriceData!J5)</f>
        <v>3.9685593706245026E-2</v>
      </c>
      <c r="K5" s="4">
        <v>3.5320089999999998E-2</v>
      </c>
    </row>
    <row r="6" spans="1:11" x14ac:dyDescent="0.35">
      <c r="A6" s="2">
        <f>PriceData!A7</f>
        <v>41394</v>
      </c>
      <c r="B6" s="4">
        <f>LN((PriceData!B7+PriceData!C7)/PriceData!D7)-LN(PriceData!B6/PriceData!D6)</f>
        <v>2.7104065231142727E-4</v>
      </c>
      <c r="E6" s="4">
        <f>LN((PriceData!E7+PriceData!F7)/PriceData!G7)-LN(PriceData!E6/PriceData!G6)</f>
        <v>4.0341445029001832E-3</v>
      </c>
      <c r="H6" s="4">
        <f>LN((PriceData!H7+PriceData!I7)/PriceData!J7)-LN(PriceData!H6/PriceData!J6)</f>
        <v>0.10105550352054404</v>
      </c>
      <c r="K6" s="4">
        <v>1.4942540000000001E-2</v>
      </c>
    </row>
    <row r="7" spans="1:11" x14ac:dyDescent="0.35">
      <c r="A7" s="2">
        <f>PriceData!A8</f>
        <v>41425</v>
      </c>
      <c r="B7" s="4">
        <f>LN((PriceData!B8+PriceData!C8)/PriceData!D8)-LN(PriceData!B7/PriceData!D7)</f>
        <v>2.234433673542835E-2</v>
      </c>
      <c r="E7" s="4">
        <f>LN((PriceData!E8+PriceData!F8)/PriceData!G8)-LN(PriceData!E7/PriceData!G7)</f>
        <v>-1.3019614315812333E-4</v>
      </c>
      <c r="H7" s="4">
        <f>LN((PriceData!H8+PriceData!I8)/PriceData!J8)-LN(PriceData!H7/PriceData!J7)</f>
        <v>3.8119753067196172E-3</v>
      </c>
      <c r="K7" s="4">
        <v>1.9154440000000002E-2</v>
      </c>
    </row>
    <row r="8" spans="1:11" x14ac:dyDescent="0.35">
      <c r="A8" s="2">
        <f>PriceData!A9</f>
        <v>41455</v>
      </c>
      <c r="B8" s="4">
        <f>LN((PriceData!B9+PriceData!C9)/PriceData!D9)-LN(PriceData!B8/PriceData!D8)</f>
        <v>-0.12590679066396016</v>
      </c>
      <c r="E8" s="4">
        <f>LN((PriceData!E9+PriceData!F9)/PriceData!G9)-LN(PriceData!E8/PriceData!G8)</f>
        <v>2.9918165736075863E-3</v>
      </c>
      <c r="H8" s="4">
        <f>LN((PriceData!H9+PriceData!I9)/PriceData!J9)-LN(PriceData!H8/PriceData!J8)</f>
        <v>1.1090818369323685E-3</v>
      </c>
      <c r="K8" s="4">
        <v>-1.507114E-2</v>
      </c>
    </row>
    <row r="9" spans="1:11" x14ac:dyDescent="0.35">
      <c r="A9" s="2">
        <f>PriceData!A10</f>
        <v>41486</v>
      </c>
      <c r="B9" s="4">
        <f>LN((PriceData!B10+PriceData!C10)/PriceData!D10)-LN(PriceData!B9/PriceData!D9)</f>
        <v>0.13210235941029014</v>
      </c>
      <c r="E9" s="4">
        <f>LN((PriceData!E10+PriceData!F10)/PriceData!G10)-LN(PriceData!E9/PriceData!G9)</f>
        <v>4.9556887168110464E-2</v>
      </c>
      <c r="H9" s="4">
        <f>LN((PriceData!H10+PriceData!I10)/PriceData!J10)-LN(PriceData!H9/PriceData!J9)</f>
        <v>2.3475255860745392E-2</v>
      </c>
      <c r="K9" s="4">
        <v>5.2689630000000001E-2</v>
      </c>
    </row>
    <row r="10" spans="1:11" x14ac:dyDescent="0.35">
      <c r="A10" s="2">
        <f>PriceData!A11</f>
        <v>41517</v>
      </c>
      <c r="B10" s="4">
        <f>LN((PriceData!B11+PriceData!C11)/PriceData!D11)-LN(PriceData!B10/PriceData!D10)</f>
        <v>8.0094051240918951E-2</v>
      </c>
      <c r="E10" s="4">
        <f>LN((PriceData!E11+PriceData!F11)/PriceData!G11)-LN(PriceData!E10/PriceData!G10)</f>
        <v>-3.0472091861384776E-2</v>
      </c>
      <c r="H10" s="4">
        <f>LN((PriceData!H11+PriceData!I11)/PriceData!J11)-LN(PriceData!H10/PriceData!J10)</f>
        <v>-6.0905010386222536E-2</v>
      </c>
      <c r="K10" s="4">
        <v>-2.5760709999999999E-2</v>
      </c>
    </row>
    <row r="11" spans="1:11" x14ac:dyDescent="0.35">
      <c r="A11" s="2">
        <f>PriceData!A12</f>
        <v>41547</v>
      </c>
      <c r="B11" s="4">
        <f>LN((PriceData!B12+PriceData!C12)/PriceData!D12)-LN(PriceData!B11/PriceData!D11)</f>
        <v>-2.1715319113714937E-2</v>
      </c>
      <c r="E11" s="4">
        <f>LN((PriceData!E12+PriceData!F12)/PriceData!G12)-LN(PriceData!E11/PriceData!G11)</f>
        <v>-2.9973616238710754E-2</v>
      </c>
      <c r="H11" s="4">
        <f>LN((PriceData!H12+PriceData!I12)/PriceData!J12)-LN(PriceData!H11/PriceData!J11)</f>
        <v>5.8427021463505646E-2</v>
      </c>
      <c r="K11" s="4">
        <v>3.7514240000000004E-2</v>
      </c>
    </row>
    <row r="12" spans="1:11" x14ac:dyDescent="0.35">
      <c r="A12" s="2">
        <f>PriceData!A13</f>
        <v>41578</v>
      </c>
      <c r="B12" s="4">
        <f>LN((PriceData!B13+PriceData!C13)/PriceData!D13)-LN(PriceData!B12/PriceData!D12)</f>
        <v>9.2019317961629987E-2</v>
      </c>
      <c r="E12" s="4">
        <f>LN((PriceData!E13+PriceData!F13)/PriceData!G13)-LN(PriceData!E12/PriceData!G12)</f>
        <v>7.3455321171819854E-2</v>
      </c>
      <c r="H12" s="4">
        <f>LN((PriceData!H13+PriceData!I13)/PriceData!J13)-LN(PriceData!H12/PriceData!J12)</f>
        <v>6.1636558222629034E-2</v>
      </c>
      <c r="K12" s="4">
        <v>3.9907619999999998E-2</v>
      </c>
    </row>
    <row r="13" spans="1:11" x14ac:dyDescent="0.35">
      <c r="A13" s="2">
        <f>PriceData!A14</f>
        <v>41608</v>
      </c>
      <c r="B13" s="4">
        <f>LN((PriceData!B14+PriceData!C14)/PriceData!D14)-LN(PriceData!B13/PriceData!D13)</f>
        <v>6.7352569740978474E-2</v>
      </c>
      <c r="E13" s="4">
        <f>LN((PriceData!E14+PriceData!F14)/PriceData!G14)-LN(PriceData!E13/PriceData!G13)</f>
        <v>4.2074475125234656E-2</v>
      </c>
      <c r="H13" s="4">
        <f>LN((PriceData!H14+PriceData!I14)/PriceData!J14)-LN(PriceData!H13/PriceData!J13)</f>
        <v>2.8033239666818588E-2</v>
      </c>
      <c r="K13" s="4">
        <v>2.497284E-2</v>
      </c>
    </row>
    <row r="14" spans="1:11" x14ac:dyDescent="0.35">
      <c r="A14" s="2">
        <f>PriceData!A15</f>
        <v>41639</v>
      </c>
      <c r="B14" s="4">
        <f>LN((PriceData!B15+PriceData!C15)/PriceData!D15)-LN(PriceData!B14/PriceData!D14)</f>
        <v>8.8623915470291692E-3</v>
      </c>
      <c r="E14" s="4">
        <f>LN((PriceData!E15+PriceData!F15)/PriceData!G15)-LN(PriceData!E14/PriceData!G14)</f>
        <v>-3.3934276658582618E-2</v>
      </c>
      <c r="H14" s="4">
        <f>LN((PriceData!H15+PriceData!I15)/PriceData!J15)-LN(PriceData!H14/PriceData!J14)</f>
        <v>9.0996439386466399E-2</v>
      </c>
      <c r="K14" s="4">
        <v>2.6159490000000001E-2</v>
      </c>
    </row>
    <row r="15" spans="1:11" x14ac:dyDescent="0.35">
      <c r="A15" s="2">
        <f>PriceData!A16</f>
        <v>41670</v>
      </c>
      <c r="B15" s="4">
        <f>LN((PriceData!B16+PriceData!C16)/PriceData!D16)-LN(PriceData!B15/PriceData!D15)</f>
        <v>-0.11394919913486046</v>
      </c>
      <c r="E15" s="4">
        <f>LN((PriceData!E16+PriceData!F16)/PriceData!G16)-LN(PriceData!E15/PriceData!G15)</f>
        <v>-5.2820209662255202E-2</v>
      </c>
      <c r="H15" s="4">
        <f>LN((PriceData!H16+PriceData!I16)/PriceData!J16)-LN(PriceData!H15/PriceData!J15)</f>
        <v>-5.0880054346667869E-2</v>
      </c>
      <c r="K15" s="4">
        <v>-3.004683E-2</v>
      </c>
    </row>
    <row r="16" spans="1:11" x14ac:dyDescent="0.35">
      <c r="A16" s="2">
        <f>PriceData!A17</f>
        <v>41698</v>
      </c>
      <c r="B16" s="4">
        <f>LN((PriceData!B17+PriceData!C17)/PriceData!D17)-LN(PriceData!B16/PriceData!D16)</f>
        <v>5.5729076077495776E-2</v>
      </c>
      <c r="E16" s="4">
        <f>LN((PriceData!E17+PriceData!F17)/PriceData!G17)-LN(PriceData!E16/PriceData!G16)</f>
        <v>2.6276638440540623E-2</v>
      </c>
      <c r="H16" s="4">
        <f>LN((PriceData!H17+PriceData!I17)/PriceData!J17)-LN(PriceData!H16/PriceData!J16)</f>
        <v>0.1069980282356271</v>
      </c>
      <c r="K16" s="4">
        <v>4.6225450000000001E-2</v>
      </c>
    </row>
    <row r="17" spans="1:31" x14ac:dyDescent="0.35">
      <c r="A17" s="2">
        <f>PriceData!A18</f>
        <v>41729</v>
      </c>
      <c r="B17" s="4">
        <f>LN((PriceData!B18+PriceData!C18)/PriceData!D18)-LN(PriceData!B17/PriceData!D17)</f>
        <v>1.9756423860205263E-2</v>
      </c>
      <c r="E17" s="4">
        <f>LN((PriceData!E18+PriceData!F18)/PriceData!G18)-LN(PriceData!E17/PriceData!G17)</f>
        <v>2.4363817021236578E-2</v>
      </c>
      <c r="H17" s="4">
        <f>LN((PriceData!H18+PriceData!I18)/PriceData!J18)-LN(PriceData!H17/PriceData!J17)</f>
        <v>-9.1994417604910339E-3</v>
      </c>
      <c r="K17" s="4">
        <v>4.544101E-3</v>
      </c>
    </row>
    <row r="18" spans="1:31" x14ac:dyDescent="0.35">
      <c r="A18" s="2">
        <f>PriceData!A19</f>
        <v>41759</v>
      </c>
      <c r="B18" s="4">
        <f>LN((PriceData!B19+PriceData!C19)/PriceData!D19)-LN(PriceData!B18/PriceData!D18)</f>
        <v>9.4761325406449881E-2</v>
      </c>
      <c r="E18" s="4">
        <f>LN((PriceData!E19+PriceData!F19)/PriceData!G19)-LN(PriceData!E18/PriceData!G18)</f>
        <v>3.1671827737127067E-2</v>
      </c>
      <c r="H18" s="4">
        <f>LN((PriceData!H19+PriceData!I19)/PriceData!J19)-LN(PriceData!H18/PriceData!J18)</f>
        <v>-9.1588793441612637E-3</v>
      </c>
      <c r="K18" s="4">
        <v>1.569094E-3</v>
      </c>
    </row>
    <row r="19" spans="1:31" x14ac:dyDescent="0.35">
      <c r="A19" s="2">
        <f>PriceData!A20</f>
        <v>41790</v>
      </c>
      <c r="B19" s="4">
        <f>LN((PriceData!B20+PriceData!C20)/PriceData!D20)-LN(PriceData!B19/PriceData!D19)</f>
        <v>7.5379321047956971E-2</v>
      </c>
      <c r="E19" s="4">
        <f>LN((PriceData!E20+PriceData!F20)/PriceData!G20)-LN(PriceData!E19/PriceData!G19)</f>
        <v>-2.1551000510931395E-2</v>
      </c>
      <c r="H19" s="4">
        <f>LN((PriceData!H20+PriceData!I20)/PriceData!J20)-LN(PriceData!H19/PriceData!J19)</f>
        <v>5.7193495876024514E-2</v>
      </c>
      <c r="K19" s="4">
        <v>2.0260400000000001E-2</v>
      </c>
    </row>
    <row r="20" spans="1:31" x14ac:dyDescent="0.35">
      <c r="A20" s="2">
        <f>PriceData!A21</f>
        <v>41820</v>
      </c>
      <c r="B20" s="4">
        <f>LN((PriceData!B21+PriceData!C21)/PriceData!D21)-LN(PriceData!B20/PriceData!D20)</f>
        <v>2.7286251764316649E-2</v>
      </c>
      <c r="E20" s="4">
        <f>LN((PriceData!E21+PriceData!F21)/PriceData!G21)-LN(PriceData!E20/PriceData!G20)</f>
        <v>-2.7608788543371787E-2</v>
      </c>
      <c r="H20" s="4">
        <f>LN((PriceData!H21+PriceData!I21)/PriceData!J21)-LN(PriceData!H20/PriceData!J20)</f>
        <v>2.0383571449572813E-2</v>
      </c>
      <c r="K20" s="4">
        <v>2.7990620000000001E-2</v>
      </c>
    </row>
    <row r="21" spans="1:31" x14ac:dyDescent="0.35">
      <c r="A21" s="2">
        <f>PriceData!A22</f>
        <v>41851</v>
      </c>
      <c r="B21" s="4">
        <f>LN((PriceData!B22+PriceData!C22)/PriceData!D22)-LN(PriceData!B21/PriceData!D21)</f>
        <v>2.8326279243099162E-2</v>
      </c>
      <c r="E21" s="4">
        <f>LN((PriceData!E22+PriceData!F22)/PriceData!G22)-LN(PriceData!E21/PriceData!G21)</f>
        <v>-8.0023712609804676E-3</v>
      </c>
      <c r="H21" s="4">
        <f>LN((PriceData!H22+PriceData!I22)/PriceData!J22)-LN(PriceData!H21/PriceData!J21)</f>
        <v>1.6315047743375999E-3</v>
      </c>
      <c r="K21" s="4">
        <v>-2.0567519999999999E-2</v>
      </c>
    </row>
    <row r="22" spans="1:31" x14ac:dyDescent="0.35">
      <c r="A22" s="2">
        <f>PriceData!A23</f>
        <v>41882</v>
      </c>
      <c r="B22" s="4">
        <f>LN((PriceData!B23+PriceData!C23)/PriceData!D23)-LN(PriceData!B22/PriceData!D22)</f>
        <v>7.4264879560803632E-2</v>
      </c>
      <c r="E22" s="4">
        <f>LN((PriceData!E23+PriceData!F23)/PriceData!G23)-LN(PriceData!E22/PriceData!G22)</f>
        <v>7.2212388515624504E-2</v>
      </c>
      <c r="H22" s="4">
        <f>LN((PriceData!H23+PriceData!I23)/PriceData!J23)-LN(PriceData!H22/PriceData!J22)</f>
        <v>4.552447572985141E-2</v>
      </c>
      <c r="K22" s="4">
        <v>4.0226070000000003E-2</v>
      </c>
    </row>
    <row r="23" spans="1:31" x14ac:dyDescent="0.35">
      <c r="A23" s="2">
        <f>PriceData!A24</f>
        <v>41912</v>
      </c>
      <c r="B23" s="4">
        <f>LN((PriceData!B24+PriceData!C24)/PriceData!D24)-LN(PriceData!B23/PriceData!D23)</f>
        <v>-1.7220597751670397E-2</v>
      </c>
      <c r="E23" s="4">
        <f>LN((PriceData!E24+PriceData!F24)/PriceData!G24)-LN(PriceData!E23/PriceData!G23)</f>
        <v>7.5516961718866682E-3</v>
      </c>
      <c r="H23" s="4">
        <f>LN((PriceData!H24+PriceData!I24)/PriceData!J24)-LN(PriceData!H23/PriceData!J23)</f>
        <v>-9.5020388843689574E-3</v>
      </c>
      <c r="K23" s="4">
        <v>-2.520847E-2</v>
      </c>
    </row>
    <row r="24" spans="1:31" x14ac:dyDescent="0.35">
      <c r="A24" s="2">
        <f>PriceData!A25</f>
        <v>41943</v>
      </c>
      <c r="B24" s="4">
        <f>LN((PriceData!B25+PriceData!C25)/PriceData!D25)-LN(PriceData!B24/PriceData!D24)</f>
        <v>6.9489026297427259E-2</v>
      </c>
      <c r="E24" s="4">
        <f>LN((PriceData!E25+PriceData!F25)/PriceData!G25)-LN(PriceData!E24/PriceData!G24)</f>
        <v>4.863774058448822E-2</v>
      </c>
      <c r="H24" s="4">
        <f>LN((PriceData!H25+PriceData!I25)/PriceData!J25)-LN(PriceData!H24/PriceData!J24)</f>
        <v>2.6053228203980261E-2</v>
      </c>
      <c r="K24" s="4">
        <v>2.1171740000000001E-2</v>
      </c>
    </row>
    <row r="25" spans="1:31" x14ac:dyDescent="0.35">
      <c r="A25" s="2">
        <f>PriceData!A26</f>
        <v>41973</v>
      </c>
      <c r="B25" s="4">
        <f>LN((PriceData!B26+PriceData!C26)/PriceData!D26)-LN(PriceData!B25/PriceData!D25)</f>
        <v>0.10034797638020887</v>
      </c>
      <c r="E25" s="4">
        <f>LN((PriceData!E26+PriceData!F26)/PriceData!G26)-LN(PriceData!E25/PriceData!G25)</f>
        <v>3.5569351417954032E-2</v>
      </c>
      <c r="H25" s="4">
        <f>LN((PriceData!H26+PriceData!I26)/PriceData!J26)-LN(PriceData!H25/PriceData!J25)</f>
        <v>1.2290163796697229E-2</v>
      </c>
      <c r="K25" s="4">
        <v>2.1114110000000002E-2</v>
      </c>
    </row>
    <row r="26" spans="1:31" x14ac:dyDescent="0.35">
      <c r="A26" s="2">
        <f>PriceData!A27</f>
        <v>42004</v>
      </c>
      <c r="B26" s="4">
        <f>LN((PriceData!B27+PriceData!C27)/PriceData!D27)-LN(PriceData!B26/PriceData!D26)</f>
        <v>-7.4606154176779071E-2</v>
      </c>
      <c r="E26" s="4">
        <f>LN((PriceData!E27+PriceData!F27)/PriceData!G27)-LN(PriceData!E26/PriceData!G26)</f>
        <v>7.2719144264112856E-3</v>
      </c>
      <c r="H26" s="4">
        <f>LN((PriceData!H27+PriceData!I27)/PriceData!J27)-LN(PriceData!H26/PriceData!J26)</f>
        <v>3.013270525885936E-2</v>
      </c>
      <c r="K26" s="4">
        <v>-3.6613550000000003E-3</v>
      </c>
      <c r="V26" t="str">
        <f>'Portfolio Returns'!Q14</f>
        <v>P1</v>
      </c>
      <c r="W26" t="str">
        <f>'Portfolio Returns'!R14</f>
        <v>P2</v>
      </c>
      <c r="X26" t="str">
        <f>'Portfolio Returns'!S14</f>
        <v>P3</v>
      </c>
      <c r="Y26" t="str">
        <f>'Portfolio Returns'!T14</f>
        <v>P4</v>
      </c>
      <c r="Z26" t="str">
        <f>'Portfolio Returns'!U14</f>
        <v>P5</v>
      </c>
      <c r="AA26" t="str">
        <f>'Portfolio Returns'!V14</f>
        <v>P6</v>
      </c>
      <c r="AB26" t="str">
        <f>'Portfolio Returns'!W14</f>
        <v>P7</v>
      </c>
      <c r="AC26" t="str">
        <f>'Portfolio Returns'!X14</f>
        <v>P8</v>
      </c>
      <c r="AD26" t="str">
        <f>'Portfolio Returns'!Y14</f>
        <v>P9</v>
      </c>
      <c r="AE26" t="str">
        <f>'Portfolio Returns'!Z14</f>
        <v>P10</v>
      </c>
    </row>
    <row r="27" spans="1:31" x14ac:dyDescent="0.35">
      <c r="A27" s="2">
        <f>PriceData!A28</f>
        <v>42035</v>
      </c>
      <c r="B27" s="4">
        <f>LN((PriceData!B28+PriceData!C28)/PriceData!D28)-LN(PriceData!B27/PriceData!D27)</f>
        <v>5.9611620088480421E-2</v>
      </c>
      <c r="E27" s="4">
        <f>LN((PriceData!E28+PriceData!F28)/PriceData!G28)-LN(PriceData!E27/PriceData!G27)</f>
        <v>-6.9978203184500209E-2</v>
      </c>
      <c r="H27" s="4">
        <f>LN((PriceData!H28+PriceData!I28)/PriceData!J28)-LN(PriceData!H27/PriceData!J27)</f>
        <v>-3.4894205377624665E-2</v>
      </c>
      <c r="K27" s="4">
        <v>-2.720674E-2</v>
      </c>
      <c r="V27" t="str">
        <f>'Portfolio Returns'!Q15</f>
        <v>(40,0,60)</v>
      </c>
      <c r="W27" t="str">
        <f>'Portfolio Returns'!R15</f>
        <v>(50, 50, 0)</v>
      </c>
      <c r="X27" t="str">
        <f>'Portfolio Returns'!S15</f>
        <v>(0, 45, 55)</v>
      </c>
      <c r="Y27" t="str">
        <f>'Portfolio Returns'!T15</f>
        <v>(33 1/3, 33 1/3, 33 1/3)</v>
      </c>
      <c r="Z27" t="str">
        <f>'Portfolio Returns'!U15</f>
        <v>(50, 25, 25)</v>
      </c>
      <c r="AA27" t="str">
        <f>'Portfolio Returns'!V15</f>
        <v>(25, 50, 25)</v>
      </c>
      <c r="AB27" t="str">
        <f>'Portfolio Returns'!W15</f>
        <v>(25, 25, 50)</v>
      </c>
      <c r="AC27" t="str">
        <f>'Portfolio Returns'!X15</f>
        <v>(10, 20, 70)</v>
      </c>
      <c r="AD27" t="str">
        <f>'Portfolio Returns'!Y15</f>
        <v>(20, 10, 70)</v>
      </c>
      <c r="AE27" t="str">
        <f>'Portfolio Returns'!Z15</f>
        <v>(70, 20, 10)</v>
      </c>
    </row>
    <row r="28" spans="1:31" x14ac:dyDescent="0.35">
      <c r="A28" s="2">
        <f>PriceData!A29</f>
        <v>42063</v>
      </c>
      <c r="B28" s="4">
        <f>LN((PriceData!B29+PriceData!C29)/PriceData!D29)-LN(PriceData!B28/PriceData!D28)</f>
        <v>9.5729120270370949E-2</v>
      </c>
      <c r="E28" s="4">
        <f>LN((PriceData!E29+PriceData!F29)/PriceData!G29)-LN(PriceData!E28/PriceData!G28)</f>
        <v>9.9162227615519072E-3</v>
      </c>
      <c r="H28" s="4">
        <f>LN((PriceData!H29+PriceData!I29)/PriceData!J29)-LN(PriceData!H28/PriceData!J28)</f>
        <v>0.13474001241989608</v>
      </c>
      <c r="K28" s="4">
        <v>5.5999350000000003E-2</v>
      </c>
      <c r="V28">
        <f>'Portfolio Returns'!Q16</f>
        <v>0.4</v>
      </c>
      <c r="W28">
        <f>'Portfolio Returns'!R16</f>
        <v>0.5</v>
      </c>
      <c r="X28">
        <f>'Portfolio Returns'!S16</f>
        <v>0</v>
      </c>
      <c r="Y28">
        <f>'Portfolio Returns'!T16</f>
        <v>0.33333333333333331</v>
      </c>
      <c r="Z28">
        <f>'Portfolio Returns'!U16</f>
        <v>0.5</v>
      </c>
      <c r="AA28">
        <f>'Portfolio Returns'!V16</f>
        <v>0.25</v>
      </c>
      <c r="AB28">
        <f>'Portfolio Returns'!W16</f>
        <v>0.25</v>
      </c>
      <c r="AC28">
        <f>'Portfolio Returns'!X16</f>
        <v>0.1</v>
      </c>
      <c r="AD28">
        <f>'Portfolio Returns'!Y16</f>
        <v>0.2</v>
      </c>
      <c r="AE28">
        <f>'Portfolio Returns'!Z16</f>
        <v>0.7</v>
      </c>
    </row>
    <row r="29" spans="1:31" x14ac:dyDescent="0.35">
      <c r="A29" s="2">
        <f>PriceData!A30</f>
        <v>42094</v>
      </c>
      <c r="B29" s="4">
        <f>LN((PriceData!B30+PriceData!C30)/PriceData!D30)-LN(PriceData!B29/PriceData!D29)</f>
        <v>-3.1874312853777731E-2</v>
      </c>
      <c r="E29" s="4">
        <f>LN((PriceData!E30+PriceData!F30)/PriceData!G30)-LN(PriceData!E29/PriceData!G29)</f>
        <v>-3.8192165718806237E-2</v>
      </c>
      <c r="H29" s="4">
        <f>LN((PriceData!H30+PriceData!I30)/PriceData!J30)-LN(PriceData!H29/PriceData!J29)</f>
        <v>7.7523243575319256E-3</v>
      </c>
      <c r="K29" s="4">
        <v>-1.04095E-2</v>
      </c>
      <c r="V29">
        <f>'Portfolio Returns'!Q17</f>
        <v>0</v>
      </c>
      <c r="W29">
        <f>'Portfolio Returns'!R17</f>
        <v>0.5</v>
      </c>
      <c r="X29">
        <f>'Portfolio Returns'!S17</f>
        <v>0.45</v>
      </c>
      <c r="Y29">
        <f>'Portfolio Returns'!T17</f>
        <v>0.33333333333333331</v>
      </c>
      <c r="Z29">
        <f>'Portfolio Returns'!U17</f>
        <v>0.25</v>
      </c>
      <c r="AA29">
        <f>'Portfolio Returns'!V17</f>
        <v>0.5</v>
      </c>
      <c r="AB29">
        <f>'Portfolio Returns'!W17</f>
        <v>0.25</v>
      </c>
      <c r="AC29">
        <f>'Portfolio Returns'!X17</f>
        <v>0.2</v>
      </c>
      <c r="AD29">
        <f>'Portfolio Returns'!Y17</f>
        <v>0.1</v>
      </c>
      <c r="AE29">
        <f>'Portfolio Returns'!Z17</f>
        <v>0.2</v>
      </c>
    </row>
    <row r="30" spans="1:31" x14ac:dyDescent="0.35">
      <c r="A30" s="2">
        <f>PriceData!A31</f>
        <v>42124</v>
      </c>
      <c r="B30" s="4">
        <f>LN((PriceData!B31+PriceData!C31)/PriceData!D31)-LN(PriceData!B30/PriceData!D30)</f>
        <v>5.7697188300536162E-3</v>
      </c>
      <c r="E30" s="4">
        <f>LN((PriceData!E31+PriceData!F31)/PriceData!G31)-LN(PriceData!E30/PriceData!G30)</f>
        <v>-2.1801723097371273E-2</v>
      </c>
      <c r="H30" s="4">
        <f>LN((PriceData!H31+PriceData!I31)/PriceData!J31)-LN(PriceData!H30/PriceData!J30)</f>
        <v>3.5863604916297476E-2</v>
      </c>
      <c r="K30" s="4">
        <v>8.7763509999999999E-3</v>
      </c>
      <c r="V30">
        <f>'Portfolio Returns'!Q18</f>
        <v>0.6</v>
      </c>
      <c r="W30">
        <f>'Portfolio Returns'!R18</f>
        <v>0</v>
      </c>
      <c r="X30">
        <f>'Portfolio Returns'!S18</f>
        <v>0.55000000000000004</v>
      </c>
      <c r="Y30">
        <f>'Portfolio Returns'!T18</f>
        <v>0.33333333333333331</v>
      </c>
      <c r="Z30">
        <f>'Portfolio Returns'!U18</f>
        <v>0.25</v>
      </c>
      <c r="AA30">
        <f>'Portfolio Returns'!V18</f>
        <v>0.25</v>
      </c>
      <c r="AB30">
        <f>'Portfolio Returns'!W18</f>
        <v>0.5</v>
      </c>
      <c r="AC30">
        <f>'Portfolio Returns'!X18</f>
        <v>0.7</v>
      </c>
      <c r="AD30">
        <f>'Portfolio Returns'!Y18</f>
        <v>0.7</v>
      </c>
      <c r="AE30">
        <f>'Portfolio Returns'!Z18</f>
        <v>0.1</v>
      </c>
    </row>
    <row r="31" spans="1:31" x14ac:dyDescent="0.35">
      <c r="A31" s="2">
        <f>PriceData!A32</f>
        <v>42155</v>
      </c>
      <c r="B31" s="4">
        <f>LN((PriceData!B32+PriceData!C32)/PriceData!D32)-LN(PriceData!B31/PriceData!D31)</f>
        <v>4.415639947450023E-2</v>
      </c>
      <c r="E31" s="4">
        <f>LN((PriceData!E32+PriceData!F32)/PriceData!G32)-LN(PriceData!E31/PriceData!G31)</f>
        <v>-1.4186466366294503E-2</v>
      </c>
      <c r="H31" s="4">
        <f>LN((PriceData!H32+PriceData!I32)/PriceData!J32)-LN(PriceData!H31/PriceData!J31)</f>
        <v>1.5062601599173497E-2</v>
      </c>
      <c r="K31" s="4">
        <v>1.029208E-2</v>
      </c>
    </row>
    <row r="32" spans="1:31" x14ac:dyDescent="0.35">
      <c r="A32" s="2">
        <f>PriceData!A33</f>
        <v>42185</v>
      </c>
      <c r="B32" s="4">
        <f>LN((PriceData!B33+PriceData!C33)/PriceData!D33)-LN(PriceData!B32/PriceData!D32)</f>
        <v>-3.7977976336537544E-2</v>
      </c>
      <c r="E32" s="4">
        <f>LN((PriceData!E33+PriceData!F33)/PriceData!G33)-LN(PriceData!E32/PriceData!G32)</f>
        <v>-1.9153619915384112E-3</v>
      </c>
      <c r="H32" s="4">
        <f>LN((PriceData!H33+PriceData!I33)/PriceData!J33)-LN(PriceData!H32/PriceData!J32)</f>
        <v>3.3587377091152781E-2</v>
      </c>
      <c r="K32" s="4">
        <v>-1.9238450000000001E-2</v>
      </c>
    </row>
    <row r="33" spans="1:11" x14ac:dyDescent="0.35">
      <c r="A33" s="2">
        <f>PriceData!A34</f>
        <v>42216</v>
      </c>
      <c r="B33" s="4">
        <f>LN((PriceData!B34+PriceData!C34)/PriceData!D34)-LN(PriceData!B33/PriceData!D33)</f>
        <v>-3.3441153592886241E-2</v>
      </c>
      <c r="E33" s="4">
        <f>LN((PriceData!E34+PriceData!F34)/PriceData!G34)-LN(PriceData!E33/PriceData!G33)</f>
        <v>-1.127370072921785E-2</v>
      </c>
      <c r="H33" s="4">
        <f>LN((PriceData!H34+PriceData!I34)/PriceData!J34)-LN(PriceData!H33/PriceData!J33)</f>
        <v>5.5550913468803031E-2</v>
      </c>
      <c r="K33" s="4">
        <v>1.210992E-2</v>
      </c>
    </row>
    <row r="34" spans="1:11" x14ac:dyDescent="0.35">
      <c r="A34" s="2">
        <f>PriceData!A35</f>
        <v>42247</v>
      </c>
      <c r="B34" s="4">
        <f>LN((PriceData!B35+PriceData!C35)/PriceData!D35)-LN(PriceData!B34/PriceData!D34)</f>
        <v>-6.8404192473764613E-2</v>
      </c>
      <c r="E34" s="4">
        <f>LN((PriceData!E35+PriceData!F35)/PriceData!G35)-LN(PriceData!E34/PriceData!G34)</f>
        <v>-8.188053979213894E-2</v>
      </c>
      <c r="H34" s="4">
        <f>LN((PriceData!H35+PriceData!I35)/PriceData!J35)-LN(PriceData!H34/PriceData!J34)</f>
        <v>-0.16369611962978148</v>
      </c>
      <c r="K34" s="4">
        <v>-5.9981930000000003E-2</v>
      </c>
    </row>
    <row r="35" spans="1:11" x14ac:dyDescent="0.35">
      <c r="A35" s="2">
        <f>PriceData!A36</f>
        <v>42277</v>
      </c>
      <c r="B35" s="4">
        <f>LN((PriceData!B36+PriceData!C36)/PriceData!D36)-LN(PriceData!B35/PriceData!D35)</f>
        <v>-2.2057731263591673E-2</v>
      </c>
      <c r="E35" s="4">
        <f>LN((PriceData!E36+PriceData!F36)/PriceData!G36)-LN(PriceData!E35/PriceData!G35)</f>
        <v>1.7811343411344716E-2</v>
      </c>
      <c r="H35" s="4">
        <f>LN((PriceData!H36+PriceData!I36)/PriceData!J36)-LN(PriceData!H35/PriceData!J35)</f>
        <v>3.136024756694944E-3</v>
      </c>
      <c r="K35" s="4">
        <v>-3.3793139999999999E-2</v>
      </c>
    </row>
    <row r="36" spans="1:11" x14ac:dyDescent="0.35">
      <c r="A36" s="2">
        <f>PriceData!A37</f>
        <v>42308</v>
      </c>
      <c r="B36" s="4">
        <f>LN((PriceData!B37+PriceData!C37)/PriceData!D37)-LN(PriceData!B36/PriceData!D36)</f>
        <v>8.0112417444313966E-2</v>
      </c>
      <c r="E36" s="4">
        <f>LN((PriceData!E37+PriceData!F37)/PriceData!G37)-LN(PriceData!E36/PriceData!G36)</f>
        <v>6.8529901333849175E-2</v>
      </c>
      <c r="H36" s="4">
        <f>LN((PriceData!H37+PriceData!I37)/PriceData!J37)-LN(PriceData!H36/PriceData!J36)</f>
        <v>0.10698347518799523</v>
      </c>
      <c r="K36" s="4">
        <v>7.4006390000000005E-2</v>
      </c>
    </row>
    <row r="37" spans="1:11" x14ac:dyDescent="0.35">
      <c r="A37" s="2">
        <f>PriceData!A38</f>
        <v>42338</v>
      </c>
      <c r="B37" s="4">
        <f>LN((PriceData!B38+PriceData!C38)/PriceData!D38)-LN(PriceData!B37/PriceData!D37)</f>
        <v>-5.7066029206214175E-3</v>
      </c>
      <c r="E37" s="4">
        <f>LN((PriceData!E38+PriceData!F38)/PriceData!G38)-LN(PriceData!E37/PriceData!G37)</f>
        <v>-2.0368393364556425E-2</v>
      </c>
      <c r="H37" s="4">
        <f>LN((PriceData!H38+PriceData!I38)/PriceData!J38)-LN(PriceData!H37/PriceData!J37)</f>
        <v>-2.3766275361190026E-3</v>
      </c>
      <c r="K37" s="4">
        <v>2.4106970000000003E-3</v>
      </c>
    </row>
    <row r="38" spans="1:11" x14ac:dyDescent="0.35">
      <c r="A38" s="2">
        <f>PriceData!A39</f>
        <v>42369</v>
      </c>
      <c r="B38" s="4">
        <f>LN((PriceData!B39+PriceData!C39)/PriceData!D39)-LN(PriceData!B38/PriceData!D38)</f>
        <v>-0.11679029656067907</v>
      </c>
      <c r="E38" s="4">
        <f>LN((PriceData!E39+PriceData!F39)/PriceData!G39)-LN(PriceData!E38/PriceData!G38)</f>
        <v>5.9271898550221636E-2</v>
      </c>
      <c r="H38" s="4">
        <f>LN((PriceData!H39+PriceData!I39)/PriceData!J39)-LN(PriceData!H38/PriceData!J38)</f>
        <v>-7.0082481456593904E-2</v>
      </c>
      <c r="K38" s="4">
        <v>-2.2228390000000001E-2</v>
      </c>
    </row>
    <row r="39" spans="1:11" x14ac:dyDescent="0.35">
      <c r="A39" s="2">
        <f>PriceData!A40</f>
        <v>42400</v>
      </c>
      <c r="B39" s="4">
        <f>LN((PriceData!B40+PriceData!C40)/PriceData!D40)-LN(PriceData!B39/PriceData!D39)</f>
        <v>-7.8223533436958093E-2</v>
      </c>
      <c r="E39" s="4">
        <f>LN((PriceData!E40+PriceData!F40)/PriceData!G40)-LN(PriceData!E39/PriceData!G39)</f>
        <v>3.6389349817033789E-2</v>
      </c>
      <c r="H39" s="4">
        <f>LN((PriceData!H40+PriceData!I40)/PriceData!J40)-LN(PriceData!H39/PriceData!J39)</f>
        <v>-9.2250553972588634E-2</v>
      </c>
      <c r="K39" s="4">
        <v>-5.7147099999999999E-2</v>
      </c>
    </row>
    <row r="40" spans="1:11" x14ac:dyDescent="0.35">
      <c r="A40" s="2">
        <f>PriceData!A41</f>
        <v>42429</v>
      </c>
      <c r="B40" s="4">
        <f>LN((PriceData!B41+PriceData!C41)/PriceData!D41)-LN(PriceData!B40/PriceData!D40)</f>
        <v>-1.336355031940073E-3</v>
      </c>
      <c r="E40" s="4">
        <f>LN((PriceData!E41+PriceData!F41)/PriceData!G41)-LN(PriceData!E40/PriceData!G40)</f>
        <v>-1.728653364065913E-2</v>
      </c>
      <c r="H40" s="4">
        <f>LN((PriceData!H41+PriceData!I41)/PriceData!J41)-LN(PriceData!H40/PriceData!J40)</f>
        <v>-3.1358137695756128E-3</v>
      </c>
      <c r="K40" s="4">
        <v>6.1474390000000004E-4</v>
      </c>
    </row>
    <row r="41" spans="1:11" x14ac:dyDescent="0.35">
      <c r="A41" s="2">
        <f>PriceData!A42</f>
        <v>42460</v>
      </c>
      <c r="B41" s="4">
        <f>LN((PriceData!B42+PriceData!C42)/PriceData!D42)-LN(PriceData!B41/PriceData!D41)</f>
        <v>0.11974610555568921</v>
      </c>
      <c r="E41" s="4">
        <f>LN((PriceData!E42+PriceData!F42)/PriceData!G42)-LN(PriceData!E41/PriceData!G41)</f>
        <v>2.4847485724088791E-2</v>
      </c>
      <c r="H41" s="4">
        <f>LN((PriceData!H42+PriceData!I42)/PriceData!J42)-LN(PriceData!H41/PriceData!J41)</f>
        <v>3.8910631831062581E-2</v>
      </c>
      <c r="K41" s="4">
        <v>7.0553110000000002E-2</v>
      </c>
    </row>
    <row r="42" spans="1:11" x14ac:dyDescent="0.35">
      <c r="A42" s="2">
        <f>PriceData!A43</f>
        <v>42490</v>
      </c>
      <c r="B42" s="4">
        <f>LN((PriceData!B43+PriceData!C43)/PriceData!D43)-LN(PriceData!B42/PriceData!D42)</f>
        <v>-0.15073114559530643</v>
      </c>
      <c r="E42" s="4">
        <f>LN((PriceData!E43+PriceData!F43)/PriceData!G43)-LN(PriceData!E42/PriceData!G42)</f>
        <v>-1.8645536821597197E-2</v>
      </c>
      <c r="H42" s="4">
        <f>LN((PriceData!H43+PriceData!I43)/PriceData!J43)-LN(PriceData!H42/PriceData!J42)</f>
        <v>3.900385380780591E-2</v>
      </c>
      <c r="K42" s="4">
        <v>1.172831E-2</v>
      </c>
    </row>
    <row r="43" spans="1:11" x14ac:dyDescent="0.35">
      <c r="A43" s="2">
        <f>PriceData!A44</f>
        <v>42521</v>
      </c>
      <c r="B43" s="4">
        <f>LN((PriceData!B44+PriceData!C44)/PriceData!D44)-LN(PriceData!B43/PriceData!D43)</f>
        <v>6.893600370574049E-2</v>
      </c>
      <c r="E43" s="4">
        <f>LN((PriceData!E44+PriceData!F44)/PriceData!G44)-LN(PriceData!E43/PriceData!G43)</f>
        <v>1.1417326159184782E-2</v>
      </c>
      <c r="H43" s="4">
        <f>LN((PriceData!H44+PriceData!I44)/PriceData!J44)-LN(PriceData!H43/PriceData!J43)</f>
        <v>-3.9910480963485817E-2</v>
      </c>
      <c r="K43" s="4">
        <v>1.435406E-2</v>
      </c>
    </row>
    <row r="44" spans="1:11" x14ac:dyDescent="0.35">
      <c r="A44" s="2">
        <f>PriceData!A45</f>
        <v>42551</v>
      </c>
      <c r="B44" s="4">
        <f>LN((PriceData!B45+PriceData!C45)/PriceData!D45)-LN(PriceData!B44/PriceData!D44)</f>
        <v>-4.359640708825685E-2</v>
      </c>
      <c r="E44" s="4">
        <f>LN((PriceData!E45+PriceData!F45)/PriceData!G45)-LN(PriceData!E44/PriceData!G44)</f>
        <v>4.3818454790750749E-2</v>
      </c>
      <c r="H44" s="4">
        <f>LN((PriceData!H45+PriceData!I45)/PriceData!J45)-LN(PriceData!H44/PriceData!J44)</f>
        <v>-1.4210567184454348E-2</v>
      </c>
      <c r="K44" s="4">
        <v>2.928679E-3</v>
      </c>
    </row>
    <row r="45" spans="1:11" x14ac:dyDescent="0.35">
      <c r="A45" s="2">
        <f>PriceData!A46</f>
        <v>42582</v>
      </c>
      <c r="B45" s="4">
        <f>LN((PriceData!B46+PriceData!C46)/PriceData!D46)-LN(PriceData!B45/PriceData!D45)</f>
        <v>8.6235281122649443E-2</v>
      </c>
      <c r="E45" s="4">
        <f>LN((PriceData!E46+PriceData!F46)/PriceData!G46)-LN(PriceData!E45/PriceData!G45)</f>
        <v>1.859882621313691E-2</v>
      </c>
      <c r="H45" s="4">
        <f>LN((PriceData!H46+PriceData!I46)/PriceData!J46)-LN(PriceData!H45/PriceData!J45)</f>
        <v>-1.1929417368582662E-2</v>
      </c>
      <c r="K45" s="4">
        <v>3.8848809999999998E-2</v>
      </c>
    </row>
    <row r="46" spans="1:11" x14ac:dyDescent="0.35">
      <c r="A46" s="2">
        <f>PriceData!A47</f>
        <v>42613</v>
      </c>
      <c r="B46" s="4">
        <f>LN((PriceData!B47+PriceData!C47)/PriceData!D47)-LN(PriceData!B46/PriceData!D46)</f>
        <v>2.3331857046742233E-2</v>
      </c>
      <c r="E46" s="4">
        <f>LN((PriceData!E47+PriceData!F47)/PriceData!G47)-LN(PriceData!E46/PriceData!G46)</f>
        <v>1.989656475334467E-2</v>
      </c>
      <c r="H46" s="4">
        <f>LN((PriceData!H47+PriceData!I47)/PriceData!J47)-LN(PriceData!H46/PriceData!J46)</f>
        <v>-1.5650735872251076E-2</v>
      </c>
      <c r="K46" s="4">
        <v>2.8065710000000003E-3</v>
      </c>
    </row>
    <row r="47" spans="1:11" x14ac:dyDescent="0.35">
      <c r="A47" s="2">
        <f>PriceData!A48</f>
        <v>42643</v>
      </c>
      <c r="B47" s="4">
        <f>LN((PriceData!B48+PriceData!C48)/PriceData!D48)-LN(PriceData!B47/PriceData!D47)</f>
        <v>6.3448194480319575E-2</v>
      </c>
      <c r="E47" s="4">
        <f>LN((PriceData!E48+PriceData!F48)/PriceData!G48)-LN(PriceData!E47/PriceData!G47)</f>
        <v>2.7563051508177061E-2</v>
      </c>
      <c r="H47" s="4">
        <f>LN((PriceData!H48+PriceData!I48)/PriceData!J48)-LN(PriceData!H47/PriceData!J47)</f>
        <v>-1.7083465611158033E-2</v>
      </c>
      <c r="K47" s="4">
        <v>3.015785E-3</v>
      </c>
    </row>
    <row r="48" spans="1:11" x14ac:dyDescent="0.35">
      <c r="A48" s="2">
        <f>PriceData!A49</f>
        <v>42674</v>
      </c>
      <c r="B48" s="4">
        <f>LN((PriceData!B49+PriceData!C49)/PriceData!D49)-LN(PriceData!B48/PriceData!D48)</f>
        <v>4.3249800873184086E-3</v>
      </c>
      <c r="E48" s="4">
        <f>LN((PriceData!E49+PriceData!F49)/PriceData!G49)-LN(PriceData!E48/PriceData!G48)</f>
        <v>-2.5737831385460375E-2</v>
      </c>
      <c r="H48" s="4">
        <f>LN((PriceData!H49+PriceData!I49)/PriceData!J49)-LN(PriceData!H48/PriceData!J48)</f>
        <v>-1.8323709373708752E-3</v>
      </c>
      <c r="K48" s="4">
        <v>-2.156535E-2</v>
      </c>
    </row>
    <row r="49" spans="1:11" x14ac:dyDescent="0.35">
      <c r="A49" s="2">
        <f>PriceData!A50</f>
        <v>42704</v>
      </c>
      <c r="B49" s="4">
        <f>LN((PriceData!B50+PriceData!C50)/PriceData!D50)-LN(PriceData!B49/PriceData!D49)</f>
        <v>-2.181455249495734E-2</v>
      </c>
      <c r="E49" s="4">
        <f>LN((PriceData!E50+PriceData!F50)/PriceData!G50)-LN(PriceData!E49/PriceData!G49)</f>
        <v>-5.1293340648734365E-2</v>
      </c>
      <c r="H49" s="4">
        <f>LN((PriceData!H50+PriceData!I50)/PriceData!J50)-LN(PriceData!H49/PriceData!J49)</f>
        <v>6.7070646803332856E-2</v>
      </c>
      <c r="K49" s="4">
        <v>4.0542769999999999E-2</v>
      </c>
    </row>
    <row r="50" spans="1:11" x14ac:dyDescent="0.35">
      <c r="A50" s="2">
        <f>PriceData!A51</f>
        <v>42735</v>
      </c>
      <c r="B50" s="4">
        <f>LN((PriceData!B51+PriceData!C51)/PriceData!D51)-LN(PriceData!B50/PriceData!D50)</f>
        <v>4.684078948150594E-2</v>
      </c>
      <c r="E50" s="4">
        <f>LN((PriceData!E51+PriceData!F51)/PriceData!G51)-LN(PriceData!E50/PriceData!G50)</f>
        <v>1.945543217015544E-2</v>
      </c>
      <c r="H50" s="4">
        <f>LN((PriceData!H51+PriceData!I51)/PriceData!J51)-LN(PriceData!H50/PriceData!J50)</f>
        <v>5.7629096480236619E-2</v>
      </c>
      <c r="K50" s="4">
        <v>1.877498E-2</v>
      </c>
    </row>
    <row r="51" spans="1:11" x14ac:dyDescent="0.35">
      <c r="A51" s="2">
        <f>PriceData!A52</f>
        <v>42766</v>
      </c>
      <c r="B51" s="4">
        <f>LN((PriceData!B52+PriceData!C52)/PriceData!D52)-LN(PriceData!B51/PriceData!D51)</f>
        <v>4.6641660435683185E-2</v>
      </c>
      <c r="E51" s="4">
        <f>LN((PriceData!E52+PriceData!F52)/PriceData!G52)-LN(PriceData!E51/PriceData!G51)</f>
        <v>4.8625868868997557E-2</v>
      </c>
      <c r="H51" s="4">
        <f>LN((PriceData!H52+PriceData!I52)/PriceData!J52)-LN(PriceData!H51/PriceData!J51)</f>
        <v>5.9868019093376468E-2</v>
      </c>
      <c r="K51" s="4">
        <v>2.2173100000000001E-2</v>
      </c>
    </row>
    <row r="52" spans="1:11" x14ac:dyDescent="0.35">
      <c r="A52" s="2">
        <f>PriceData!A53</f>
        <v>42794</v>
      </c>
      <c r="B52" s="4">
        <f>LN((PriceData!B53+PriceData!C53)/PriceData!D53)-LN(PriceData!B52/PriceData!D52)</f>
        <v>0.12538130584651519</v>
      </c>
      <c r="E52" s="4">
        <f>LN((PriceData!E53+PriceData!F53)/PriceData!G53)-LN(PriceData!E52/PriceData!G52)</f>
        <v>3.8847457705088573E-2</v>
      </c>
      <c r="H52" s="4">
        <f>LN((PriceData!H53+PriceData!I53)/PriceData!J53)-LN(PriceData!H52/PriceData!J52)</f>
        <v>-5.0739004695738998E-3</v>
      </c>
      <c r="K52" s="4">
        <v>3.2622980000000003E-2</v>
      </c>
    </row>
    <row r="53" spans="1:11" x14ac:dyDescent="0.35">
      <c r="A53" s="2">
        <f>PriceData!A54</f>
        <v>42825</v>
      </c>
      <c r="B53" s="4">
        <f>LN((PriceData!B54+PriceData!C54)/PriceData!D54)-LN(PriceData!B53/PriceData!D53)</f>
        <v>4.7541451575846327E-2</v>
      </c>
      <c r="E53" s="4">
        <f>LN((PriceData!E54+PriceData!F54)/PriceData!G54)-LN(PriceData!E53/PriceData!G53)</f>
        <v>-1.3486841981671382E-2</v>
      </c>
      <c r="H53" s="4">
        <f>LN((PriceData!H54+PriceData!I54)/PriceData!J54)-LN(PriceData!H53/PriceData!J53)</f>
        <v>2.9535018783360734E-2</v>
      </c>
      <c r="K53" s="4">
        <v>2.0646750000000002E-3</v>
      </c>
    </row>
    <row r="54" spans="1:11" x14ac:dyDescent="0.35">
      <c r="A54" s="2">
        <f>PriceData!A55</f>
        <v>42855</v>
      </c>
      <c r="B54" s="4">
        <f>LN((PriceData!B55+PriceData!C55)/PriceData!D55)-LN(PriceData!B54/PriceData!D54)</f>
        <v>-6.9679201657457668E-5</v>
      </c>
      <c r="E54" s="4">
        <f>LN((PriceData!E55+PriceData!F55)/PriceData!G55)-LN(PriceData!E54/PriceData!G54)</f>
        <v>-2.0582058597364394E-2</v>
      </c>
      <c r="H54" s="4">
        <f>LN((PriceData!H55+PriceData!I55)/PriceData!J55)-LN(PriceData!H54/PriceData!J54)</f>
        <v>1.9302744437647235E-2</v>
      </c>
      <c r="K54" s="4">
        <v>9.6568250000000008E-3</v>
      </c>
    </row>
    <row r="55" spans="1:11" x14ac:dyDescent="0.35">
      <c r="A55" s="2">
        <f>PriceData!A56</f>
        <v>42886</v>
      </c>
      <c r="B55" s="4">
        <f>LN((PriceData!B56+PriceData!C56)/PriceData!D56)-LN(PriceData!B55/PriceData!D55)</f>
        <v>6.5603918980680742E-2</v>
      </c>
      <c r="E55" s="4">
        <f>LN((PriceData!E56+PriceData!F56)/PriceData!G56)-LN(PriceData!E55/PriceData!G55)</f>
        <v>8.6649101566242948E-3</v>
      </c>
      <c r="H55" s="4">
        <f>LN((PriceData!H56+PriceData!I56)/PriceData!J56)-LN(PriceData!H55/PriceData!J55)</f>
        <v>-6.8560403229956712E-2</v>
      </c>
      <c r="K55" s="4">
        <v>9.3347050000000004E-3</v>
      </c>
    </row>
    <row r="56" spans="1:11" x14ac:dyDescent="0.35">
      <c r="A56" s="2">
        <f>PriceData!A57</f>
        <v>42916</v>
      </c>
      <c r="B56" s="4">
        <f>LN((PriceData!B57+PriceData!C57)/PriceData!D57)-LN(PriceData!B56/PriceData!D56)</f>
        <v>-5.891581791140732E-2</v>
      </c>
      <c r="E56" s="4">
        <f>LN((PriceData!E57+PriceData!F57)/PriceData!G57)-LN(PriceData!E56/PriceData!G56)</f>
        <v>-1.0728188074661027E-2</v>
      </c>
      <c r="H56" s="4">
        <f>LN((PriceData!H57+PriceData!I57)/PriceData!J57)-LN(PriceData!H56/PriceData!J56)</f>
        <v>-1.5780732004149201E-2</v>
      </c>
      <c r="K56" s="4">
        <v>9.5812510000000007E-3</v>
      </c>
    </row>
    <row r="57" spans="1:11" x14ac:dyDescent="0.35">
      <c r="A57" s="2">
        <f>PriceData!A58</f>
        <v>42947</v>
      </c>
      <c r="B57" s="4">
        <f>LN((PriceData!B58+PriceData!C58)/PriceData!D58)-LN(PriceData!B57/PriceData!D57)</f>
        <v>3.218034439174966E-2</v>
      </c>
      <c r="E57" s="4">
        <f>LN((PriceData!E58+PriceData!F58)/PriceData!G58)-LN(PriceData!E57/PriceData!G57)</f>
        <v>4.881309190111871E-2</v>
      </c>
      <c r="H57" s="4">
        <f>LN((PriceData!H58+PriceData!I58)/PriceData!J58)-LN(PriceData!H57/PriceData!J57)</f>
        <v>4.1119364564957017E-2</v>
      </c>
      <c r="K57" s="4">
        <v>2.0293310000000002E-2</v>
      </c>
    </row>
    <row r="58" spans="1:11" x14ac:dyDescent="0.35">
      <c r="A58" s="2">
        <f>PriceData!A59</f>
        <v>42978</v>
      </c>
      <c r="B58" s="4">
        <f>LN((PriceData!B59+PriceData!C59)/PriceData!D59)-LN(PriceData!B58/PriceData!D58)</f>
        <v>0.10156797875274881</v>
      </c>
      <c r="E58" s="4">
        <f>LN((PriceData!E59+PriceData!F59)/PriceData!G59)-LN(PriceData!E58/PriceData!G58)</f>
        <v>1.5839502899249069E-2</v>
      </c>
      <c r="H58" s="4">
        <f>LN((PriceData!H59+PriceData!I59)/PriceData!J59)-LN(PriceData!H58/PriceData!J58)</f>
        <v>-8.2745075669208745E-2</v>
      </c>
      <c r="K58" s="4">
        <v>1.5936870000000001E-3</v>
      </c>
    </row>
    <row r="59" spans="1:11" x14ac:dyDescent="0.35">
      <c r="A59" s="2">
        <f>PriceData!A60</f>
        <v>43008</v>
      </c>
      <c r="B59" s="4">
        <f>LN((PriceData!B60+PriceData!C60)/PriceData!D60)-LN(PriceData!B59/PriceData!D59)</f>
        <v>-6.2134939748129892E-2</v>
      </c>
      <c r="E59" s="4">
        <f>LN((PriceData!E60+PriceData!F60)/PriceData!G60)-LN(PriceData!E59/PriceData!G59)</f>
        <v>-1.4079286169480731E-2</v>
      </c>
      <c r="H59" s="4">
        <f>LN((PriceData!H60+PriceData!I60)/PriceData!J60)-LN(PriceData!H59/PriceData!J59)</f>
        <v>-2.6331774116338913E-2</v>
      </c>
      <c r="K59" s="4">
        <v>2.3757650000000002E-2</v>
      </c>
    </row>
    <row r="60" spans="1:11" x14ac:dyDescent="0.35">
      <c r="A60" s="2">
        <f>PriceData!A61</f>
        <v>43039</v>
      </c>
      <c r="B60" s="4">
        <f>LN((PriceData!B61+PriceData!C61)/PriceData!D61)-LN(PriceData!B60/PriceData!D60)</f>
        <v>9.240384551410763E-2</v>
      </c>
      <c r="E60" s="4">
        <f>LN((PriceData!E61+PriceData!F61)/PriceData!G61)-LN(PriceData!E60/PriceData!G60)</f>
        <v>-4.4391490548861157E-2</v>
      </c>
      <c r="H60" s="4">
        <f>LN((PriceData!H61+PriceData!I61)/PriceData!J61)-LN(PriceData!H60/PriceData!J60)</f>
        <v>-7.7401562396168799E-3</v>
      </c>
      <c r="K60" s="4">
        <v>1.9311850000000002E-2</v>
      </c>
    </row>
    <row r="61" spans="1:11" x14ac:dyDescent="0.35">
      <c r="A61" s="2">
        <f>PriceData!A62</f>
        <v>43069</v>
      </c>
      <c r="B61" s="4">
        <f>LN((PriceData!B62+PriceData!C62)/PriceData!D62)-LN(PriceData!B61/PriceData!D61)</f>
        <v>2.0145989489611438E-2</v>
      </c>
      <c r="E61" s="4">
        <f>LN((PriceData!E62+PriceData!F62)/PriceData!G62)-LN(PriceData!E61/PriceData!G61)</f>
        <v>4.1405581594974983E-2</v>
      </c>
      <c r="H61" s="4">
        <f>LN((PriceData!H62+PriceData!I62)/PriceData!J62)-LN(PriceData!H61/PriceData!J61)</f>
        <v>6.9217794120893572E-2</v>
      </c>
      <c r="K61" s="4">
        <v>2.7260090000000001E-2</v>
      </c>
    </row>
    <row r="62" spans="1:11" x14ac:dyDescent="0.35">
      <c r="A62" s="2">
        <f>PriceData!A63</f>
        <v>43100</v>
      </c>
      <c r="B62" s="4">
        <f>LN((PriceData!B63+PriceData!C63)/PriceData!D63)-LN(PriceData!B62/PriceData!D62)</f>
        <v>-1.5363327638852731E-2</v>
      </c>
      <c r="E62" s="4">
        <f>LN((PriceData!E63+PriceData!F63)/PriceData!G63)-LN(PriceData!E62/PriceData!G62)</f>
        <v>2.0784818620428247E-2</v>
      </c>
      <c r="H62" s="4">
        <f>LN((PriceData!H63+PriceData!I63)/PriceData!J63)-LN(PriceData!H62/PriceData!J62)</f>
        <v>3.312215699374299E-2</v>
      </c>
      <c r="K62" s="4">
        <v>1.2129350000000001E-2</v>
      </c>
    </row>
    <row r="63" spans="1:11" x14ac:dyDescent="0.35">
      <c r="A63" s="2">
        <f>PriceData!A64</f>
        <v>43131</v>
      </c>
      <c r="B63" s="4">
        <f>LN((PriceData!B64+PriceData!C64)/PriceData!D64)-LN(PriceData!B63/PriceData!D63)</f>
        <v>-1.0693401450029061E-2</v>
      </c>
      <c r="E63" s="4">
        <f>LN((PriceData!E64+PriceData!F64)/PriceData!G64)-LN(PriceData!E63/PriceData!G63)</f>
        <v>-5.4235099437268453E-2</v>
      </c>
      <c r="H63" s="4">
        <f>LN((PriceData!H64+PriceData!I64)/PriceData!J64)-LN(PriceData!H63/PriceData!J63)</f>
        <v>1.0731863857881052E-2</v>
      </c>
      <c r="K63" s="4">
        <v>5.0638929999999999E-2</v>
      </c>
    </row>
    <row r="64" spans="1:11" x14ac:dyDescent="0.35">
      <c r="A64" s="2">
        <f>PriceData!A65</f>
        <v>43159</v>
      </c>
      <c r="B64" s="4">
        <f>LN((PriceData!B65+PriceData!C65)/PriceData!D65)-LN(PriceData!B64/PriceData!D64)</f>
        <v>6.5422844507516675E-2</v>
      </c>
      <c r="E64" s="4">
        <f>LN((PriceData!E65+PriceData!F65)/PriceData!G65)-LN(PriceData!E64/PriceData!G64)</f>
        <v>-9.4939621056684409E-2</v>
      </c>
      <c r="H64" s="4">
        <f>LN((PriceData!H65+PriceData!I65)/PriceData!J65)-LN(PriceData!H64/PriceData!J64)</f>
        <v>-5.2034533712621567E-2</v>
      </c>
      <c r="K64" s="4">
        <v>-3.9480620000000001E-2</v>
      </c>
    </row>
    <row r="65" spans="1:11" x14ac:dyDescent="0.35">
      <c r="A65" s="2">
        <f>PriceData!A66</f>
        <v>43190</v>
      </c>
      <c r="B65" s="4">
        <f>LN((PriceData!B66+PriceData!C66)/PriceData!D66)-LN(PriceData!B65/PriceData!D65)</f>
        <v>-5.9803862897920279E-2</v>
      </c>
      <c r="E65" s="4">
        <f>LN((PriceData!E66+PriceData!F66)/PriceData!G66)-LN(PriceData!E65/PriceData!G65)</f>
        <v>9.6325479687013882E-3</v>
      </c>
      <c r="H65" s="4">
        <f>LN((PriceData!H66+PriceData!I66)/PriceData!J66)-LN(PriceData!H65/PriceData!J65)</f>
        <v>-2.6720657915963564E-2</v>
      </c>
      <c r="K65" s="4">
        <v>-1.8446210000000001E-2</v>
      </c>
    </row>
    <row r="66" spans="1:11" x14ac:dyDescent="0.35">
      <c r="A66" s="2">
        <f>PriceData!A67</f>
        <v>43220</v>
      </c>
      <c r="B66" s="4">
        <f>LN((PriceData!B67+PriceData!C67)/PriceData!D67)-LN(PriceData!B66/PriceData!D66)</f>
        <v>-1.5133632109018968E-2</v>
      </c>
      <c r="E66" s="4">
        <f>LN((PriceData!E67+PriceData!F67)/PriceData!G67)-LN(PriceData!E66/PriceData!G66)</f>
        <v>-8.1743229040064591E-2</v>
      </c>
      <c r="H66" s="4">
        <f>LN((PriceData!H67+PriceData!I67)/PriceData!J67)-LN(PriceData!H66/PriceData!J66)</f>
        <v>-1.0957874086532371E-3</v>
      </c>
      <c r="K66" s="4">
        <v>4.6917720000000003E-3</v>
      </c>
    </row>
    <row r="67" spans="1:11" x14ac:dyDescent="0.35">
      <c r="A67" s="2">
        <f>PriceData!A68</f>
        <v>43251</v>
      </c>
      <c r="B67" s="4">
        <f>LN((PriceData!B68+PriceData!C68)/PriceData!D68)-LN(PriceData!B67/PriceData!D67)</f>
        <v>0.12679205261249793</v>
      </c>
      <c r="E67" s="4">
        <f>LN((PriceData!E68+PriceData!F68)/PriceData!G68)-LN(PriceData!E67/PriceData!G67)</f>
        <v>1.1408299970898206E-2</v>
      </c>
      <c r="H67" s="4">
        <f>LN((PriceData!H68+PriceData!I68)/PriceData!J68)-LN(PriceData!H67/PriceData!J67)</f>
        <v>-8.6086677514467524E-3</v>
      </c>
      <c r="K67" s="4">
        <v>2.616448E-2</v>
      </c>
    </row>
    <row r="68" spans="1:11" x14ac:dyDescent="0.35">
      <c r="A68" s="2">
        <f>PriceData!A69</f>
        <v>43281</v>
      </c>
      <c r="B68" s="4">
        <f>LN((PriceData!B69+PriceData!C69)/PriceData!D69)-LN(PriceData!B68/PriceData!D68)</f>
        <v>-9.4629155358711969E-3</v>
      </c>
      <c r="E68" s="4">
        <f>LN((PriceData!E69+PriceData!F69)/PriceData!G69)-LN(PriceData!E68/PriceData!G68)</f>
        <v>6.4692254605172472E-2</v>
      </c>
      <c r="H68" s="4">
        <f>LN((PriceData!H69+PriceData!I69)/PriceData!J69)-LN(PriceData!H68/PriceData!J68)</f>
        <v>5.2293060452051954E-2</v>
      </c>
      <c r="K68" s="4">
        <v>5.3658990000000004E-3</v>
      </c>
    </row>
    <row r="69" spans="1:11" x14ac:dyDescent="0.35">
      <c r="A69" s="2">
        <f>PriceData!A70</f>
        <v>43312</v>
      </c>
      <c r="B69" s="4">
        <f>LN((PriceData!B70+PriceData!C70)/PriceData!D70)-LN(PriceData!B69/PriceData!D69)</f>
        <v>2.7598942762792955E-2</v>
      </c>
      <c r="E69" s="4">
        <f>LN((PriceData!E70+PriceData!F70)/PriceData!G70)-LN(PriceData!E69/PriceData!G69)</f>
        <v>4.4317183288900885E-2</v>
      </c>
      <c r="H69" s="4">
        <f>LN((PriceData!H70+PriceData!I70)/PriceData!J70)-LN(PriceData!H69/PriceData!J69)</f>
        <v>8.7551893487037624E-2</v>
      </c>
      <c r="K69" s="4">
        <v>3.16028E-2</v>
      </c>
    </row>
    <row r="70" spans="1:11" x14ac:dyDescent="0.35">
      <c r="A70" s="2">
        <f>PriceData!A71</f>
        <v>43343</v>
      </c>
      <c r="B70" s="4">
        <f>LN((PriceData!B71+PriceData!C71)/PriceData!D71)-LN(PriceData!B70/PriceData!D70)</f>
        <v>0.18237416353004132</v>
      </c>
      <c r="E70" s="4">
        <f>LN((PriceData!E71+PriceData!F71)/PriceData!G71)-LN(PriceData!E70/PriceData!G70)</f>
        <v>2.5271439092637848E-2</v>
      </c>
      <c r="H70" s="4">
        <f>LN((PriceData!H71+PriceData!I71)/PriceData!J71)-LN(PriceData!H70/PriceData!J70)</f>
        <v>-1.365391329153276E-2</v>
      </c>
      <c r="K70" s="4">
        <v>3.0233010000000001E-2</v>
      </c>
    </row>
    <row r="71" spans="1:11" x14ac:dyDescent="0.35">
      <c r="A71" s="2">
        <f>PriceData!A72</f>
        <v>43373</v>
      </c>
      <c r="B71" s="4">
        <f>LN((PriceData!B72+PriceData!C72)/PriceData!D72)-LN(PriceData!B71/PriceData!D71)</f>
        <v>-8.3376063484417173E-3</v>
      </c>
      <c r="E71" s="4">
        <f>LN((PriceData!E72+PriceData!F72)/PriceData!G72)-LN(PriceData!E71/PriceData!G71)</f>
        <v>3.3699202450954147E-3</v>
      </c>
      <c r="H71" s="4">
        <f>LN((PriceData!H72+PriceData!I72)/PriceData!J72)-LN(PriceData!H71/PriceData!J71)</f>
        <v>4.2983606810534702E-2</v>
      </c>
      <c r="K71" s="4">
        <v>4.2462709999999999E-4</v>
      </c>
    </row>
    <row r="72" spans="1:11" x14ac:dyDescent="0.35">
      <c r="A72" s="2">
        <f>PriceData!A73</f>
        <v>43404</v>
      </c>
      <c r="B72" s="4">
        <f>LN((PriceData!B73+PriceData!C73)/PriceData!D73)-LN(PriceData!B72/PriceData!D72)</f>
        <v>-3.0951660082436661E-2</v>
      </c>
      <c r="E72" s="4">
        <f>LN((PriceData!E73+PriceData!F73)/PriceData!G73)-LN(PriceData!E72/PriceData!G72)</f>
        <v>7.1481464890806201E-2</v>
      </c>
      <c r="H72" s="4">
        <f>LN((PriceData!H73+PriceData!I73)/PriceData!J73)-LN(PriceData!H72/PriceData!J72)</f>
        <v>-1.8208213891065306E-2</v>
      </c>
      <c r="K72" s="4">
        <v>-7.4045410000000006E-2</v>
      </c>
    </row>
    <row r="73" spans="1:11" x14ac:dyDescent="0.35">
      <c r="A73" s="2">
        <f>PriceData!A74</f>
        <v>43434</v>
      </c>
      <c r="B73" s="4">
        <f>LN((PriceData!B74+PriceData!C74)/PriceData!D74)-LN(PriceData!B73/PriceData!D73)</f>
        <v>-0.19931609695675867</v>
      </c>
      <c r="E73" s="4">
        <f>LN((PriceData!E74+PriceData!F74)/PriceData!G74)-LN(PriceData!E73/PriceData!G73)</f>
        <v>6.3671283420760894E-2</v>
      </c>
      <c r="H73" s="4">
        <f>LN((PriceData!H74+PriceData!I74)/PriceData!J74)-LN(PriceData!H73/PriceData!J73)</f>
        <v>5.7311378960074322E-3</v>
      </c>
      <c r="K73" s="4">
        <v>1.8512150000000002E-2</v>
      </c>
    </row>
    <row r="74" spans="1:11" x14ac:dyDescent="0.35">
      <c r="A74" s="2">
        <f>PriceData!A75</f>
        <v>43465</v>
      </c>
      <c r="B74" s="4">
        <f>LN((PriceData!B75+PriceData!C75)/PriceData!D75)-LN(PriceData!B74/PriceData!D74)</f>
        <v>-0.12408854754847365</v>
      </c>
      <c r="E74" s="4">
        <f>LN((PriceData!E75+PriceData!F75)/PriceData!G75)-LN(PriceData!E74/PriceData!G74)</f>
        <v>-2.7787057989776542E-2</v>
      </c>
      <c r="H74" s="4">
        <f>LN((PriceData!H75+PriceData!I75)/PriceData!J75)-LN(PriceData!H74/PriceData!J74)</f>
        <v>-4.3896936545058551E-2</v>
      </c>
      <c r="K74" s="4">
        <v>-8.9890029999999996E-2</v>
      </c>
    </row>
    <row r="75" spans="1:11" x14ac:dyDescent="0.35">
      <c r="A75" s="2">
        <f>PriceData!A76</f>
        <v>43496</v>
      </c>
      <c r="B75" s="4">
        <f>LN((PriceData!B76+PriceData!C76)/PriceData!D76)-LN(PriceData!B75/PriceData!D75)</f>
        <v>5.3686755989116097E-2</v>
      </c>
      <c r="E75" s="4">
        <f>LN((PriceData!E76+PriceData!F76)/PriceData!G76)-LN(PriceData!E75/PriceData!G75)</f>
        <v>5.5720414298676246E-2</v>
      </c>
      <c r="H75" s="4">
        <f>LN((PriceData!H76+PriceData!I76)/PriceData!J76)-LN(PriceData!H75/PriceData!J75)</f>
        <v>1.6910428130783473E-2</v>
      </c>
      <c r="K75" s="4">
        <v>8.8293999999999997E-2</v>
      </c>
    </row>
    <row r="76" spans="1:11" x14ac:dyDescent="0.35">
      <c r="A76" s="2">
        <f>PriceData!A77</f>
        <v>43524</v>
      </c>
      <c r="B76" s="4">
        <f>LN((PriceData!B77+PriceData!C77)/PriceData!D77)-LN(PriceData!B76/PriceData!D76)</f>
        <v>4.373047234527272E-2</v>
      </c>
      <c r="E76" s="4">
        <f>LN((PriceData!E77+PriceData!F77)/PriceData!G77)-LN(PriceData!E76/PriceData!G76)</f>
        <v>2.1331972729153215E-2</v>
      </c>
      <c r="H76" s="4">
        <f>LN((PriceData!H77+PriceData!I77)/PriceData!J77)-LN(PriceData!H76/PriceData!J76)</f>
        <v>1.176693676920948E-2</v>
      </c>
      <c r="K76" s="4">
        <v>3.2724210000000004E-2</v>
      </c>
    </row>
    <row r="77" spans="1:11" x14ac:dyDescent="0.35">
      <c r="A77" s="2">
        <f>PriceData!A78</f>
        <v>43555</v>
      </c>
      <c r="B77" s="4">
        <f>LN((PriceData!B78+PriceData!C78)/PriceData!D78)-LN(PriceData!B77/PriceData!D77)</f>
        <v>9.2602627968966456E-2</v>
      </c>
      <c r="E77" s="4">
        <f>LN((PriceData!E78+PriceData!F78)/PriceData!G78)-LN(PriceData!E77/PriceData!G77)</f>
        <v>5.4307517604044619E-2</v>
      </c>
      <c r="H77" s="4">
        <f>LN((PriceData!H78+PriceData!I78)/PriceData!J78)-LN(PriceData!H77/PriceData!J77)</f>
        <v>-1.6170429607974768E-2</v>
      </c>
      <c r="K77" s="4">
        <v>1.296229E-2</v>
      </c>
    </row>
    <row r="78" spans="1:11" x14ac:dyDescent="0.35">
      <c r="A78" s="2">
        <f>PriceData!A79</f>
        <v>43585</v>
      </c>
      <c r="B78" s="4">
        <f>LN((PriceData!B79+PriceData!C79)/PriceData!D79)-LN(PriceData!B78/PriceData!D78)</f>
        <v>5.4900895106197556E-2</v>
      </c>
      <c r="E78" s="4">
        <f>LN((PriceData!E79+PriceData!F79)/PriceData!G79)-LN(PriceData!E78/PriceData!G78)</f>
        <v>3.0066272840042707E-2</v>
      </c>
      <c r="H78" s="4">
        <f>LN((PriceData!H79+PriceData!I79)/PriceData!J79)-LN(PriceData!H78/PriceData!J78)</f>
        <v>0.20996150858710294</v>
      </c>
      <c r="K78" s="4">
        <v>3.789327E-2</v>
      </c>
    </row>
    <row r="79" spans="1:11" x14ac:dyDescent="0.35">
      <c r="A79" s="2">
        <f>PriceData!A80</f>
        <v>43616</v>
      </c>
      <c r="B79" s="4">
        <f>LN((PriceData!B80+PriceData!C80)/PriceData!D80)-LN(PriceData!B79/PriceData!D79)</f>
        <v>-0.13208722647413573</v>
      </c>
      <c r="E79" s="4">
        <f>LN((PriceData!E80+PriceData!F80)/PriceData!G80)-LN(PriceData!E79/PriceData!G79)</f>
        <v>-3.410235017972596E-2</v>
      </c>
      <c r="H79" s="4">
        <f>LN((PriceData!H80+PriceData!I80)/PriceData!J80)-LN(PriceData!H79/PriceData!J79)</f>
        <v>-3.6657076521153797E-2</v>
      </c>
      <c r="K79" s="4">
        <v>-6.167856E-2</v>
      </c>
    </row>
    <row r="80" spans="1:11" x14ac:dyDescent="0.35">
      <c r="A80" s="2">
        <f>PriceData!A81</f>
        <v>43646</v>
      </c>
      <c r="B80" s="4">
        <f>LN((PriceData!B81+PriceData!C81)/PriceData!D81)-LN(PriceData!B80/PriceData!D80)</f>
        <v>0.12267696361190428</v>
      </c>
      <c r="E80" s="4">
        <f>LN((PriceData!E81+PriceData!F81)/PriceData!G81)-LN(PriceData!E80/PriceData!G80)</f>
        <v>6.3438633346247997E-2</v>
      </c>
      <c r="H80" s="4">
        <f>LN((PriceData!H81+PriceData!I81)/PriceData!J81)-LN(PriceData!H80/PriceData!J80)</f>
        <v>5.5962821728172685E-2</v>
      </c>
      <c r="K80" s="4">
        <v>6.7278859999999996E-2</v>
      </c>
    </row>
    <row r="81" spans="1:11" x14ac:dyDescent="0.35">
      <c r="A81" s="2">
        <f>PriceData!A82</f>
        <v>43677</v>
      </c>
      <c r="B81" s="4">
        <f>LN((PriceData!B82+PriceData!C82)/PriceData!D82)-LN(PriceData!B81/PriceData!D81)</f>
        <v>7.3617010598402643E-2</v>
      </c>
      <c r="E81" s="4">
        <f>LN((PriceData!E82+PriceData!F82)/PriceData!G82)-LN(PriceData!E81/PriceData!G81)</f>
        <v>8.0029231735647244E-2</v>
      </c>
      <c r="H81" s="4">
        <f>LN((PriceData!H82+PriceData!I82)/PriceData!J82)-LN(PriceData!H81/PriceData!J81)</f>
        <v>2.998140270010996E-2</v>
      </c>
      <c r="K81" s="4">
        <v>1.185431E-2</v>
      </c>
    </row>
    <row r="82" spans="1:11" x14ac:dyDescent="0.35">
      <c r="A82" s="2">
        <f>PriceData!A83</f>
        <v>43708</v>
      </c>
      <c r="B82" s="4">
        <f>LN((PriceData!B83+PriceData!C83)/PriceData!D83)-LN(PriceData!B82/PriceData!D82)</f>
        <v>-1.6708412943107209E-2</v>
      </c>
      <c r="E82" s="4">
        <f>LN((PriceData!E83+PriceData!F83)/PriceData!G83)-LN(PriceData!E82/PriceData!G82)</f>
        <v>1.8383045076933335E-2</v>
      </c>
      <c r="H82" s="4">
        <f>LN((PriceData!H83+PriceData!I83)/PriceData!J83)-LN(PriceData!H82/PriceData!J82)</f>
        <v>-4.1037622013443631E-2</v>
      </c>
      <c r="K82" s="4">
        <v>-2.0339329999999999E-2</v>
      </c>
    </row>
    <row r="83" spans="1:11" x14ac:dyDescent="0.35">
      <c r="A83" s="2">
        <f>PriceData!A84</f>
        <v>43738</v>
      </c>
      <c r="B83" s="4">
        <f>LN((PriceData!B84+PriceData!C84)/PriceData!D84)-LN(PriceData!B83/PriceData!D83)</f>
        <v>7.0422635056953009E-2</v>
      </c>
      <c r="E83" s="4">
        <f>LN((PriceData!E84+PriceData!F84)/PriceData!G84)-LN(PriceData!E83/PriceData!G83)</f>
        <v>3.3934770685809745E-2</v>
      </c>
      <c r="H83" s="4">
        <f>LN((PriceData!H84+PriceData!I84)/PriceData!J84)-LN(PriceData!H83/PriceData!J83)</f>
        <v>-5.1883876964761377E-2</v>
      </c>
      <c r="K83" s="4">
        <v>1.6032970000000001E-2</v>
      </c>
    </row>
    <row r="84" spans="1:11" x14ac:dyDescent="0.35">
      <c r="A84" s="2">
        <f>PriceData!A85</f>
        <v>43769</v>
      </c>
      <c r="B84" s="4">
        <f>LN((PriceData!B85+PriceData!C85)/PriceData!D85)-LN(PriceData!B84/PriceData!D84)</f>
        <v>0.10497643438882687</v>
      </c>
      <c r="E84" s="4">
        <f>LN((PriceData!E85+PriceData!F85)/PriceData!G85)-LN(PriceData!E84/PriceData!G84)</f>
        <v>7.0174879081266184E-3</v>
      </c>
      <c r="H84" s="4">
        <f>LN((PriceData!H85+PriceData!I85)/PriceData!J85)-LN(PriceData!H84/PriceData!J84)</f>
        <v>-3.074158175930819E-3</v>
      </c>
      <c r="K84" s="4">
        <v>1.9255939999999999E-2</v>
      </c>
    </row>
    <row r="85" spans="1:11" x14ac:dyDescent="0.35">
      <c r="A85" s="2">
        <f>PriceData!A86</f>
        <v>43799</v>
      </c>
      <c r="B85" s="4">
        <f>LN((PriceData!B86+PriceData!C86)/PriceData!D86)-LN(PriceData!B85/PriceData!D85)</f>
        <v>7.457305036741424E-2</v>
      </c>
      <c r="E85" s="4">
        <f>LN((PriceData!E86+PriceData!F86)/PriceData!G86)-LN(PriceData!E85/PriceData!G85)</f>
        <v>-1.9873344006761329E-2</v>
      </c>
      <c r="H85" s="4">
        <f>LN((PriceData!H86+PriceData!I86)/PriceData!J86)-LN(PriceData!H85/PriceData!J85)</f>
        <v>0.15419468814401505</v>
      </c>
      <c r="K85" s="4">
        <v>3.4996520000000003E-2</v>
      </c>
    </row>
    <row r="86" spans="1:11" x14ac:dyDescent="0.35">
      <c r="A86" s="2">
        <f>PriceData!A87</f>
        <v>43830</v>
      </c>
      <c r="B86" s="4">
        <f>LN((PriceData!B87+PriceData!C87)/PriceData!D87)-LN(PriceData!B86/PriceData!D86)</f>
        <v>9.4204011278372413E-2</v>
      </c>
      <c r="E86" s="4">
        <f>LN((PriceData!E87+PriceData!F87)/PriceData!G87)-LN(PriceData!E86/PriceData!G86)</f>
        <v>2.3000722233677884E-2</v>
      </c>
      <c r="H86" s="4">
        <f>LN((PriceData!H87+PriceData!I87)/PriceData!J87)-LN(PriceData!H86/PriceData!J86)</f>
        <v>-4.0868704167714043E-2</v>
      </c>
      <c r="K86" s="4">
        <v>2.8490680000000001E-2</v>
      </c>
    </row>
    <row r="87" spans="1:11" x14ac:dyDescent="0.35">
      <c r="A87" s="2">
        <f>PriceData!A88</f>
        <v>43861</v>
      </c>
      <c r="B87" s="4">
        <f>LN((PriceData!B88+PriceData!C88)/PriceData!D88)-LN(PriceData!B87/PriceData!D87)</f>
        <v>5.2601872148756001E-2</v>
      </c>
      <c r="E87" s="4">
        <f>LN((PriceData!E88+PriceData!F88)/PriceData!G88)-LN(PriceData!E87/PriceData!G87)</f>
        <v>3.7232537578040237E-3</v>
      </c>
      <c r="H87" s="4">
        <f>LN((PriceData!H88+PriceData!I88)/PriceData!J88)-LN(PriceData!H87/PriceData!J87)</f>
        <v>-4.4681265861437502E-2</v>
      </c>
      <c r="K87" s="4">
        <v>-1.7277760000000001E-3</v>
      </c>
    </row>
    <row r="88" spans="1:11" x14ac:dyDescent="0.35">
      <c r="A88" s="2">
        <f>PriceData!A89</f>
        <v>43890</v>
      </c>
      <c r="B88" s="4">
        <f>LN((PriceData!B89+PriceData!C89)/PriceData!D89)-LN(PriceData!B88/PriceData!D88)</f>
        <v>-0.12138804041217099</v>
      </c>
      <c r="E88" s="4">
        <f>LN((PriceData!E89+PriceData!F89)/PriceData!G89)-LN(PriceData!E88/PriceData!G88)</f>
        <v>-9.5847951182751245E-2</v>
      </c>
      <c r="H88" s="4">
        <f>LN((PriceData!H89+PriceData!I89)/PriceData!J89)-LN(PriceData!H88/PriceData!J88)</f>
        <v>-0.16178339684190135</v>
      </c>
      <c r="K88" s="4">
        <v>-7.7918070000000006E-2</v>
      </c>
    </row>
    <row r="89" spans="1:11" x14ac:dyDescent="0.35">
      <c r="A89" s="2">
        <f>PriceData!A90</f>
        <v>43921</v>
      </c>
      <c r="B89" s="4">
        <f>LN((PriceData!B90+PriceData!C90)/PriceData!D90)-LN(PriceData!B89/PriceData!D89)</f>
        <v>-7.2314232601446093E-2</v>
      </c>
      <c r="E89" s="4">
        <f>LN((PriceData!E90+PriceData!F90)/PriceData!G90)-LN(PriceData!E89/PriceData!G89)</f>
        <v>-2.894081218056499E-2</v>
      </c>
      <c r="H89" s="4">
        <f>LN((PriceData!H90+PriceData!I90)/PriceData!J90)-LN(PriceData!H89/PriceData!J89)</f>
        <v>-0.19713540272039332</v>
      </c>
      <c r="K89" s="4">
        <v>-0.14173259999999999</v>
      </c>
    </row>
    <row r="90" spans="1:11" x14ac:dyDescent="0.35">
      <c r="A90" s="2">
        <f>PriceData!A91</f>
        <v>43951</v>
      </c>
      <c r="B90" s="4">
        <f>LN((PriceData!B91+PriceData!C91)/PriceData!D91)-LN(PriceData!B90/PriceData!D90)</f>
        <v>0.1444239005720247</v>
      </c>
      <c r="E90" s="4">
        <f>LN((PriceData!E91+PriceData!F91)/PriceData!G91)-LN(PriceData!E90/PriceData!G90)</f>
        <v>7.5787817530132529E-2</v>
      </c>
      <c r="H90" s="4">
        <f>LN((PriceData!H91+PriceData!I91)/PriceData!J91)-LN(PriceData!H90/PriceData!J90)</f>
        <v>0.11294044108535584</v>
      </c>
      <c r="K90" s="4">
        <v>0.1296766</v>
      </c>
    </row>
    <row r="91" spans="1:11" x14ac:dyDescent="0.35">
      <c r="A91" s="2">
        <f>PriceData!A92</f>
        <v>43982</v>
      </c>
      <c r="B91" s="4">
        <f>LN((PriceData!B92+PriceData!C92)/PriceData!D92)-LN(PriceData!B91/PriceData!D91)</f>
        <v>8.1539253975185133E-2</v>
      </c>
      <c r="E91" s="4">
        <f>LN((PriceData!E92+PriceData!F92)/PriceData!G92)-LN(PriceData!E91/PriceData!G91)</f>
        <v>-1.6682063323688823E-2</v>
      </c>
      <c r="H91" s="4">
        <f>LN((PriceData!H92+PriceData!I92)/PriceData!J92)-LN(PriceData!H91/PriceData!J91)</f>
        <v>8.1215615168139799E-2</v>
      </c>
      <c r="K91" s="4">
        <v>5.3738750000000002E-2</v>
      </c>
    </row>
    <row r="92" spans="1:11" x14ac:dyDescent="0.35">
      <c r="A92" s="2">
        <f>PriceData!A93</f>
        <v>44012</v>
      </c>
      <c r="B92" s="4">
        <f>LN((PriceData!B93+PriceData!C93)/PriceData!D93)-LN(PriceData!B92/PriceData!D92)</f>
        <v>0.13748653132636601</v>
      </c>
      <c r="E92" s="4">
        <f>LN((PriceData!E93+PriceData!F93)/PriceData!G93)-LN(PriceData!E92/PriceData!G92)</f>
        <v>3.1001689162631685E-2</v>
      </c>
      <c r="H92" s="4">
        <f>LN((PriceData!H93+PriceData!I93)/PriceData!J93)-LN(PriceData!H92/PriceData!J92)</f>
        <v>-5.0620489541549851E-2</v>
      </c>
      <c r="K92" s="4">
        <v>2.5299080000000002E-2</v>
      </c>
    </row>
    <row r="93" spans="1:11" x14ac:dyDescent="0.35">
      <c r="A93" s="2">
        <f>PriceData!A94</f>
        <v>44043</v>
      </c>
      <c r="B93" s="4">
        <f>LN((PriceData!B94+PriceData!C94)/PriceData!D94)-LN(PriceData!B93/PriceData!D93)</f>
        <v>0.15283407750857503</v>
      </c>
      <c r="E93" s="4">
        <f>LN((PriceData!E94+PriceData!F94)/PriceData!G94)-LN(PriceData!E93/PriceData!G93)</f>
        <v>9.8223170239496227E-2</v>
      </c>
      <c r="H93" s="4">
        <f>LN((PriceData!H94+PriceData!I94)/PriceData!J94)-LN(PriceData!H93/PriceData!J93)</f>
        <v>4.7546711490380034E-2</v>
      </c>
      <c r="K93" s="4">
        <v>5.5528970000000004E-2</v>
      </c>
    </row>
    <row r="94" spans="1:11" x14ac:dyDescent="0.35">
      <c r="A94" s="2">
        <f>PriceData!A95</f>
        <v>44074</v>
      </c>
      <c r="B94" s="4">
        <f>LN((PriceData!B95+PriceData!C95)/PriceData!D95)-LN(PriceData!B94/PriceData!D94)</f>
        <v>0.20056795419784734</v>
      </c>
      <c r="E94" s="4">
        <f>LN((PriceData!E95+PriceData!F95)/PriceData!G95)-LN(PriceData!E94/PriceData!G94)</f>
        <v>5.3529250927274674E-2</v>
      </c>
      <c r="H94" s="4">
        <f>LN((PriceData!H95+PriceData!I95)/PriceData!J95)-LN(PriceData!H94/PriceData!J94)</f>
        <v>0.12015554816718677</v>
      </c>
      <c r="K94" s="4">
        <v>6.844219E-2</v>
      </c>
    </row>
    <row r="95" spans="1:11" x14ac:dyDescent="0.35">
      <c r="A95" s="2">
        <f>PriceData!A96</f>
        <v>44104</v>
      </c>
      <c r="B95" s="4">
        <f>LN((PriceData!B96+PriceData!C96)/PriceData!D96)-LN(PriceData!B95/PriceData!D95)</f>
        <v>-0.10817148567245205</v>
      </c>
      <c r="E95" s="4">
        <f>LN((PriceData!E96+PriceData!F96)/PriceData!G96)-LN(PriceData!E95/PriceData!G95)</f>
        <v>4.7598794950918233E-3</v>
      </c>
      <c r="H95" s="4">
        <f>LN((PriceData!H96+PriceData!I96)/PriceData!J96)-LN(PriceData!H95/PriceData!J95)</f>
        <v>-6.0890018166804616E-2</v>
      </c>
      <c r="K95" s="4">
        <v>-3.5056490000000003E-2</v>
      </c>
    </row>
    <row r="96" spans="1:11" x14ac:dyDescent="0.35">
      <c r="A96" s="2">
        <f>PriceData!A97</f>
        <v>44135</v>
      </c>
      <c r="B96" s="4">
        <f>LN((PriceData!B97+PriceData!C97)/PriceData!D97)-LN(PriceData!B96/PriceData!D96)</f>
        <v>-6.1888237502340182E-2</v>
      </c>
      <c r="E96" s="4">
        <f>LN((PriceData!E97+PriceData!F97)/PriceData!G97)-LN(PriceData!E96/PriceData!G96)</f>
        <v>-7.9406408707356491E-3</v>
      </c>
      <c r="H96" s="4">
        <f>LN((PriceData!H97+PriceData!I97)/PriceData!J97)-LN(PriceData!H96/PriceData!J96)</f>
        <v>-2.3072003807739883E-2</v>
      </c>
      <c r="K96" s="4">
        <v>-2.0178500000000002E-2</v>
      </c>
    </row>
    <row r="97" spans="1:22" x14ac:dyDescent="0.35">
      <c r="A97" s="2">
        <f>PriceData!A98</f>
        <v>44165</v>
      </c>
      <c r="B97" s="4">
        <f>LN((PriceData!B98+PriceData!C98)/PriceData!D98)-LN(PriceData!B97/PriceData!D97)</f>
        <v>9.1201424573022827E-2</v>
      </c>
      <c r="E97" s="4">
        <f>LN((PriceData!E98+PriceData!F98)/PriceData!G98)-LN(PriceData!E97/PriceData!G97)</f>
        <v>1.2827577463275119E-2</v>
      </c>
      <c r="H97" s="4">
        <f>LN((PriceData!H98+PriceData!I98)/PriceData!J98)-LN(PriceData!H97/PriceData!J97)</f>
        <v>0.19942527211803807</v>
      </c>
      <c r="K97" s="4">
        <v>0.1237074</v>
      </c>
    </row>
    <row r="98" spans="1:22" x14ac:dyDescent="0.35">
      <c r="A98" s="2">
        <f>PriceData!A99</f>
        <v>44196</v>
      </c>
      <c r="B98" s="4">
        <f>LN((PriceData!B99+PriceData!C99)/PriceData!D99)-LN(PriceData!B98/PriceData!D98)</f>
        <v>0.10847200038054439</v>
      </c>
      <c r="E98" s="4">
        <f>LN((PriceData!E99+PriceData!F99)/PriceData!G99)-LN(PriceData!E98/PriceData!G98)</f>
        <v>1.9424075586380596E-3</v>
      </c>
      <c r="H98" s="4">
        <f>LN((PriceData!H99+PriceData!I99)/PriceData!J99)-LN(PriceData!H98/PriceData!J98)</f>
        <v>0.20221116988041477</v>
      </c>
      <c r="K98" s="4">
        <v>4.5048499999999998E-2</v>
      </c>
    </row>
    <row r="99" spans="1:22" x14ac:dyDescent="0.35">
      <c r="B99" s="4"/>
      <c r="E99" s="4"/>
      <c r="H99" s="4"/>
      <c r="K99" s="4"/>
    </row>
    <row r="100" spans="1:22" x14ac:dyDescent="0.35">
      <c r="B100" s="4"/>
      <c r="E100" s="4"/>
      <c r="H100" s="4"/>
      <c r="K100" s="4"/>
    </row>
    <row r="101" spans="1:22" x14ac:dyDescent="0.35">
      <c r="B101" s="4" t="s">
        <v>9</v>
      </c>
      <c r="E101" s="4" t="s">
        <v>11</v>
      </c>
      <c r="H101" s="4" t="s">
        <v>12</v>
      </c>
      <c r="K101" s="4"/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  <c r="V101" s="4" t="s">
        <v>13</v>
      </c>
    </row>
    <row r="102" spans="1:22" x14ac:dyDescent="0.35">
      <c r="A102" s="2" t="s">
        <v>70</v>
      </c>
      <c r="B102">
        <f>Regressions!S21</f>
        <v>1.1362491175162579</v>
      </c>
      <c r="E102">
        <f>Regressions!S43</f>
        <v>0.44006206385359614</v>
      </c>
      <c r="H102">
        <f>Regressions!S67</f>
        <v>1.2269965181029601</v>
      </c>
      <c r="K102" s="4"/>
      <c r="L102">
        <f>V28*$B$102+V29*$E$102+V30*$H$102</f>
        <v>1.1906975578682792</v>
      </c>
      <c r="M102">
        <f t="shared" ref="M102:U102" si="0">W28*$B$102+W29*$E$102+W30*$H$102</f>
        <v>0.78815559068492702</v>
      </c>
      <c r="N102">
        <f t="shared" si="0"/>
        <v>0.8728760136907463</v>
      </c>
      <c r="O102">
        <f t="shared" si="0"/>
        <v>0.93443589982427133</v>
      </c>
      <c r="P102">
        <f t="shared" si="0"/>
        <v>0.98488920424726811</v>
      </c>
      <c r="Q102">
        <f t="shared" si="0"/>
        <v>0.81084244083160262</v>
      </c>
      <c r="R102">
        <f t="shared" si="0"/>
        <v>1.0075760543939436</v>
      </c>
      <c r="S102">
        <f t="shared" si="0"/>
        <v>1.0605348871944169</v>
      </c>
      <c r="T102">
        <f t="shared" si="0"/>
        <v>1.1301535925606832</v>
      </c>
      <c r="U102">
        <f t="shared" si="0"/>
        <v>1.0060864468423958</v>
      </c>
      <c r="V102" s="3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H21" sqref="H21"/>
    </sheetView>
  </sheetViews>
  <sheetFormatPr defaultRowHeight="14.5" x14ac:dyDescent="0.35"/>
  <cols>
    <col min="1" max="1" width="16.36328125" style="2" bestFit="1" customWidth="1"/>
    <col min="2" max="2" width="20" bestFit="1" customWidth="1"/>
    <col min="3" max="3" width="8.7265625" customWidth="1"/>
    <col min="4" max="4" width="20.81640625" bestFit="1" customWidth="1"/>
  </cols>
  <sheetData>
    <row r="1" spans="1:5" x14ac:dyDescent="0.35">
      <c r="A1" s="2" t="str">
        <f>PriceData!A2</f>
        <v>Dates</v>
      </c>
      <c r="B1" t="s">
        <v>11</v>
      </c>
      <c r="E1" t="s">
        <v>18</v>
      </c>
    </row>
    <row r="3" spans="1:5" x14ac:dyDescent="0.35">
      <c r="A3" s="2">
        <f>PriceData!A4</f>
        <v>41305</v>
      </c>
      <c r="B3" s="4">
        <v>0.1091800478239362</v>
      </c>
      <c r="C3" s="4"/>
      <c r="E3">
        <f>(B3-$B$103)^2</f>
        <v>9.8350963801471045E-3</v>
      </c>
    </row>
    <row r="4" spans="1:5" x14ac:dyDescent="0.35">
      <c r="A4" s="2">
        <f>PriceData!A5</f>
        <v>41333</v>
      </c>
      <c r="B4" s="4">
        <v>1.3479741786997401E-2</v>
      </c>
      <c r="C4" s="4"/>
      <c r="E4">
        <f t="shared" ref="E4:E67" si="0">(B4-$B$103)^2</f>
        <v>1.2053036914532837E-5</v>
      </c>
    </row>
    <row r="5" spans="1:5" x14ac:dyDescent="0.35">
      <c r="A5" s="2">
        <f>PriceData!A6</f>
        <v>41364</v>
      </c>
      <c r="B5" s="4">
        <v>1.1485342459683245E-2</v>
      </c>
      <c r="C5" s="4"/>
      <c r="E5">
        <f t="shared" si="0"/>
        <v>2.1825602662380787E-6</v>
      </c>
    </row>
    <row r="6" spans="1:5" x14ac:dyDescent="0.35">
      <c r="A6" s="2">
        <f>PriceData!A7</f>
        <v>41394</v>
      </c>
      <c r="B6" s="4">
        <v>4.0341445029001832E-3</v>
      </c>
      <c r="C6" s="4"/>
      <c r="E6">
        <f t="shared" si="0"/>
        <v>3.5686870556052488E-5</v>
      </c>
    </row>
    <row r="7" spans="1:5" x14ac:dyDescent="0.35">
      <c r="A7" s="2">
        <f>PriceData!A8</f>
        <v>41425</v>
      </c>
      <c r="B7" s="4">
        <v>-1.3019614315812333E-4</v>
      </c>
      <c r="C7" s="4"/>
      <c r="E7">
        <f t="shared" si="0"/>
        <v>1.0278288706140224E-4</v>
      </c>
    </row>
    <row r="8" spans="1:5" x14ac:dyDescent="0.35">
      <c r="A8" s="2">
        <f>PriceData!A9</f>
        <v>41455</v>
      </c>
      <c r="B8" s="4">
        <v>2.9918165736075863E-3</v>
      </c>
      <c r="C8" s="4"/>
      <c r="E8">
        <f t="shared" si="0"/>
        <v>4.922673715429156E-5</v>
      </c>
    </row>
    <row r="9" spans="1:5" x14ac:dyDescent="0.35">
      <c r="A9" s="2">
        <f>PriceData!A10</f>
        <v>41486</v>
      </c>
      <c r="B9" s="4">
        <v>4.9556887168110464E-2</v>
      </c>
      <c r="C9" s="4"/>
      <c r="E9">
        <f t="shared" si="0"/>
        <v>1.5641149988726696E-3</v>
      </c>
    </row>
    <row r="10" spans="1:5" x14ac:dyDescent="0.35">
      <c r="A10" s="2">
        <f>PriceData!A11</f>
        <v>41517</v>
      </c>
      <c r="B10" s="4">
        <v>-3.0472091861384776E-2</v>
      </c>
      <c r="C10" s="4"/>
      <c r="E10">
        <f t="shared" si="0"/>
        <v>1.6386373021636737E-3</v>
      </c>
    </row>
    <row r="11" spans="1:5" x14ac:dyDescent="0.35">
      <c r="A11" s="2">
        <f>PriceData!A12</f>
        <v>41547</v>
      </c>
      <c r="B11" s="4">
        <v>-2.9973616238710754E-2</v>
      </c>
      <c r="C11" s="4"/>
      <c r="E11">
        <f t="shared" si="0"/>
        <v>1.5985291087043953E-3</v>
      </c>
    </row>
    <row r="12" spans="1:5" x14ac:dyDescent="0.35">
      <c r="A12" s="2">
        <f>PriceData!A13</f>
        <v>41578</v>
      </c>
      <c r="B12" s="4">
        <v>7.3455321171819854E-2</v>
      </c>
      <c r="C12" s="4"/>
      <c r="E12">
        <f t="shared" si="0"/>
        <v>4.0255634023334845E-3</v>
      </c>
    </row>
    <row r="13" spans="1:5" x14ac:dyDescent="0.35">
      <c r="A13" s="2">
        <f>PriceData!A14</f>
        <v>41608</v>
      </c>
      <c r="B13" s="4">
        <v>4.2074475125234656E-2</v>
      </c>
      <c r="C13" s="4"/>
      <c r="E13">
        <f t="shared" si="0"/>
        <v>1.0282592507143049E-3</v>
      </c>
    </row>
    <row r="14" spans="1:5" x14ac:dyDescent="0.35">
      <c r="A14" s="2">
        <f>PriceData!A15</f>
        <v>41639</v>
      </c>
      <c r="B14" s="4">
        <v>-3.3934276658582618E-2</v>
      </c>
      <c r="C14" s="4"/>
      <c r="E14">
        <f t="shared" si="0"/>
        <v>1.9309230972443284E-3</v>
      </c>
    </row>
    <row r="15" spans="1:5" x14ac:dyDescent="0.35">
      <c r="A15" s="2">
        <f>PriceData!A16</f>
        <v>41670</v>
      </c>
      <c r="B15" s="4">
        <v>-5.2820209662255202E-2</v>
      </c>
      <c r="C15" s="4"/>
      <c r="E15">
        <f t="shared" si="0"/>
        <v>3.9473830990924908E-3</v>
      </c>
    </row>
    <row r="16" spans="1:5" x14ac:dyDescent="0.35">
      <c r="A16" s="2">
        <f>PriceData!A17</f>
        <v>41698</v>
      </c>
      <c r="B16" s="4">
        <v>2.6276638440540623E-2</v>
      </c>
      <c r="C16" s="4"/>
      <c r="E16">
        <f t="shared" si="0"/>
        <v>2.6466881169837547E-4</v>
      </c>
    </row>
    <row r="17" spans="1:5" x14ac:dyDescent="0.35">
      <c r="A17" s="2">
        <f>PriceData!A18</f>
        <v>41729</v>
      </c>
      <c r="B17" s="4">
        <v>2.4363817021236578E-2</v>
      </c>
      <c r="C17" s="4"/>
      <c r="E17">
        <f t="shared" si="0"/>
        <v>2.0608967205871972E-4</v>
      </c>
    </row>
    <row r="18" spans="1:5" x14ac:dyDescent="0.35">
      <c r="A18" s="2">
        <f>PriceData!A19</f>
        <v>41759</v>
      </c>
      <c r="B18" s="4">
        <v>3.1671827737127067E-2</v>
      </c>
      <c r="C18" s="4"/>
      <c r="E18">
        <f t="shared" si="0"/>
        <v>4.6932171851042962E-4</v>
      </c>
    </row>
    <row r="19" spans="1:5" x14ac:dyDescent="0.35">
      <c r="A19" s="2">
        <f>PriceData!A20</f>
        <v>41790</v>
      </c>
      <c r="B19" s="4">
        <v>-2.1551000510931395E-2</v>
      </c>
      <c r="C19" s="4"/>
      <c r="E19">
        <f t="shared" si="0"/>
        <v>9.9597009619829661E-4</v>
      </c>
    </row>
    <row r="20" spans="1:5" x14ac:dyDescent="0.35">
      <c r="A20" s="2">
        <f>PriceData!A21</f>
        <v>41820</v>
      </c>
      <c r="B20" s="4">
        <v>-2.7608788543371787E-2</v>
      </c>
      <c r="C20" s="4"/>
      <c r="E20">
        <f t="shared" si="0"/>
        <v>1.4150222832126902E-3</v>
      </c>
    </row>
    <row r="21" spans="1:5" x14ac:dyDescent="0.35">
      <c r="A21" s="2">
        <f>PriceData!A22</f>
        <v>41851</v>
      </c>
      <c r="B21" s="4">
        <v>-8.0023712609804676E-3</v>
      </c>
      <c r="C21" s="4"/>
      <c r="E21">
        <f t="shared" si="0"/>
        <v>3.2437323495218133E-4</v>
      </c>
    </row>
    <row r="22" spans="1:5" x14ac:dyDescent="0.35">
      <c r="A22" s="2">
        <f>PriceData!A23</f>
        <v>41882</v>
      </c>
      <c r="B22" s="4">
        <v>7.2212388515624504E-2</v>
      </c>
      <c r="C22" s="4"/>
      <c r="E22">
        <f t="shared" si="0"/>
        <v>3.8693867726308849E-3</v>
      </c>
    </row>
    <row r="23" spans="1:5" x14ac:dyDescent="0.35">
      <c r="A23" s="2">
        <f>PriceData!A24</f>
        <v>41912</v>
      </c>
      <c r="B23" s="4">
        <v>7.5516961718866682E-3</v>
      </c>
      <c r="C23" s="4"/>
      <c r="E23">
        <f t="shared" si="0"/>
        <v>6.0333960361077114E-6</v>
      </c>
    </row>
    <row r="24" spans="1:5" x14ac:dyDescent="0.35">
      <c r="A24" s="2">
        <f>PriceData!A25</f>
        <v>41943</v>
      </c>
      <c r="B24" s="4">
        <v>4.863774058448822E-2</v>
      </c>
      <c r="C24" s="4"/>
      <c r="E24">
        <f t="shared" si="0"/>
        <v>1.4922573681151142E-3</v>
      </c>
    </row>
    <row r="25" spans="1:5" x14ac:dyDescent="0.35">
      <c r="A25" s="2">
        <f>PriceData!A26</f>
        <v>41973</v>
      </c>
      <c r="B25" s="4">
        <v>3.5569351417954032E-2</v>
      </c>
      <c r="C25" s="4"/>
      <c r="E25">
        <f t="shared" si="0"/>
        <v>6.5338302410424714E-4</v>
      </c>
    </row>
    <row r="26" spans="1:5" x14ac:dyDescent="0.35">
      <c r="A26" s="2">
        <f>PriceData!A27</f>
        <v>42004</v>
      </c>
      <c r="B26" s="4">
        <v>7.2719144264112856E-3</v>
      </c>
      <c r="C26" s="4"/>
      <c r="E26">
        <f t="shared" si="0"/>
        <v>7.486128108801112E-6</v>
      </c>
    </row>
    <row r="27" spans="1:5" x14ac:dyDescent="0.35">
      <c r="A27" s="2">
        <f>PriceData!A28</f>
        <v>42035</v>
      </c>
      <c r="B27" s="4">
        <v>-6.9978203184500209E-2</v>
      </c>
      <c r="C27" s="4"/>
      <c r="E27">
        <f t="shared" si="0"/>
        <v>6.397791642858263E-3</v>
      </c>
    </row>
    <row r="28" spans="1:5" x14ac:dyDescent="0.35">
      <c r="A28" s="2">
        <f>PriceData!A29</f>
        <v>42063</v>
      </c>
      <c r="B28" s="4">
        <v>9.9162227615519072E-3</v>
      </c>
      <c r="C28" s="4"/>
      <c r="E28">
        <f t="shared" si="0"/>
        <v>8.421848708905088E-9</v>
      </c>
    </row>
    <row r="29" spans="1:5" x14ac:dyDescent="0.35">
      <c r="A29" s="2">
        <f>PriceData!A30</f>
        <v>42094</v>
      </c>
      <c r="B29" s="4">
        <v>-3.8192165718806237E-2</v>
      </c>
      <c r="C29" s="4"/>
      <c r="E29">
        <f t="shared" si="0"/>
        <v>2.3232553383574928E-3</v>
      </c>
    </row>
    <row r="30" spans="1:5" x14ac:dyDescent="0.35">
      <c r="A30" s="2">
        <f>PriceData!A31</f>
        <v>42124</v>
      </c>
      <c r="B30" s="4">
        <v>-2.1801723097371273E-2</v>
      </c>
      <c r="C30" s="4"/>
      <c r="E30">
        <f t="shared" si="0"/>
        <v>1.0118580631674767E-3</v>
      </c>
    </row>
    <row r="31" spans="1:5" x14ac:dyDescent="0.35">
      <c r="A31" s="2">
        <f>PriceData!A32</f>
        <v>42155</v>
      </c>
      <c r="B31" s="4">
        <v>-1.4186466366294503E-2</v>
      </c>
      <c r="C31" s="4"/>
      <c r="E31">
        <f t="shared" si="0"/>
        <v>5.8537188302105862E-4</v>
      </c>
    </row>
    <row r="32" spans="1:5" x14ac:dyDescent="0.35">
      <c r="A32" s="2">
        <f>PriceData!A33</f>
        <v>42185</v>
      </c>
      <c r="B32" s="4">
        <v>-1.9153619915384112E-3</v>
      </c>
      <c r="C32" s="4"/>
      <c r="E32">
        <f t="shared" si="0"/>
        <v>1.4216640361463569E-4</v>
      </c>
    </row>
    <row r="33" spans="1:5" x14ac:dyDescent="0.35">
      <c r="A33" s="2">
        <f>PriceData!A34</f>
        <v>42216</v>
      </c>
      <c r="B33" s="4">
        <v>-1.127370072921785E-2</v>
      </c>
      <c r="C33" s="4"/>
      <c r="E33">
        <f t="shared" si="0"/>
        <v>4.5291050469135587E-4</v>
      </c>
    </row>
    <row r="34" spans="1:5" x14ac:dyDescent="0.35">
      <c r="A34" s="2">
        <f>PriceData!A35</f>
        <v>42247</v>
      </c>
      <c r="B34" s="4">
        <v>-8.188053979213894E-2</v>
      </c>
      <c r="C34" s="4"/>
      <c r="E34">
        <f t="shared" si="0"/>
        <v>8.4435025308287909E-3</v>
      </c>
    </row>
    <row r="35" spans="1:5" x14ac:dyDescent="0.35">
      <c r="A35" s="2">
        <f>PriceData!A36</f>
        <v>42277</v>
      </c>
      <c r="B35" s="4">
        <v>1.7811343411344716E-2</v>
      </c>
      <c r="C35" s="4"/>
      <c r="E35">
        <f t="shared" si="0"/>
        <v>6.0892271516238697E-5</v>
      </c>
    </row>
    <row r="36" spans="1:5" x14ac:dyDescent="0.35">
      <c r="A36" s="2">
        <f>PriceData!A37</f>
        <v>42308</v>
      </c>
      <c r="B36" s="4">
        <v>6.8529901333849175E-2</v>
      </c>
      <c r="C36" s="4"/>
      <c r="E36">
        <f t="shared" si="0"/>
        <v>3.4248137090930092E-3</v>
      </c>
    </row>
    <row r="37" spans="1:5" x14ac:dyDescent="0.35">
      <c r="A37" s="2">
        <f>PriceData!A38</f>
        <v>42338</v>
      </c>
      <c r="B37" s="4">
        <v>-2.0368393364556425E-2</v>
      </c>
      <c r="C37" s="4"/>
      <c r="E37">
        <f t="shared" si="0"/>
        <v>9.2272487241569436E-4</v>
      </c>
    </row>
    <row r="38" spans="1:5" x14ac:dyDescent="0.35">
      <c r="A38" s="2">
        <f>PriceData!A39</f>
        <v>42369</v>
      </c>
      <c r="B38" s="4">
        <v>5.9271898550221636E-2</v>
      </c>
      <c r="C38" s="4"/>
      <c r="E38">
        <f t="shared" si="0"/>
        <v>2.4269323513866872E-3</v>
      </c>
    </row>
    <row r="39" spans="1:5" x14ac:dyDescent="0.35">
      <c r="A39" s="2">
        <f>PriceData!A40</f>
        <v>42400</v>
      </c>
      <c r="B39" s="4">
        <v>3.6389349817033789E-2</v>
      </c>
      <c r="C39" s="4"/>
      <c r="E39">
        <f t="shared" si="0"/>
        <v>6.9597596679705587E-4</v>
      </c>
    </row>
    <row r="40" spans="1:5" x14ac:dyDescent="0.35">
      <c r="A40" s="2">
        <f>PriceData!A41</f>
        <v>42429</v>
      </c>
      <c r="B40" s="4">
        <v>-1.728653364065913E-2</v>
      </c>
      <c r="C40" s="4"/>
      <c r="E40">
        <f t="shared" si="0"/>
        <v>7.4499120596513164E-4</v>
      </c>
    </row>
    <row r="41" spans="1:5" x14ac:dyDescent="0.35">
      <c r="A41" s="2">
        <f>PriceData!A42</f>
        <v>42460</v>
      </c>
      <c r="B41" s="4">
        <v>2.4847485724088791E-2</v>
      </c>
      <c r="C41" s="4"/>
      <c r="E41">
        <f t="shared" si="0"/>
        <v>2.202105326585882E-4</v>
      </c>
    </row>
    <row r="42" spans="1:5" x14ac:dyDescent="0.35">
      <c r="A42" s="2">
        <f>PriceData!A43</f>
        <v>42490</v>
      </c>
      <c r="B42" s="4">
        <v>-1.8645536821597197E-2</v>
      </c>
      <c r="C42" s="4"/>
      <c r="E42">
        <f t="shared" si="0"/>
        <v>8.2102479373152165E-4</v>
      </c>
    </row>
    <row r="43" spans="1:5" x14ac:dyDescent="0.35">
      <c r="A43" s="2">
        <f>PriceData!A44</f>
        <v>42521</v>
      </c>
      <c r="B43" s="4">
        <v>1.1417326159184782E-2</v>
      </c>
      <c r="C43" s="4"/>
      <c r="E43">
        <f t="shared" si="0"/>
        <v>1.986218847185438E-6</v>
      </c>
    </row>
    <row r="44" spans="1:5" x14ac:dyDescent="0.35">
      <c r="A44" s="2">
        <f>PriceData!A45</f>
        <v>42551</v>
      </c>
      <c r="B44" s="4">
        <v>4.3818454790750749E-2</v>
      </c>
      <c r="C44" s="4"/>
      <c r="E44">
        <f t="shared" si="0"/>
        <v>1.1431472999610219E-3</v>
      </c>
    </row>
    <row r="45" spans="1:5" x14ac:dyDescent="0.35">
      <c r="A45" s="2">
        <f>PriceData!A46</f>
        <v>42582</v>
      </c>
      <c r="B45" s="4">
        <v>1.859882621313691E-2</v>
      </c>
      <c r="C45" s="4"/>
      <c r="E45">
        <f t="shared" si="0"/>
        <v>7.3802408551730352E-5</v>
      </c>
    </row>
    <row r="46" spans="1:5" x14ac:dyDescent="0.35">
      <c r="A46" s="2">
        <f>PriceData!A47</f>
        <v>42613</v>
      </c>
      <c r="B46" s="4">
        <v>1.989656475334467E-2</v>
      </c>
      <c r="C46" s="4"/>
      <c r="E46">
        <f t="shared" si="0"/>
        <v>9.7783843558054716E-5</v>
      </c>
    </row>
    <row r="47" spans="1:5" x14ac:dyDescent="0.35">
      <c r="A47" s="2">
        <f>PriceData!A48</f>
        <v>42643</v>
      </c>
      <c r="B47" s="4">
        <v>2.7563051508177061E-2</v>
      </c>
      <c r="C47" s="4"/>
      <c r="E47">
        <f t="shared" si="0"/>
        <v>3.0818006544397762E-4</v>
      </c>
    </row>
    <row r="48" spans="1:5" x14ac:dyDescent="0.35">
      <c r="A48" s="2">
        <f>PriceData!A49</f>
        <v>42674</v>
      </c>
      <c r="B48" s="4">
        <v>-2.5737831385460375E-2</v>
      </c>
      <c r="C48" s="4"/>
      <c r="E48">
        <f t="shared" si="0"/>
        <v>1.2777639890583184E-3</v>
      </c>
    </row>
    <row r="49" spans="1:5" x14ac:dyDescent="0.35">
      <c r="A49" s="2">
        <f>PriceData!A50</f>
        <v>42704</v>
      </c>
      <c r="B49" s="4">
        <v>-5.1293340648734365E-2</v>
      </c>
      <c r="C49" s="4"/>
      <c r="E49">
        <f t="shared" si="0"/>
        <v>3.7578535552378676E-3</v>
      </c>
    </row>
    <row r="50" spans="1:5" x14ac:dyDescent="0.35">
      <c r="A50" s="2">
        <f>PriceData!A51</f>
        <v>42735</v>
      </c>
      <c r="B50" s="4">
        <v>1.945543217015544E-2</v>
      </c>
      <c r="C50" s="4"/>
      <c r="E50">
        <f t="shared" si="0"/>
        <v>8.925409945710566E-5</v>
      </c>
    </row>
    <row r="51" spans="1:5" x14ac:dyDescent="0.35">
      <c r="A51" s="2">
        <f>PriceData!A52</f>
        <v>42766</v>
      </c>
      <c r="B51" s="4">
        <v>4.8625868868997557E-2</v>
      </c>
      <c r="C51" s="4"/>
      <c r="E51">
        <f t="shared" si="0"/>
        <v>1.4913403063164645E-3</v>
      </c>
    </row>
    <row r="52" spans="1:5" x14ac:dyDescent="0.35">
      <c r="A52" s="2">
        <f>PriceData!A53</f>
        <v>42794</v>
      </c>
      <c r="B52" s="4">
        <v>3.8847457705088573E-2</v>
      </c>
      <c r="C52" s="4"/>
      <c r="E52">
        <f t="shared" si="0"/>
        <v>8.3171470183572051E-4</v>
      </c>
    </row>
    <row r="53" spans="1:5" x14ac:dyDescent="0.35">
      <c r="A53" s="2">
        <f>PriceData!A54</f>
        <v>42825</v>
      </c>
      <c r="B53" s="4">
        <v>-1.3486841981671382E-2</v>
      </c>
      <c r="C53" s="4"/>
      <c r="E53">
        <f t="shared" si="0"/>
        <v>5.5200728926051428E-4</v>
      </c>
    </row>
    <row r="54" spans="1:5" x14ac:dyDescent="0.35">
      <c r="A54" s="2">
        <f>PriceData!A55</f>
        <v>42855</v>
      </c>
      <c r="B54" s="4">
        <v>-2.0582058597364394E-2</v>
      </c>
      <c r="C54" s="4"/>
      <c r="E54">
        <f t="shared" si="0"/>
        <v>9.357512807440379E-4</v>
      </c>
    </row>
    <row r="55" spans="1:5" x14ac:dyDescent="0.35">
      <c r="A55" s="2">
        <f>PriceData!A56</f>
        <v>42886</v>
      </c>
      <c r="B55" s="4">
        <v>8.6649101566242948E-3</v>
      </c>
      <c r="C55" s="4"/>
      <c r="E55">
        <f t="shared" si="0"/>
        <v>1.8038725785531994E-6</v>
      </c>
    </row>
    <row r="56" spans="1:5" x14ac:dyDescent="0.35">
      <c r="A56" s="2">
        <f>PriceData!A57</f>
        <v>42916</v>
      </c>
      <c r="B56" s="4">
        <v>-1.0728188074661027E-2</v>
      </c>
      <c r="C56" s="4"/>
      <c r="E56">
        <f t="shared" si="0"/>
        <v>4.2998922184000273E-4</v>
      </c>
    </row>
    <row r="57" spans="1:5" x14ac:dyDescent="0.35">
      <c r="A57" s="2">
        <f>PriceData!A58</f>
        <v>42947</v>
      </c>
      <c r="B57" s="4">
        <v>4.881309190111871E-2</v>
      </c>
      <c r="C57" s="4"/>
      <c r="E57">
        <f t="shared" si="0"/>
        <v>1.5058356702617863E-3</v>
      </c>
    </row>
    <row r="58" spans="1:5" x14ac:dyDescent="0.35">
      <c r="A58" s="2">
        <f>PriceData!A59</f>
        <v>42978</v>
      </c>
      <c r="B58" s="4">
        <v>1.5839502899249069E-2</v>
      </c>
      <c r="C58" s="4"/>
      <c r="E58">
        <f t="shared" si="0"/>
        <v>3.4006503127031912E-5</v>
      </c>
    </row>
    <row r="59" spans="1:5" x14ac:dyDescent="0.35">
      <c r="A59" s="2">
        <f>PriceData!A60</f>
        <v>43008</v>
      </c>
      <c r="B59" s="4">
        <v>-1.4079286169480731E-2</v>
      </c>
      <c r="C59" s="4"/>
      <c r="E59">
        <f t="shared" si="0"/>
        <v>5.8019703669814177E-4</v>
      </c>
    </row>
    <row r="60" spans="1:5" x14ac:dyDescent="0.35">
      <c r="A60" s="2">
        <f>PriceData!A61</f>
        <v>43039</v>
      </c>
      <c r="B60" s="4">
        <v>-4.4391490548861157E-2</v>
      </c>
      <c r="C60" s="4"/>
      <c r="E60">
        <f t="shared" si="0"/>
        <v>2.9593038530889557E-3</v>
      </c>
    </row>
    <row r="61" spans="1:5" x14ac:dyDescent="0.35">
      <c r="A61" s="2">
        <f>PriceData!A62</f>
        <v>43069</v>
      </c>
      <c r="B61" s="4">
        <v>4.1405581594974983E-2</v>
      </c>
      <c r="C61" s="4"/>
      <c r="E61">
        <f t="shared" si="0"/>
        <v>9.8580854493072719E-4</v>
      </c>
    </row>
    <row r="62" spans="1:5" x14ac:dyDescent="0.35">
      <c r="A62" s="2">
        <f>PriceData!A63</f>
        <v>43100</v>
      </c>
      <c r="B62" s="4">
        <v>2.0784818620428247E-2</v>
      </c>
      <c r="C62" s="4"/>
      <c r="E62">
        <f t="shared" si="0"/>
        <v>1.1613996199280645E-4</v>
      </c>
    </row>
    <row r="63" spans="1:5" x14ac:dyDescent="0.35">
      <c r="A63" s="2">
        <f>PriceData!A64</f>
        <v>43131</v>
      </c>
      <c r="B63" s="4">
        <v>-5.4235099437268453E-2</v>
      </c>
      <c r="C63" s="4"/>
      <c r="E63">
        <f t="shared" si="0"/>
        <v>4.1271749763372532E-3</v>
      </c>
    </row>
    <row r="64" spans="1:5" x14ac:dyDescent="0.35">
      <c r="A64" s="2">
        <f>PriceData!A65</f>
        <v>43159</v>
      </c>
      <c r="B64" s="4">
        <v>-9.4939621056684409E-2</v>
      </c>
      <c r="C64" s="4"/>
      <c r="E64">
        <f t="shared" si="0"/>
        <v>1.1014001778579571E-2</v>
      </c>
    </row>
    <row r="65" spans="1:5" x14ac:dyDescent="0.35">
      <c r="A65" s="2">
        <f>PriceData!A66</f>
        <v>43190</v>
      </c>
      <c r="B65" s="4">
        <v>9.6325479687013882E-3</v>
      </c>
      <c r="C65" s="4"/>
      <c r="E65">
        <f t="shared" si="0"/>
        <v>1.4095926626888669E-7</v>
      </c>
    </row>
    <row r="66" spans="1:5" x14ac:dyDescent="0.35">
      <c r="A66" s="2">
        <f>PriceData!A67</f>
        <v>43220</v>
      </c>
      <c r="B66" s="4">
        <v>-8.1743229040064591E-2</v>
      </c>
      <c r="C66" s="4"/>
      <c r="E66">
        <f t="shared" si="0"/>
        <v>8.4182868178742376E-3</v>
      </c>
    </row>
    <row r="67" spans="1:5" x14ac:dyDescent="0.35">
      <c r="A67" s="2">
        <f>PriceData!A68</f>
        <v>43251</v>
      </c>
      <c r="B67" s="4">
        <v>1.1408299970898206E-2</v>
      </c>
      <c r="C67" s="4"/>
      <c r="E67">
        <f t="shared" si="0"/>
        <v>1.9608585134397688E-6</v>
      </c>
    </row>
    <row r="68" spans="1:5" x14ac:dyDescent="0.35">
      <c r="A68" s="2">
        <f>PriceData!A69</f>
        <v>43281</v>
      </c>
      <c r="B68" s="4">
        <v>6.4692254605172472E-2</v>
      </c>
      <c r="C68" s="4"/>
      <c r="E68">
        <f t="shared" ref="E68:E98" si="1">(B68-$B$103)^2</f>
        <v>2.9903684243732364E-3</v>
      </c>
    </row>
    <row r="69" spans="1:5" x14ac:dyDescent="0.35">
      <c r="A69" s="2">
        <f>PriceData!A70</f>
        <v>43312</v>
      </c>
      <c r="B69" s="4">
        <v>4.4317183288900885E-2</v>
      </c>
      <c r="C69" s="4"/>
      <c r="E69">
        <f t="shared" si="1"/>
        <v>1.1771205113456913E-3</v>
      </c>
    </row>
    <row r="70" spans="1:5" x14ac:dyDescent="0.35">
      <c r="A70" s="2">
        <f>PriceData!A71</f>
        <v>43343</v>
      </c>
      <c r="B70" s="4">
        <v>2.5271439092637848E-2</v>
      </c>
      <c r="C70" s="4"/>
      <c r="E70">
        <f t="shared" si="1"/>
        <v>2.329727746403424E-4</v>
      </c>
    </row>
    <row r="71" spans="1:5" x14ac:dyDescent="0.35">
      <c r="A71" s="2">
        <f>PriceData!A72</f>
        <v>43373</v>
      </c>
      <c r="B71" s="4">
        <v>3.3699202450954147E-3</v>
      </c>
      <c r="C71" s="4"/>
      <c r="E71">
        <f t="shared" si="1"/>
        <v>4.4064015110604422E-5</v>
      </c>
    </row>
    <row r="72" spans="1:5" x14ac:dyDescent="0.35">
      <c r="A72" s="2">
        <f>PriceData!A73</f>
        <v>43404</v>
      </c>
      <c r="B72" s="4">
        <v>7.1481464890806201E-2</v>
      </c>
      <c r="C72" s="4"/>
      <c r="E72">
        <f t="shared" si="1"/>
        <v>3.7789876980501885E-3</v>
      </c>
    </row>
    <row r="73" spans="1:5" x14ac:dyDescent="0.35">
      <c r="A73" s="2">
        <f>PriceData!A74</f>
        <v>43434</v>
      </c>
      <c r="B73" s="4">
        <v>6.3671283420760894E-2</v>
      </c>
      <c r="C73" s="4"/>
      <c r="E73">
        <f t="shared" si="1"/>
        <v>2.879748696654734E-3</v>
      </c>
    </row>
    <row r="74" spans="1:5" x14ac:dyDescent="0.35">
      <c r="A74" s="2">
        <f>PriceData!A75</f>
        <v>43465</v>
      </c>
      <c r="B74" s="4">
        <v>-2.7787057989776542E-2</v>
      </c>
      <c r="C74" s="4"/>
      <c r="E74">
        <f t="shared" si="1"/>
        <v>1.4284659089906925E-3</v>
      </c>
    </row>
    <row r="75" spans="1:5" x14ac:dyDescent="0.35">
      <c r="A75" s="2">
        <f>PriceData!A76</f>
        <v>43496</v>
      </c>
      <c r="B75" s="4">
        <v>5.5720414298676246E-2</v>
      </c>
      <c r="C75" s="4"/>
      <c r="E75">
        <f t="shared" si="1"/>
        <v>2.08962542510128E-3</v>
      </c>
    </row>
    <row r="76" spans="1:5" x14ac:dyDescent="0.35">
      <c r="A76" s="2">
        <f>PriceData!A77</f>
        <v>43524</v>
      </c>
      <c r="B76" s="4">
        <v>2.1331972729153215E-2</v>
      </c>
      <c r="C76" s="4"/>
      <c r="E76">
        <f t="shared" si="1"/>
        <v>1.2823250801641912E-4</v>
      </c>
    </row>
    <row r="77" spans="1:5" x14ac:dyDescent="0.35">
      <c r="A77" s="2">
        <f>PriceData!A78</f>
        <v>43555</v>
      </c>
      <c r="B77" s="4">
        <v>5.4307517604044619E-2</v>
      </c>
      <c r="C77" s="4"/>
      <c r="E77">
        <f t="shared" si="1"/>
        <v>1.9624478453671552E-3</v>
      </c>
    </row>
    <row r="78" spans="1:5" x14ac:dyDescent="0.35">
      <c r="A78" s="2">
        <f>PriceData!A79</f>
        <v>43585</v>
      </c>
      <c r="B78" s="4">
        <v>3.0066272840042707E-2</v>
      </c>
      <c r="C78" s="4"/>
      <c r="E78">
        <f t="shared" si="1"/>
        <v>4.0233457439477563E-4</v>
      </c>
    </row>
    <row r="79" spans="1:5" x14ac:dyDescent="0.35">
      <c r="A79" s="2">
        <f>PriceData!A80</f>
        <v>43616</v>
      </c>
      <c r="B79" s="4">
        <v>-3.410235017972596E-2</v>
      </c>
      <c r="C79" s="4"/>
      <c r="E79">
        <f t="shared" si="1"/>
        <v>1.9457224100618801E-3</v>
      </c>
    </row>
    <row r="80" spans="1:5" x14ac:dyDescent="0.35">
      <c r="A80" s="2">
        <f>PriceData!A81</f>
        <v>43646</v>
      </c>
      <c r="B80" s="4">
        <v>6.3438633346247997E-2</v>
      </c>
      <c r="C80" s="4"/>
      <c r="E80">
        <f t="shared" si="1"/>
        <v>2.8548332858645518E-3</v>
      </c>
    </row>
    <row r="81" spans="1:5" x14ac:dyDescent="0.35">
      <c r="A81" s="2">
        <f>PriceData!A82</f>
        <v>43677</v>
      </c>
      <c r="B81" s="4">
        <v>8.0029231735647244E-2</v>
      </c>
      <c r="C81" s="4"/>
      <c r="E81">
        <f t="shared" si="1"/>
        <v>4.9029738191045573E-3</v>
      </c>
    </row>
    <row r="82" spans="1:5" x14ac:dyDescent="0.35">
      <c r="A82" s="2">
        <f>PriceData!A83</f>
        <v>43708</v>
      </c>
      <c r="B82" s="4">
        <v>1.8383045076933335E-2</v>
      </c>
      <c r="C82" s="4"/>
      <c r="E82">
        <f t="shared" si="1"/>
        <v>7.0141490716537776E-5</v>
      </c>
    </row>
    <row r="83" spans="1:5" x14ac:dyDescent="0.35">
      <c r="A83" s="2">
        <f>PriceData!A84</f>
        <v>43738</v>
      </c>
      <c r="B83" s="4">
        <v>3.3934770685809745E-2</v>
      </c>
      <c r="C83" s="4"/>
      <c r="E83">
        <f t="shared" si="1"/>
        <v>5.7249067164252322E-4</v>
      </c>
    </row>
    <row r="84" spans="1:5" x14ac:dyDescent="0.35">
      <c r="A84" s="2">
        <f>PriceData!A85</f>
        <v>43769</v>
      </c>
      <c r="B84" s="4">
        <v>7.0174879081266184E-3</v>
      </c>
      <c r="C84" s="4"/>
      <c r="E84">
        <f t="shared" si="1"/>
        <v>8.9431230522072031E-6</v>
      </c>
    </row>
    <row r="85" spans="1:5" x14ac:dyDescent="0.35">
      <c r="A85" s="2">
        <f>PriceData!A86</f>
        <v>43799</v>
      </c>
      <c r="B85" s="4">
        <v>-1.9873344006761329E-2</v>
      </c>
      <c r="C85" s="4"/>
      <c r="E85">
        <f t="shared" si="1"/>
        <v>8.9289432476989195E-4</v>
      </c>
    </row>
    <row r="86" spans="1:5" x14ac:dyDescent="0.35">
      <c r="A86" s="2">
        <f>PriceData!A87</f>
        <v>43830</v>
      </c>
      <c r="B86" s="4">
        <v>2.3000722233677884E-2</v>
      </c>
      <c r="C86" s="4"/>
      <c r="E86">
        <f t="shared" si="1"/>
        <v>1.6881100273976766E-4</v>
      </c>
    </row>
    <row r="87" spans="1:5" x14ac:dyDescent="0.35">
      <c r="A87" s="2">
        <f>PriceData!A88</f>
        <v>43861</v>
      </c>
      <c r="B87" s="4">
        <v>3.7232537578040237E-3</v>
      </c>
      <c r="C87" s="4"/>
      <c r="E87">
        <f t="shared" si="1"/>
        <v>3.9497952276212581E-5</v>
      </c>
    </row>
    <row r="88" spans="1:5" x14ac:dyDescent="0.35">
      <c r="A88" s="2">
        <f>PriceData!A89</f>
        <v>43890</v>
      </c>
      <c r="B88" s="4">
        <v>-9.5847951182751245E-2</v>
      </c>
      <c r="C88" s="4"/>
      <c r="E88">
        <f t="shared" si="1"/>
        <v>1.1205481001923617E-2</v>
      </c>
    </row>
    <row r="89" spans="1:5" x14ac:dyDescent="0.35">
      <c r="A89" s="2">
        <f>PriceData!A90</f>
        <v>43921</v>
      </c>
      <c r="B89" s="4">
        <v>-2.894081218056499E-2</v>
      </c>
      <c r="C89" s="4"/>
      <c r="E89">
        <f t="shared" si="1"/>
        <v>1.5170094555702408E-3</v>
      </c>
    </row>
    <row r="90" spans="1:5" x14ac:dyDescent="0.35">
      <c r="A90" s="2">
        <f>PriceData!A91</f>
        <v>43951</v>
      </c>
      <c r="B90" s="4">
        <v>7.5787817530132529E-2</v>
      </c>
      <c r="C90" s="4"/>
      <c r="E90">
        <f t="shared" si="1"/>
        <v>4.3269852635747855E-3</v>
      </c>
    </row>
    <row r="91" spans="1:5" x14ac:dyDescent="0.35">
      <c r="A91" s="2">
        <f>PriceData!A92</f>
        <v>43982</v>
      </c>
      <c r="B91" s="4">
        <v>-1.6682063323688823E-2</v>
      </c>
      <c r="C91" s="4"/>
      <c r="E91">
        <f t="shared" si="1"/>
        <v>7.1235912751462492E-4</v>
      </c>
    </row>
    <row r="92" spans="1:5" x14ac:dyDescent="0.35">
      <c r="A92" s="2">
        <f>PriceData!A93</f>
        <v>44012</v>
      </c>
      <c r="B92" s="4">
        <v>3.1001689162631685E-2</v>
      </c>
      <c r="C92" s="4"/>
      <c r="E92">
        <f t="shared" si="1"/>
        <v>4.4073526208786268E-4</v>
      </c>
    </row>
    <row r="93" spans="1:5" x14ac:dyDescent="0.35">
      <c r="A93" s="2">
        <f>PriceData!A94</f>
        <v>44043</v>
      </c>
      <c r="B93" s="4">
        <v>9.8223170239496227E-2</v>
      </c>
      <c r="C93" s="4"/>
      <c r="E93">
        <f t="shared" si="1"/>
        <v>7.7819174261426916E-3</v>
      </c>
    </row>
    <row r="94" spans="1:5" x14ac:dyDescent="0.35">
      <c r="A94" s="2">
        <f>PriceData!A95</f>
        <v>44074</v>
      </c>
      <c r="B94" s="4">
        <v>5.3529250927274674E-2</v>
      </c>
      <c r="C94" s="4"/>
      <c r="E94">
        <f t="shared" si="1"/>
        <v>1.894099857406145E-3</v>
      </c>
    </row>
    <row r="95" spans="1:5" x14ac:dyDescent="0.35">
      <c r="A95" s="2">
        <f>PriceData!A96</f>
        <v>44104</v>
      </c>
      <c r="B95" s="4">
        <v>4.7598794950918233E-3</v>
      </c>
      <c r="C95" s="4"/>
      <c r="E95">
        <f t="shared" si="1"/>
        <v>2.7542699480414408E-5</v>
      </c>
    </row>
    <row r="96" spans="1:5" x14ac:dyDescent="0.35">
      <c r="A96" s="2">
        <f>PriceData!A97</f>
        <v>44135</v>
      </c>
      <c r="B96" s="4">
        <v>-7.9406408707356491E-3</v>
      </c>
      <c r="C96" s="4"/>
      <c r="E96">
        <f t="shared" si="1"/>
        <v>3.2215347191623655E-4</v>
      </c>
    </row>
    <row r="97" spans="1:5" x14ac:dyDescent="0.35">
      <c r="A97" s="2">
        <f>PriceData!A98</f>
        <v>44165</v>
      </c>
      <c r="B97" s="4">
        <v>1.2827577463275119E-2</v>
      </c>
      <c r="C97" s="4"/>
      <c r="E97">
        <f t="shared" si="1"/>
        <v>7.9500543320368623E-6</v>
      </c>
    </row>
    <row r="98" spans="1:5" x14ac:dyDescent="0.35">
      <c r="A98" s="2">
        <f>PriceData!A99</f>
        <v>44196</v>
      </c>
      <c r="B98" s="4">
        <v>1.9424075586380596E-3</v>
      </c>
      <c r="C98" s="4"/>
      <c r="E98">
        <f t="shared" si="1"/>
        <v>6.5053674843771809E-5</v>
      </c>
    </row>
    <row r="99" spans="1:5" x14ac:dyDescent="0.35">
      <c r="B99" s="4"/>
      <c r="C99" s="4"/>
      <c r="D99" t="s">
        <v>20</v>
      </c>
      <c r="E99">
        <f>SUM(E3:E98)/(COUNT(E3:E98)-1)</f>
        <v>1.7026953747287267E-3</v>
      </c>
    </row>
    <row r="100" spans="1:5" x14ac:dyDescent="0.35">
      <c r="A100" s="2" t="s">
        <v>14</v>
      </c>
      <c r="B100" s="22"/>
      <c r="C100" s="22"/>
      <c r="E100" s="6">
        <f>SQRT(E99)</f>
        <v>4.1263729530045229E-2</v>
      </c>
    </row>
    <row r="101" spans="1:5" x14ac:dyDescent="0.35">
      <c r="A101" s="2" t="s">
        <v>15</v>
      </c>
      <c r="E101" s="6">
        <f>_xlfn.STDEV.S(B3:B98)</f>
        <v>4.1263729530045222E-2</v>
      </c>
    </row>
    <row r="103" spans="1:5" x14ac:dyDescent="0.35">
      <c r="A103" s="23" t="s">
        <v>16</v>
      </c>
      <c r="B103" s="24">
        <f>AVERAGE(B3:B98)</f>
        <v>1.0007993392523395E-2</v>
      </c>
      <c r="C103" s="22"/>
    </row>
    <row r="104" spans="1:5" x14ac:dyDescent="0.35">
      <c r="A104" s="23" t="s">
        <v>17</v>
      </c>
      <c r="B10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workbookViewId="0">
      <selection activeCell="M101" sqref="M101"/>
    </sheetView>
  </sheetViews>
  <sheetFormatPr defaultRowHeight="14.5" x14ac:dyDescent="0.35"/>
  <cols>
    <col min="3" max="4" width="8.7265625" style="4"/>
    <col min="5" max="6" width="8.453125" bestFit="1" customWidth="1"/>
    <col min="8" max="8" width="8.7265625" customWidth="1"/>
    <col min="9" max="10" width="9.90625" bestFit="1" customWidth="1"/>
    <col min="11" max="11" width="8.7265625" customWidth="1"/>
    <col min="18" max="18" width="10.1796875" bestFit="1" customWidth="1"/>
    <col min="19" max="19" width="9.453125" bestFit="1" customWidth="1"/>
    <col min="20" max="20" width="10.6328125" bestFit="1" customWidth="1"/>
  </cols>
  <sheetData>
    <row r="1" spans="1:26" x14ac:dyDescent="0.35">
      <c r="A1" t="s">
        <v>8</v>
      </c>
      <c r="B1" t="s">
        <v>9</v>
      </c>
      <c r="C1" s="4" t="s">
        <v>11</v>
      </c>
      <c r="D1" s="4" t="s">
        <v>12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</row>
    <row r="2" spans="1:26" x14ac:dyDescent="0.35">
      <c r="A2" s="1"/>
      <c r="R2" s="5"/>
      <c r="S2" s="5"/>
      <c r="T2" s="5"/>
      <c r="U2" s="25"/>
    </row>
    <row r="3" spans="1:26" x14ac:dyDescent="0.35">
      <c r="A3" s="1">
        <v>41305</v>
      </c>
      <c r="B3" s="4">
        <f>LN((PriceData!B4+PriceData!C4)/PriceData!D4)-LN(PriceData!B3/PriceData!D3)</f>
        <v>-0.1555947190903133</v>
      </c>
      <c r="C3" s="4">
        <v>0.1091800478239362</v>
      </c>
      <c r="D3" s="4">
        <v>7.8945192324261448E-2</v>
      </c>
      <c r="E3" s="22">
        <f>Q$16*$B3+Q$17*$C3+Q$18*$D3</f>
        <v>-1.4870772241568457E-2</v>
      </c>
      <c r="F3" s="22">
        <f t="shared" ref="F3:H3" si="0">R$16*$B3+R$17*$C3+R$18*$D3</f>
        <v>-2.3207335633188553E-2</v>
      </c>
      <c r="G3" s="22">
        <f t="shared" si="0"/>
        <v>9.2550877299115097E-2</v>
      </c>
      <c r="H3" s="22">
        <f t="shared" si="0"/>
        <v>1.0843507019294776E-2</v>
      </c>
      <c r="I3" s="22">
        <f>U$16*$B3+U$17*$C3+U$18*$D3</f>
        <v>-3.076604950810724E-2</v>
      </c>
      <c r="J3" s="22">
        <f>V$16*$B3+V$17*$C3+V$18*$D3</f>
        <v>3.5427642220455136E-2</v>
      </c>
      <c r="K3" s="22">
        <f t="shared" ref="K3:K10" si="1">W$16*$B3+W$17*$C3+W$18*$D3</f>
        <v>2.7868928345536448E-2</v>
      </c>
      <c r="L3" s="22">
        <f t="shared" ref="L3:L10" si="2">X$16*$B3+X$17*$C3+X$18*$D3</f>
        <v>6.1538172282738918E-2</v>
      </c>
      <c r="M3" s="22">
        <f t="shared" ref="M3:M10" si="3">Y$16*$B3+Y$17*$C3+Y$18*$D3</f>
        <v>3.5060695591313973E-2</v>
      </c>
      <c r="N3" s="22">
        <f>Z$16*$B3+Z$17*$C3+Z$18*$D3</f>
        <v>-7.9185774566005923E-2</v>
      </c>
      <c r="O3" s="4">
        <v>5.418883E-2</v>
      </c>
      <c r="R3" s="5"/>
      <c r="S3" s="5"/>
      <c r="T3" s="5"/>
      <c r="U3" s="25"/>
    </row>
    <row r="4" spans="1:26" x14ac:dyDescent="0.35">
      <c r="A4" s="1">
        <v>41333</v>
      </c>
      <c r="B4" s="4">
        <f>LN((PriceData!B5+PriceData!C5)/PriceData!D5)-LN(PriceData!B4/PriceData!D4)</f>
        <v>-2.5436585948210855E-2</v>
      </c>
      <c r="C4" s="4">
        <v>1.3479741786997401E-2</v>
      </c>
      <c r="D4" s="4">
        <v>1.3091347222700112E-2</v>
      </c>
      <c r="E4" s="22">
        <f t="shared" ref="E4:E11" si="4">Q$16*$B4+Q$17*$C4+Q$18*$D4</f>
        <v>-2.319826045664275E-3</v>
      </c>
      <c r="F4" s="22">
        <f t="shared" ref="F4:F11" si="5">R$16*$B4+R$17*$C4+R$18*$D4</f>
        <v>-5.9784220806067268E-3</v>
      </c>
      <c r="G4" s="22">
        <f t="shared" ref="G4:G11" si="6">S$16*$B4+S$17*$C4+S$18*$D4</f>
        <v>1.3266124776633893E-2</v>
      </c>
      <c r="H4" s="22">
        <f t="shared" ref="H4:H11" si="7">T$16*$B4+T$17*$C4+T$18*$D4</f>
        <v>3.7816768716221905E-4</v>
      </c>
      <c r="I4" s="22">
        <f t="shared" ref="I4:I11" si="8">U$16*$B4+U$17*$C4+U$18*$D4</f>
        <v>-6.0755207216810492E-3</v>
      </c>
      <c r="J4" s="22">
        <f t="shared" ref="J4:J11" si="9">V$16*$B4+V$17*$C4+V$18*$D4</f>
        <v>3.6535612121210148E-3</v>
      </c>
      <c r="K4" s="22">
        <f t="shared" si="1"/>
        <v>3.5564625710466924E-3</v>
      </c>
      <c r="L4" s="22">
        <f t="shared" si="2"/>
        <v>9.3162328184684725E-3</v>
      </c>
      <c r="M4" s="22">
        <f t="shared" si="3"/>
        <v>5.4246000449476471E-3</v>
      </c>
      <c r="N4" s="22">
        <f t="shared" ref="N4:N11" si="10">Z$16*$B4+Z$17*$C4+Z$18*$D4</f>
        <v>-1.3800527084078107E-2</v>
      </c>
      <c r="O4" s="4">
        <v>8.2844479999999998E-3</v>
      </c>
      <c r="R4" s="5"/>
      <c r="S4" s="5"/>
      <c r="T4" s="5"/>
      <c r="U4" s="25"/>
    </row>
    <row r="5" spans="1:26" x14ac:dyDescent="0.35">
      <c r="A5" s="1">
        <v>41364</v>
      </c>
      <c r="B5" s="4">
        <f>LN((PriceData!B6+PriceData!C6)/PriceData!D6)-LN(PriceData!B5/PriceData!D5)</f>
        <v>2.8505092918544861E-3</v>
      </c>
      <c r="C5" s="4">
        <v>1.1485342459683245E-2</v>
      </c>
      <c r="D5" s="4">
        <v>3.9685593706245026E-2</v>
      </c>
      <c r="E5" s="22">
        <f t="shared" si="4"/>
        <v>2.495155994048881E-2</v>
      </c>
      <c r="F5" s="22">
        <f t="shared" si="5"/>
        <v>7.1679258757688658E-3</v>
      </c>
      <c r="G5" s="22">
        <f t="shared" si="6"/>
        <v>2.6995480645292228E-2</v>
      </c>
      <c r="H5" s="22">
        <f t="shared" si="7"/>
        <v>1.8007148485927587E-2</v>
      </c>
      <c r="I5" s="22">
        <f t="shared" si="8"/>
        <v>1.4217988687409311E-2</v>
      </c>
      <c r="J5" s="22">
        <f t="shared" si="9"/>
        <v>1.6376696979366501E-2</v>
      </c>
      <c r="K5" s="22">
        <f t="shared" si="1"/>
        <v>2.3426759791006946E-2</v>
      </c>
      <c r="L5" s="22">
        <f t="shared" si="2"/>
        <v>3.0362035015493612E-2</v>
      </c>
      <c r="M5" s="22">
        <f t="shared" si="3"/>
        <v>2.9498551698710736E-2</v>
      </c>
      <c r="N5" s="22">
        <f t="shared" si="10"/>
        <v>8.2609843668592919E-3</v>
      </c>
      <c r="O5" s="4">
        <v>3.5320089999999998E-2</v>
      </c>
      <c r="R5" s="4"/>
      <c r="S5" s="4"/>
      <c r="T5" s="4"/>
      <c r="U5" s="25"/>
    </row>
    <row r="6" spans="1:26" x14ac:dyDescent="0.35">
      <c r="A6" s="1">
        <v>41394</v>
      </c>
      <c r="B6" s="4">
        <f>LN((PriceData!B7+PriceData!C7)/PriceData!D7)-LN(PriceData!B6/PriceData!D6)</f>
        <v>2.7104065231142727E-4</v>
      </c>
      <c r="C6" s="4">
        <v>4.0341445029001832E-3</v>
      </c>
      <c r="D6" s="4">
        <v>0.10105550352054404</v>
      </c>
      <c r="E6" s="22">
        <f t="shared" si="4"/>
        <v>6.0741718373251E-2</v>
      </c>
      <c r="F6" s="22">
        <f t="shared" si="5"/>
        <v>2.1525925776058052E-3</v>
      </c>
      <c r="G6" s="22">
        <f t="shared" si="6"/>
        <v>5.7395891962604313E-2</v>
      </c>
      <c r="H6" s="22">
        <f t="shared" si="7"/>
        <v>3.5120229558585216E-2</v>
      </c>
      <c r="I6" s="22">
        <f t="shared" si="8"/>
        <v>2.640793233201677E-2</v>
      </c>
      <c r="J6" s="22">
        <f t="shared" si="9"/>
        <v>2.7348708294663959E-2</v>
      </c>
      <c r="K6" s="22">
        <f t="shared" si="1"/>
        <v>5.1604048049074924E-2</v>
      </c>
      <c r="L6" s="22">
        <f t="shared" si="2"/>
        <v>7.1572785430192007E-2</v>
      </c>
      <c r="M6" s="22">
        <f t="shared" si="3"/>
        <v>7.1196475045133129E-2</v>
      </c>
      <c r="N6" s="22">
        <f t="shared" si="10"/>
        <v>1.110210770925244E-2</v>
      </c>
      <c r="O6" s="4">
        <v>1.4942540000000001E-2</v>
      </c>
      <c r="R6" s="5"/>
      <c r="S6" s="5"/>
      <c r="T6" s="5"/>
      <c r="U6" s="25"/>
    </row>
    <row r="7" spans="1:26" x14ac:dyDescent="0.35">
      <c r="A7" s="1">
        <v>41425</v>
      </c>
      <c r="B7" s="4">
        <f>LN((PriceData!B8+PriceData!C8)/PriceData!D8)-LN(PriceData!B7/PriceData!D7)</f>
        <v>2.234433673542835E-2</v>
      </c>
      <c r="C7" s="4">
        <v>-1.3019614315812333E-4</v>
      </c>
      <c r="D7" s="4">
        <v>3.8119753067196172E-3</v>
      </c>
      <c r="E7" s="22">
        <f t="shared" si="4"/>
        <v>1.1224919878203109E-2</v>
      </c>
      <c r="F7" s="22">
        <f t="shared" si="5"/>
        <v>1.1107070296135113E-2</v>
      </c>
      <c r="G7" s="22">
        <f t="shared" si="6"/>
        <v>2.0379981542746339E-3</v>
      </c>
      <c r="H7" s="22">
        <f t="shared" si="7"/>
        <v>8.6753719663299478E-3</v>
      </c>
      <c r="I7" s="22">
        <f t="shared" si="8"/>
        <v>1.2092613158604548E-2</v>
      </c>
      <c r="J7" s="22">
        <f t="shared" si="9"/>
        <v>6.47397993895793E-3</v>
      </c>
      <c r="K7" s="22">
        <f t="shared" si="1"/>
        <v>7.4595228014273651E-3</v>
      </c>
      <c r="L7" s="22">
        <f t="shared" si="2"/>
        <v>4.8767771596149416E-3</v>
      </c>
      <c r="M7" s="22">
        <f t="shared" si="3"/>
        <v>7.1242304474735899E-3</v>
      </c>
      <c r="N7" s="22">
        <f t="shared" si="10"/>
        <v>1.5996194016840184E-2</v>
      </c>
      <c r="O7" s="4">
        <v>1.9154440000000002E-2</v>
      </c>
      <c r="R7" s="5"/>
      <c r="S7" s="5"/>
      <c r="T7" s="5"/>
      <c r="U7" s="25"/>
    </row>
    <row r="8" spans="1:26" x14ac:dyDescent="0.35">
      <c r="A8" s="1">
        <v>41455</v>
      </c>
      <c r="B8" s="4">
        <f>LN((PriceData!B9+PriceData!C9)/PriceData!D9)-LN(PriceData!B8/PriceData!D8)</f>
        <v>-0.12590679066396016</v>
      </c>
      <c r="C8" s="4">
        <v>2.9918165736075863E-3</v>
      </c>
      <c r="D8" s="4">
        <v>1.1090818369323685E-3</v>
      </c>
      <c r="E8" s="22">
        <f t="shared" si="4"/>
        <v>-4.9697267163424645E-2</v>
      </c>
      <c r="F8" s="22">
        <f t="shared" si="5"/>
        <v>-6.1457487045176284E-2</v>
      </c>
      <c r="G8" s="22">
        <f t="shared" si="6"/>
        <v>1.9563124684362164E-3</v>
      </c>
      <c r="H8" s="22">
        <f t="shared" si="7"/>
        <v>-4.0601964084473398E-2</v>
      </c>
      <c r="I8" s="22">
        <f t="shared" si="8"/>
        <v>-6.1928170729345089E-2</v>
      </c>
      <c r="J8" s="22">
        <f t="shared" si="9"/>
        <v>-2.9703518919953154E-2</v>
      </c>
      <c r="K8" s="22">
        <f t="shared" si="1"/>
        <v>-3.0174202604121958E-2</v>
      </c>
      <c r="L8" s="22">
        <f t="shared" si="2"/>
        <v>-1.1215958465821841E-2</v>
      </c>
      <c r="M8" s="22">
        <f t="shared" si="3"/>
        <v>-2.4105819189578614E-2</v>
      </c>
      <c r="N8" s="22">
        <f t="shared" si="10"/>
        <v>-8.7425481966357355E-2</v>
      </c>
      <c r="O8" s="4">
        <v>-1.507114E-2</v>
      </c>
      <c r="R8" s="5"/>
      <c r="S8" s="5"/>
      <c r="T8" s="5"/>
      <c r="U8" s="25"/>
    </row>
    <row r="9" spans="1:26" x14ac:dyDescent="0.35">
      <c r="A9" s="1">
        <v>41486</v>
      </c>
      <c r="B9" s="4">
        <f>LN((PriceData!B10+PriceData!C10)/PriceData!D10)-LN(PriceData!B9/PriceData!D9)</f>
        <v>0.13210235941029014</v>
      </c>
      <c r="C9" s="4">
        <v>4.9556887168110464E-2</v>
      </c>
      <c r="D9" s="4">
        <v>2.3475255860745392E-2</v>
      </c>
      <c r="E9" s="22">
        <f t="shared" si="4"/>
        <v>6.6926097280563285E-2</v>
      </c>
      <c r="F9" s="22">
        <f t="shared" si="5"/>
        <v>9.0829623289200301E-2</v>
      </c>
      <c r="G9" s="22">
        <f t="shared" si="6"/>
        <v>3.5211989949059677E-2</v>
      </c>
      <c r="H9" s="22">
        <f t="shared" si="7"/>
        <v>6.8378167479715327E-2</v>
      </c>
      <c r="I9" s="22">
        <f t="shared" si="8"/>
        <v>8.4309215462359033E-2</v>
      </c>
      <c r="J9" s="22">
        <f t="shared" si="9"/>
        <v>6.3672847401814114E-2</v>
      </c>
      <c r="K9" s="22">
        <f t="shared" si="1"/>
        <v>5.7152439574972846E-2</v>
      </c>
      <c r="L9" s="22">
        <f t="shared" si="2"/>
        <v>3.9554292477172882E-2</v>
      </c>
      <c r="M9" s="22">
        <f t="shared" si="3"/>
        <v>4.7808839701390847E-2</v>
      </c>
      <c r="N9" s="22">
        <f t="shared" si="10"/>
        <v>0.10473055460689973</v>
      </c>
      <c r="O9" s="4">
        <v>5.2689630000000001E-2</v>
      </c>
      <c r="R9" s="5"/>
      <c r="S9" s="5"/>
      <c r="T9" s="5"/>
      <c r="U9" s="25"/>
    </row>
    <row r="10" spans="1:26" x14ac:dyDescent="0.35">
      <c r="A10" s="1">
        <v>41517</v>
      </c>
      <c r="B10" s="4">
        <f>LN((PriceData!B11+PriceData!C11)/PriceData!D11)-LN(PriceData!B10/PriceData!D10)</f>
        <v>8.0094051240918951E-2</v>
      </c>
      <c r="C10" s="4">
        <v>-3.0472091861384776E-2</v>
      </c>
      <c r="D10" s="4">
        <v>-6.0905010386222536E-2</v>
      </c>
      <c r="E10" s="22">
        <f t="shared" si="4"/>
        <v>-4.5053857353659355E-3</v>
      </c>
      <c r="F10" s="22">
        <f t="shared" si="5"/>
        <v>2.4810979689767088E-2</v>
      </c>
      <c r="G10" s="22">
        <f t="shared" si="6"/>
        <v>-4.7210197050045546E-2</v>
      </c>
      <c r="H10" s="22">
        <f t="shared" si="7"/>
        <v>-3.7610170022294546E-3</v>
      </c>
      <c r="I10" s="22">
        <f t="shared" si="8"/>
        <v>1.7202750058557648E-2</v>
      </c>
      <c r="J10" s="22">
        <f t="shared" si="9"/>
        <v>-1.0438785717018284E-2</v>
      </c>
      <c r="K10" s="22">
        <f t="shared" si="1"/>
        <v>-1.8047015348227724E-2</v>
      </c>
      <c r="L10" s="22">
        <f t="shared" si="2"/>
        <v>-4.0718520518540836E-2</v>
      </c>
      <c r="M10" s="22">
        <f t="shared" si="3"/>
        <v>-2.9661906208310461E-2</v>
      </c>
      <c r="N10" s="22">
        <f t="shared" si="10"/>
        <v>4.388091645774405E-2</v>
      </c>
      <c r="O10" s="4">
        <v>-2.5760709999999999E-2</v>
      </c>
      <c r="R10" s="5"/>
      <c r="S10" s="5"/>
      <c r="T10" s="5"/>
      <c r="U10" s="25"/>
    </row>
    <row r="11" spans="1:26" x14ac:dyDescent="0.35">
      <c r="A11" s="1">
        <v>41547</v>
      </c>
      <c r="B11" s="4">
        <f>LN((PriceData!B12+PriceData!C12)/PriceData!D12)-LN(PriceData!B11/PriceData!D11)</f>
        <v>-2.1715319113714937E-2</v>
      </c>
      <c r="C11" s="4">
        <v>-2.9973616238710754E-2</v>
      </c>
      <c r="D11" s="4">
        <v>5.8427021463505646E-2</v>
      </c>
      <c r="E11" s="22">
        <f t="shared" si="4"/>
        <v>2.6370085232617409E-2</v>
      </c>
      <c r="F11" s="22">
        <f t="shared" si="5"/>
        <v>-2.5844467676212846E-2</v>
      </c>
      <c r="G11" s="22">
        <f t="shared" si="6"/>
        <v>1.8646734497508269E-2</v>
      </c>
      <c r="H11" s="22">
        <f t="shared" si="7"/>
        <v>2.2460287036933195E-3</v>
      </c>
      <c r="I11" s="22">
        <f t="shared" si="8"/>
        <v>-3.7443082506587455E-3</v>
      </c>
      <c r="J11" s="22">
        <f t="shared" si="9"/>
        <v>-5.8088825319076998E-3</v>
      </c>
      <c r="K11" s="22">
        <f t="shared" ref="K11:K74" si="11">W$16*$B11+W$17*$C11+W$18*$D11</f>
        <v>1.62912768936464E-2</v>
      </c>
      <c r="L11" s="22">
        <f t="shared" ref="L11:L74" si="12">X$16*$B11+X$17*$C11+X$18*$D11</f>
        <v>3.2732659865340304E-2</v>
      </c>
      <c r="M11" s="22">
        <f t="shared" ref="M11:M74" si="13">Y$16*$B11+Y$17*$C11+Y$18*$D11</f>
        <v>3.3558489577839884E-2</v>
      </c>
      <c r="N11" s="22">
        <f t="shared" si="10"/>
        <v>-1.5352744480992039E-2</v>
      </c>
      <c r="O11" s="4">
        <v>3.7514240000000004E-2</v>
      </c>
      <c r="R11" s="5"/>
      <c r="S11" s="5"/>
      <c r="T11" s="5"/>
      <c r="U11" s="25"/>
    </row>
    <row r="12" spans="1:26" x14ac:dyDescent="0.35">
      <c r="A12" s="1">
        <v>41578</v>
      </c>
      <c r="B12" s="4">
        <f>LN((PriceData!B13+PriceData!C13)/PriceData!D13)-LN(PriceData!B12/PriceData!D12)</f>
        <v>9.2019317961629987E-2</v>
      </c>
      <c r="C12" s="4">
        <v>7.3455321171819854E-2</v>
      </c>
      <c r="D12" s="4">
        <v>6.1636558222629034E-2</v>
      </c>
      <c r="E12" s="22">
        <f t="shared" ref="E12:E75" si="14">Q$16*$B12+Q$17*$C12+Q$18*$D12</f>
        <v>7.3789662118229404E-2</v>
      </c>
      <c r="F12" s="22">
        <f t="shared" ref="F12:F75" si="15">R$16*$B12+R$17*$C12+R$18*$D12</f>
        <v>8.2737319566724921E-2</v>
      </c>
      <c r="G12" s="22">
        <f t="shared" ref="G12:G75" si="16">S$16*$B12+S$17*$C12+S$18*$D12</f>
        <v>6.6955001549764914E-2</v>
      </c>
      <c r="H12" s="22">
        <f t="shared" ref="H12:H75" si="17">T$16*$B12+T$17*$C12+T$18*$D12</f>
        <v>7.5703732452026287E-2</v>
      </c>
      <c r="I12" s="22">
        <f t="shared" ref="I12:I75" si="18">U$16*$B12+U$17*$C12+U$18*$D12</f>
        <v>7.9782628829427216E-2</v>
      </c>
      <c r="J12" s="22">
        <f t="shared" ref="J12:J75" si="19">V$16*$B12+V$17*$C12+V$18*$D12</f>
        <v>7.5141629631974682E-2</v>
      </c>
      <c r="K12" s="22">
        <f t="shared" si="11"/>
        <v>7.2186938894676977E-2</v>
      </c>
      <c r="L12" s="22">
        <f t="shared" si="12"/>
        <v>6.7038586786367288E-2</v>
      </c>
      <c r="M12" s="22">
        <f t="shared" si="13"/>
        <v>6.8894986465348307E-2</v>
      </c>
      <c r="N12" s="22">
        <f t="shared" ref="N12:N75" si="20">Z$16*$B12+Z$17*$C12+Z$18*$D12</f>
        <v>8.5268242629767871E-2</v>
      </c>
      <c r="O12" s="4">
        <v>3.9907619999999998E-2</v>
      </c>
    </row>
    <row r="13" spans="1:26" x14ac:dyDescent="0.35">
      <c r="A13" s="1">
        <v>41608</v>
      </c>
      <c r="B13" s="4">
        <f>LN((PriceData!B14+PriceData!C14)/PriceData!D14)-LN(PriceData!B13/PriceData!D13)</f>
        <v>6.7352569740978474E-2</v>
      </c>
      <c r="C13" s="4">
        <v>4.2074475125234656E-2</v>
      </c>
      <c r="D13" s="4">
        <v>2.8033239666818588E-2</v>
      </c>
      <c r="E13" s="22">
        <f t="shared" si="14"/>
        <v>4.3760971696482548E-2</v>
      </c>
      <c r="F13" s="22">
        <f t="shared" si="15"/>
        <v>5.4713522433106565E-2</v>
      </c>
      <c r="G13" s="22">
        <f t="shared" si="16"/>
        <v>3.4351795623105821E-2</v>
      </c>
      <c r="H13" s="22">
        <f t="shared" si="17"/>
        <v>4.5820094844343906E-2</v>
      </c>
      <c r="I13" s="22">
        <f t="shared" si="18"/>
        <v>5.1203213568502548E-2</v>
      </c>
      <c r="J13" s="22">
        <f t="shared" si="19"/>
        <v>4.4883689914566594E-2</v>
      </c>
      <c r="K13" s="22">
        <f t="shared" si="11"/>
        <v>4.1373381049962576E-2</v>
      </c>
      <c r="L13" s="22">
        <f t="shared" si="12"/>
        <v>3.4773419765917787E-2</v>
      </c>
      <c r="M13" s="22">
        <f t="shared" si="13"/>
        <v>3.7301229227492169E-2</v>
      </c>
      <c r="N13" s="22">
        <f t="shared" si="20"/>
        <v>5.8365017810413714E-2</v>
      </c>
      <c r="O13" s="4">
        <v>2.497284E-2</v>
      </c>
    </row>
    <row r="14" spans="1:26" x14ac:dyDescent="0.35">
      <c r="A14" s="1">
        <v>41639</v>
      </c>
      <c r="B14" s="4">
        <f>LN((PriceData!B15+PriceData!C15)/PriceData!D15)-LN(PriceData!B14/PriceData!D14)</f>
        <v>8.8623915470291692E-3</v>
      </c>
      <c r="C14" s="4">
        <v>-3.3934276658582618E-2</v>
      </c>
      <c r="D14" s="4">
        <v>9.0996439386466399E-2</v>
      </c>
      <c r="E14" s="22">
        <f t="shared" si="14"/>
        <v>5.8142820250691507E-2</v>
      </c>
      <c r="F14" s="22">
        <f t="shared" si="15"/>
        <v>-1.2535942555776725E-2</v>
      </c>
      <c r="G14" s="22">
        <f t="shared" si="16"/>
        <v>3.4777617166194347E-2</v>
      </c>
      <c r="H14" s="22">
        <f t="shared" si="17"/>
        <v>2.1974851424970982E-2</v>
      </c>
      <c r="I14" s="22">
        <f t="shared" si="18"/>
        <v>1.869673645548553E-2</v>
      </c>
      <c r="J14" s="22">
        <f t="shared" si="19"/>
        <v>7.9975694040825829E-3</v>
      </c>
      <c r="K14" s="22">
        <f t="shared" si="11"/>
        <v>3.9230248415344837E-2</v>
      </c>
      <c r="L14" s="22">
        <f t="shared" si="12"/>
        <v>5.7796891393512864E-2</v>
      </c>
      <c r="M14" s="22">
        <f t="shared" si="13"/>
        <v>6.2076558214074047E-2</v>
      </c>
      <c r="N14" s="22">
        <f t="shared" si="20"/>
        <v>8.516462689850535E-3</v>
      </c>
      <c r="O14" s="4">
        <v>2.6159490000000001E-2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 t="s">
        <v>40</v>
      </c>
    </row>
    <row r="15" spans="1:26" x14ac:dyDescent="0.35">
      <c r="A15" s="1">
        <v>41670</v>
      </c>
      <c r="B15" s="4">
        <f>LN((PriceData!B16+PriceData!C16)/PriceData!D16)-LN(PriceData!B15/PriceData!D15)</f>
        <v>-0.11394919913486046</v>
      </c>
      <c r="C15" s="4">
        <v>-5.2820209662255202E-2</v>
      </c>
      <c r="D15" s="4">
        <v>-5.0880054346667869E-2</v>
      </c>
      <c r="E15" s="22">
        <f t="shared" si="14"/>
        <v>-7.6107712261944904E-2</v>
      </c>
      <c r="F15" s="22">
        <f t="shared" si="15"/>
        <v>-8.338470439855783E-2</v>
      </c>
      <c r="G15" s="22">
        <f t="shared" si="16"/>
        <v>-5.1753124238682169E-2</v>
      </c>
      <c r="H15" s="22">
        <f t="shared" si="17"/>
        <v>-7.2549821047927843E-2</v>
      </c>
      <c r="I15" s="22">
        <f t="shared" si="18"/>
        <v>-8.2899665569660996E-2</v>
      </c>
      <c r="J15" s="22">
        <f t="shared" si="19"/>
        <v>-6.7617418201509683E-2</v>
      </c>
      <c r="K15" s="22">
        <f t="shared" si="11"/>
        <v>-6.7132379372612849E-2</v>
      </c>
      <c r="L15" s="22">
        <f t="shared" si="12"/>
        <v>-5.7574999888604594E-2</v>
      </c>
      <c r="M15" s="22">
        <f t="shared" si="13"/>
        <v>-6.368789883586512E-2</v>
      </c>
      <c r="N15" s="22">
        <f t="shared" si="20"/>
        <v>-9.5416486761520133E-2</v>
      </c>
      <c r="O15" s="4">
        <v>-3.004683E-2</v>
      </c>
      <c r="Q15" t="s">
        <v>21</v>
      </c>
      <c r="R15" t="s">
        <v>23</v>
      </c>
      <c r="S15" t="s">
        <v>22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</row>
    <row r="16" spans="1:26" x14ac:dyDescent="0.35">
      <c r="A16" s="1">
        <v>41698</v>
      </c>
      <c r="B16" s="4">
        <f>LN((PriceData!B17+PriceData!C17)/PriceData!D17)-LN(PriceData!B16/PriceData!D16)</f>
        <v>5.5729076077495776E-2</v>
      </c>
      <c r="C16" s="4">
        <v>2.6276638440540623E-2</v>
      </c>
      <c r="D16" s="4">
        <v>0.1069980282356271</v>
      </c>
      <c r="E16" s="22">
        <f t="shared" si="14"/>
        <v>8.6490447372374574E-2</v>
      </c>
      <c r="F16" s="22">
        <f t="shared" si="15"/>
        <v>4.1002857259018199E-2</v>
      </c>
      <c r="G16" s="22">
        <f t="shared" si="16"/>
        <v>7.0673402827838183E-2</v>
      </c>
      <c r="H16" s="22">
        <f t="shared" si="17"/>
        <v>6.3001247584554498E-2</v>
      </c>
      <c r="I16" s="22">
        <f t="shared" si="18"/>
        <v>6.1183204707789818E-2</v>
      </c>
      <c r="J16" s="22">
        <f t="shared" si="19"/>
        <v>5.3820095298551029E-2</v>
      </c>
      <c r="K16" s="22">
        <f t="shared" si="11"/>
        <v>7.4000442747322648E-2</v>
      </c>
      <c r="L16" s="22">
        <f t="shared" si="12"/>
        <v>8.5726855060796664E-2</v>
      </c>
      <c r="M16" s="22">
        <f t="shared" si="13"/>
        <v>8.8672098824492174E-2</v>
      </c>
      <c r="N16" s="22">
        <f t="shared" si="20"/>
        <v>5.4965483765917873E-2</v>
      </c>
      <c r="O16" s="4">
        <v>4.6225450000000001E-2</v>
      </c>
      <c r="Q16" s="5">
        <v>0.4</v>
      </c>
      <c r="R16" s="5">
        <v>0.5</v>
      </c>
      <c r="S16" s="5">
        <v>0</v>
      </c>
      <c r="T16" s="26">
        <f>1/3</f>
        <v>0.33333333333333331</v>
      </c>
      <c r="U16" s="5">
        <v>0.5</v>
      </c>
      <c r="V16" s="5">
        <v>0.25</v>
      </c>
      <c r="W16" s="5">
        <v>0.25</v>
      </c>
      <c r="X16" s="5">
        <v>0.1</v>
      </c>
      <c r="Y16" s="5">
        <v>0.2</v>
      </c>
      <c r="Z16" s="5">
        <v>0.7</v>
      </c>
    </row>
    <row r="17" spans="1:26" x14ac:dyDescent="0.35">
      <c r="A17" s="1">
        <v>41729</v>
      </c>
      <c r="B17" s="4">
        <f>LN((PriceData!B18+PriceData!C18)/PriceData!D18)-LN(PriceData!B17/PriceData!D17)</f>
        <v>1.9756423860205263E-2</v>
      </c>
      <c r="C17" s="4">
        <v>2.4363817021236578E-2</v>
      </c>
      <c r="D17" s="4">
        <v>-9.1994417604910339E-3</v>
      </c>
      <c r="E17" s="22">
        <f t="shared" si="14"/>
        <v>2.3829044877874857E-3</v>
      </c>
      <c r="F17" s="22">
        <f t="shared" si="15"/>
        <v>2.2060120440720921E-2</v>
      </c>
      <c r="G17" s="22">
        <f t="shared" si="16"/>
        <v>5.9040246912863917E-3</v>
      </c>
      <c r="H17" s="22">
        <f t="shared" si="17"/>
        <v>1.1640266373650269E-2</v>
      </c>
      <c r="I17" s="22">
        <f t="shared" si="18"/>
        <v>1.3669305745289018E-2</v>
      </c>
      <c r="J17" s="22">
        <f t="shared" si="19"/>
        <v>1.4821154035546846E-2</v>
      </c>
      <c r="K17" s="22">
        <f t="shared" si="11"/>
        <v>6.4303393401149433E-3</v>
      </c>
      <c r="L17" s="22">
        <f t="shared" si="12"/>
        <v>4.0879655792411956E-4</v>
      </c>
      <c r="M17" s="22">
        <f t="shared" si="13"/>
        <v>-5.1942758179011894E-5</v>
      </c>
      <c r="N17" s="22">
        <f t="shared" si="20"/>
        <v>1.7782315930341894E-2</v>
      </c>
      <c r="O17" s="4">
        <v>4.544101E-3</v>
      </c>
      <c r="Q17" s="5">
        <v>0</v>
      </c>
      <c r="R17" s="5">
        <v>0.5</v>
      </c>
      <c r="S17" s="5">
        <v>0.45</v>
      </c>
      <c r="T17" s="4">
        <f t="shared" ref="T17:T18" si="21">1/3</f>
        <v>0.33333333333333331</v>
      </c>
      <c r="U17" s="5">
        <v>0.25</v>
      </c>
      <c r="V17" s="5">
        <v>0.5</v>
      </c>
      <c r="W17" s="5">
        <v>0.25</v>
      </c>
      <c r="X17" s="5">
        <v>0.2</v>
      </c>
      <c r="Y17" s="5">
        <v>0.1</v>
      </c>
      <c r="Z17" s="5">
        <v>0.2</v>
      </c>
    </row>
    <row r="18" spans="1:26" x14ac:dyDescent="0.35">
      <c r="A18" s="1">
        <v>41759</v>
      </c>
      <c r="B18" s="4">
        <f>LN((PriceData!B19+PriceData!C19)/PriceData!D19)-LN(PriceData!B18/PriceData!D18)</f>
        <v>9.4761325406449881E-2</v>
      </c>
      <c r="C18" s="4">
        <v>3.1671827737127067E-2</v>
      </c>
      <c r="D18" s="4">
        <v>-9.1588793441612637E-3</v>
      </c>
      <c r="E18" s="22">
        <f t="shared" si="14"/>
        <v>3.2409202556083198E-2</v>
      </c>
      <c r="F18" s="22">
        <f t="shared" si="15"/>
        <v>6.3216576571788474E-2</v>
      </c>
      <c r="G18" s="22">
        <f t="shared" si="16"/>
        <v>9.2149388424184846E-3</v>
      </c>
      <c r="H18" s="22">
        <f t="shared" si="17"/>
        <v>3.9091424599805226E-2</v>
      </c>
      <c r="I18" s="22">
        <f t="shared" si="18"/>
        <v>5.3008899801466391E-2</v>
      </c>
      <c r="J18" s="22">
        <f t="shared" si="19"/>
        <v>3.7236525384135688E-2</v>
      </c>
      <c r="K18" s="22">
        <f t="shared" si="11"/>
        <v>2.7028848613813605E-2</v>
      </c>
      <c r="L18" s="22">
        <f t="shared" si="12"/>
        <v>9.3992825471575191E-3</v>
      </c>
      <c r="M18" s="22">
        <f t="shared" si="13"/>
        <v>1.5708232314089798E-2</v>
      </c>
      <c r="N18" s="22">
        <f t="shared" si="20"/>
        <v>7.1751405397524198E-2</v>
      </c>
      <c r="O18" s="4">
        <v>1.569094E-3</v>
      </c>
      <c r="Q18" s="5">
        <v>0.6</v>
      </c>
      <c r="R18" s="5"/>
      <c r="S18" s="5">
        <v>0.55000000000000004</v>
      </c>
      <c r="T18" s="4">
        <f t="shared" si="21"/>
        <v>0.33333333333333331</v>
      </c>
      <c r="U18" s="5">
        <v>0.25</v>
      </c>
      <c r="V18" s="5">
        <v>0.25</v>
      </c>
      <c r="W18" s="5">
        <v>0.5</v>
      </c>
      <c r="X18" s="5">
        <v>0.7</v>
      </c>
      <c r="Y18" s="5">
        <v>0.7</v>
      </c>
      <c r="Z18" s="5">
        <v>0.1</v>
      </c>
    </row>
    <row r="19" spans="1:26" x14ac:dyDescent="0.35">
      <c r="A19" s="1">
        <v>41790</v>
      </c>
      <c r="B19" s="4">
        <f>LN((PriceData!B20+PriceData!C20)/PriceData!D20)-LN(PriceData!B19/PriceData!D19)</f>
        <v>7.5379321047956971E-2</v>
      </c>
      <c r="C19" s="4">
        <v>-2.1551000510931395E-2</v>
      </c>
      <c r="D19" s="4">
        <v>5.7193495876024514E-2</v>
      </c>
      <c r="E19" s="22">
        <f t="shared" si="14"/>
        <v>6.4467825944797497E-2</v>
      </c>
      <c r="F19" s="22">
        <f t="shared" si="15"/>
        <v>2.6914160268512788E-2</v>
      </c>
      <c r="G19" s="22">
        <f t="shared" si="16"/>
        <v>2.1758472501894353E-2</v>
      </c>
      <c r="H19" s="22">
        <f t="shared" si="17"/>
        <v>3.7007272137683359E-2</v>
      </c>
      <c r="I19" s="22">
        <f t="shared" si="18"/>
        <v>4.6600284365251765E-2</v>
      </c>
      <c r="J19" s="22">
        <f t="shared" si="19"/>
        <v>2.2367703975529674E-2</v>
      </c>
      <c r="K19" s="22">
        <f t="shared" si="11"/>
        <v>4.2053828072268651E-2</v>
      </c>
      <c r="L19" s="22">
        <f t="shared" si="12"/>
        <v>4.3263179115826576E-2</v>
      </c>
      <c r="M19" s="22">
        <f t="shared" si="13"/>
        <v>5.2956211271715417E-2</v>
      </c>
      <c r="N19" s="22">
        <f t="shared" si="20"/>
        <v>5.4174674218986051E-2</v>
      </c>
      <c r="O19" s="4">
        <v>2.0260400000000001E-2</v>
      </c>
    </row>
    <row r="20" spans="1:26" x14ac:dyDescent="0.35">
      <c r="A20" s="1">
        <v>41820</v>
      </c>
      <c r="B20" s="4">
        <f>LN((PriceData!B21+PriceData!C21)/PriceData!D21)-LN(PriceData!B20/PriceData!D20)</f>
        <v>2.7286251764316649E-2</v>
      </c>
      <c r="C20" s="4">
        <v>-2.7608788543371787E-2</v>
      </c>
      <c r="D20" s="4">
        <v>2.0383571449572813E-2</v>
      </c>
      <c r="E20" s="22">
        <f t="shared" si="14"/>
        <v>2.3144643575470348E-2</v>
      </c>
      <c r="F20" s="22">
        <f t="shared" si="15"/>
        <v>-1.6126838952756906E-4</v>
      </c>
      <c r="G20" s="22">
        <f t="shared" si="16"/>
        <v>-1.2129905472522563E-3</v>
      </c>
      <c r="H20" s="22">
        <f t="shared" si="17"/>
        <v>6.6870115568392237E-3</v>
      </c>
      <c r="I20" s="22">
        <f t="shared" si="18"/>
        <v>1.1836821608708581E-2</v>
      </c>
      <c r="J20" s="22">
        <f t="shared" si="19"/>
        <v>-1.8869384682135282E-3</v>
      </c>
      <c r="K20" s="22">
        <f t="shared" si="11"/>
        <v>1.0111151530022622E-2</v>
      </c>
      <c r="L20" s="22">
        <f t="shared" si="12"/>
        <v>1.1475367482458275E-2</v>
      </c>
      <c r="M20" s="22">
        <f t="shared" si="13"/>
        <v>1.696487151322712E-2</v>
      </c>
      <c r="N20" s="22">
        <f t="shared" si="20"/>
        <v>1.5616975671304578E-2</v>
      </c>
      <c r="O20" s="4">
        <v>2.7990620000000001E-2</v>
      </c>
    </row>
    <row r="21" spans="1:26" x14ac:dyDescent="0.35">
      <c r="A21" s="1">
        <v>41851</v>
      </c>
      <c r="B21" s="4">
        <f>LN((PriceData!B22+PriceData!C22)/PriceData!D22)-LN(PriceData!B21/PriceData!D21)</f>
        <v>2.8326279243099162E-2</v>
      </c>
      <c r="C21" s="4">
        <v>-8.0023712609804676E-3</v>
      </c>
      <c r="D21" s="4">
        <v>1.6315047743375999E-3</v>
      </c>
      <c r="E21" s="22">
        <f t="shared" si="14"/>
        <v>1.2309414561842225E-2</v>
      </c>
      <c r="F21" s="22">
        <f t="shared" si="15"/>
        <v>1.0161953991059347E-2</v>
      </c>
      <c r="G21" s="22">
        <f t="shared" si="16"/>
        <v>-2.7037394415555306E-3</v>
      </c>
      <c r="H21" s="22">
        <f t="shared" si="17"/>
        <v>7.3184709188187655E-3</v>
      </c>
      <c r="I21" s="22">
        <f t="shared" si="18"/>
        <v>1.2570422999888864E-2</v>
      </c>
      <c r="J21" s="22">
        <f t="shared" si="19"/>
        <v>3.4882603738689566E-3</v>
      </c>
      <c r="K21" s="22">
        <f t="shared" si="11"/>
        <v>5.8967293826984735E-3</v>
      </c>
      <c r="L21" s="22">
        <f t="shared" si="12"/>
        <v>2.3742070141501426E-3</v>
      </c>
      <c r="M21" s="22">
        <f t="shared" si="13"/>
        <v>6.0070720645581058E-3</v>
      </c>
      <c r="N21" s="22">
        <f t="shared" si="20"/>
        <v>1.8391071695407078E-2</v>
      </c>
      <c r="O21" s="4">
        <v>-2.0567519999999999E-2</v>
      </c>
    </row>
    <row r="22" spans="1:26" x14ac:dyDescent="0.35">
      <c r="A22" s="1">
        <v>41882</v>
      </c>
      <c r="B22" s="4">
        <f>LN((PriceData!B23+PriceData!C23)/PriceData!D23)-LN(PriceData!B22/PriceData!D22)</f>
        <v>7.4264879560803632E-2</v>
      </c>
      <c r="C22" s="4">
        <v>7.2212388515624504E-2</v>
      </c>
      <c r="D22" s="4">
        <v>4.552447572985141E-2</v>
      </c>
      <c r="E22" s="22">
        <f t="shared" si="14"/>
        <v>5.7020637262232297E-2</v>
      </c>
      <c r="F22" s="22">
        <f t="shared" si="15"/>
        <v>7.3238634038214068E-2</v>
      </c>
      <c r="G22" s="22">
        <f t="shared" si="16"/>
        <v>5.7534036483449305E-2</v>
      </c>
      <c r="H22" s="22">
        <f t="shared" si="17"/>
        <v>6.4000581268759849E-2</v>
      </c>
      <c r="I22" s="22">
        <f t="shared" si="18"/>
        <v>6.6566655841770794E-2</v>
      </c>
      <c r="J22" s="22">
        <f t="shared" si="19"/>
        <v>6.6053533080476012E-2</v>
      </c>
      <c r="K22" s="22">
        <f t="shared" si="11"/>
        <v>5.9381554884032739E-2</v>
      </c>
      <c r="L22" s="22">
        <f t="shared" si="12"/>
        <v>5.3736098670101248E-2</v>
      </c>
      <c r="M22" s="22">
        <f t="shared" si="13"/>
        <v>5.3941347774619161E-2</v>
      </c>
      <c r="N22" s="22">
        <f t="shared" si="20"/>
        <v>7.0980340968672589E-2</v>
      </c>
      <c r="O22" s="4">
        <v>4.0226070000000003E-2</v>
      </c>
    </row>
    <row r="23" spans="1:26" x14ac:dyDescent="0.35">
      <c r="A23" s="1">
        <v>41912</v>
      </c>
      <c r="B23" s="4">
        <f>LN((PriceData!B24+PriceData!C24)/PriceData!D24)-LN(PriceData!B23/PriceData!D23)</f>
        <v>-1.7220597751670397E-2</v>
      </c>
      <c r="C23" s="4">
        <v>7.5516961718866682E-3</v>
      </c>
      <c r="D23" s="4">
        <v>-9.5020388843689574E-3</v>
      </c>
      <c r="E23" s="22">
        <f t="shared" si="14"/>
        <v>-1.2589462431289533E-2</v>
      </c>
      <c r="F23" s="22">
        <f t="shared" si="15"/>
        <v>-4.8344507898918643E-3</v>
      </c>
      <c r="G23" s="22">
        <f t="shared" si="16"/>
        <v>-1.8278581090539264E-3</v>
      </c>
      <c r="H23" s="22">
        <f t="shared" si="17"/>
        <v>-6.3903134880508956E-3</v>
      </c>
      <c r="I23" s="22">
        <f t="shared" si="18"/>
        <v>-9.0978845539557707E-3</v>
      </c>
      <c r="J23" s="22">
        <f t="shared" si="19"/>
        <v>-2.9048110730665044E-3</v>
      </c>
      <c r="K23" s="22">
        <f t="shared" si="11"/>
        <v>-7.1682448371304108E-3</v>
      </c>
      <c r="L23" s="22">
        <f t="shared" si="12"/>
        <v>-6.8631477598479753E-3</v>
      </c>
      <c r="M23" s="22">
        <f t="shared" si="13"/>
        <v>-9.3403771522036824E-3</v>
      </c>
      <c r="N23" s="22">
        <f t="shared" si="20"/>
        <v>-1.149428308022884E-2</v>
      </c>
      <c r="O23" s="4">
        <v>-2.520847E-2</v>
      </c>
    </row>
    <row r="24" spans="1:26" x14ac:dyDescent="0.35">
      <c r="A24" s="1">
        <v>41943</v>
      </c>
      <c r="B24" s="4">
        <f>LN((PriceData!B25+PriceData!C25)/PriceData!D25)-LN(PriceData!B24/PriceData!D24)</f>
        <v>6.9489026297427259E-2</v>
      </c>
      <c r="C24" s="4">
        <v>4.863774058448822E-2</v>
      </c>
      <c r="D24" s="4">
        <v>2.6053228203980261E-2</v>
      </c>
      <c r="E24" s="22">
        <f t="shared" si="14"/>
        <v>4.3427547441359057E-2</v>
      </c>
      <c r="F24" s="22">
        <f t="shared" si="15"/>
        <v>5.906338344095774E-2</v>
      </c>
      <c r="G24" s="22">
        <f t="shared" si="16"/>
        <v>3.6216258775208843E-2</v>
      </c>
      <c r="H24" s="22">
        <f t="shared" si="17"/>
        <v>4.8059998361965242E-2</v>
      </c>
      <c r="I24" s="22">
        <f t="shared" si="18"/>
        <v>5.341725534583075E-2</v>
      </c>
      <c r="J24" s="22">
        <f t="shared" si="19"/>
        <v>4.820443391759599E-2</v>
      </c>
      <c r="K24" s="22">
        <f t="shared" si="11"/>
        <v>4.2558305822469E-2</v>
      </c>
      <c r="L24" s="22">
        <f t="shared" si="12"/>
        <v>3.4913710489426555E-2</v>
      </c>
      <c r="M24" s="22">
        <f t="shared" si="13"/>
        <v>3.6998839060720462E-2</v>
      </c>
      <c r="N24" s="22">
        <f t="shared" si="20"/>
        <v>6.097518934549475E-2</v>
      </c>
      <c r="O24" s="4">
        <v>2.1171740000000001E-2</v>
      </c>
    </row>
    <row r="25" spans="1:26" x14ac:dyDescent="0.35">
      <c r="A25" s="1">
        <v>41973</v>
      </c>
      <c r="B25" s="4">
        <f>LN((PriceData!B26+PriceData!C26)/PriceData!D26)-LN(PriceData!B25/PriceData!D25)</f>
        <v>0.10034797638020887</v>
      </c>
      <c r="C25" s="4">
        <v>3.5569351417954032E-2</v>
      </c>
      <c r="D25" s="4">
        <v>1.2290163796697229E-2</v>
      </c>
      <c r="E25" s="22">
        <f t="shared" si="14"/>
        <v>4.7513288830101891E-2</v>
      </c>
      <c r="F25" s="22">
        <f t="shared" si="15"/>
        <v>6.7958663899081451E-2</v>
      </c>
      <c r="G25" s="22">
        <f t="shared" si="16"/>
        <v>2.2765798226262794E-2</v>
      </c>
      <c r="H25" s="22">
        <f t="shared" si="17"/>
        <v>4.9402497198286703E-2</v>
      </c>
      <c r="I25" s="22">
        <f t="shared" si="18"/>
        <v>6.213886699376725E-2</v>
      </c>
      <c r="J25" s="22">
        <f t="shared" si="19"/>
        <v>4.594421075320354E-2</v>
      </c>
      <c r="K25" s="22">
        <f t="shared" si="11"/>
        <v>4.012441384788934E-2</v>
      </c>
      <c r="L25" s="22">
        <f t="shared" si="12"/>
        <v>2.5751782579299755E-2</v>
      </c>
      <c r="M25" s="22">
        <f t="shared" si="13"/>
        <v>3.222964507552524E-2</v>
      </c>
      <c r="N25" s="22">
        <f t="shared" si="20"/>
        <v>7.8586470129406741E-2</v>
      </c>
      <c r="O25" s="4">
        <v>2.1114110000000002E-2</v>
      </c>
    </row>
    <row r="26" spans="1:26" x14ac:dyDescent="0.35">
      <c r="A26" s="1">
        <v>42004</v>
      </c>
      <c r="B26" s="4">
        <f>LN((PriceData!B27+PriceData!C27)/PriceData!D27)-LN(PriceData!B26/PriceData!D26)</f>
        <v>-7.4606154176779071E-2</v>
      </c>
      <c r="C26" s="4">
        <v>7.2719144264112856E-3</v>
      </c>
      <c r="D26" s="4">
        <v>3.013270525885936E-2</v>
      </c>
      <c r="E26" s="22">
        <f t="shared" si="14"/>
        <v>-1.1762838515396015E-2</v>
      </c>
      <c r="F26" s="22">
        <f t="shared" si="15"/>
        <v>-3.3667119875183893E-2</v>
      </c>
      <c r="G26" s="22">
        <f t="shared" si="16"/>
        <v>1.9845349384257728E-2</v>
      </c>
      <c r="H26" s="22">
        <f t="shared" si="17"/>
        <v>-1.2400511497169475E-2</v>
      </c>
      <c r="I26" s="22">
        <f t="shared" si="18"/>
        <v>-2.7951922167071874E-2</v>
      </c>
      <c r="J26" s="22">
        <f t="shared" si="19"/>
        <v>-7.482405016274285E-3</v>
      </c>
      <c r="K26" s="22">
        <f t="shared" si="11"/>
        <v>-1.7672073081622663E-3</v>
      </c>
      <c r="L26" s="22">
        <f t="shared" si="12"/>
        <v>1.5086661148805901E-2</v>
      </c>
      <c r="M26" s="22">
        <f t="shared" si="13"/>
        <v>6.8988542884868657E-3</v>
      </c>
      <c r="N26" s="22">
        <f t="shared" si="20"/>
        <v>-4.7756654512577157E-2</v>
      </c>
      <c r="O26" s="4">
        <v>-3.6613550000000003E-3</v>
      </c>
    </row>
    <row r="27" spans="1:26" x14ac:dyDescent="0.35">
      <c r="A27" s="1">
        <v>42035</v>
      </c>
      <c r="B27" s="4">
        <f>LN((PriceData!B28+PriceData!C28)/PriceData!D28)-LN(PriceData!B27/PriceData!D27)</f>
        <v>5.9611620088480421E-2</v>
      </c>
      <c r="C27" s="4">
        <v>-6.9978203184500209E-2</v>
      </c>
      <c r="D27" s="4">
        <v>-3.4894205377624665E-2</v>
      </c>
      <c r="E27" s="22">
        <f t="shared" si="14"/>
        <v>2.9081248088173722E-3</v>
      </c>
      <c r="F27" s="22">
        <f t="shared" si="15"/>
        <v>-5.183291548009894E-3</v>
      </c>
      <c r="G27" s="22">
        <f t="shared" si="16"/>
        <v>-5.0682004390718662E-2</v>
      </c>
      <c r="H27" s="22">
        <f t="shared" si="17"/>
        <v>-1.5086929491214816E-2</v>
      </c>
      <c r="I27" s="22">
        <f t="shared" si="18"/>
        <v>3.5877079037089921E-3</v>
      </c>
      <c r="J27" s="22">
        <f t="shared" si="19"/>
        <v>-2.8809747914536166E-2</v>
      </c>
      <c r="K27" s="22">
        <f t="shared" si="11"/>
        <v>-2.003874846281728E-2</v>
      </c>
      <c r="L27" s="22">
        <f t="shared" si="12"/>
        <v>-3.2460422392389263E-2</v>
      </c>
      <c r="M27" s="22">
        <f t="shared" si="13"/>
        <v>-1.9501440065091202E-2</v>
      </c>
      <c r="N27" s="22">
        <f t="shared" si="20"/>
        <v>2.424307288727378E-2</v>
      </c>
      <c r="O27" s="4">
        <v>-2.720674E-2</v>
      </c>
    </row>
    <row r="28" spans="1:26" x14ac:dyDescent="0.35">
      <c r="A28" s="1">
        <v>42063</v>
      </c>
      <c r="B28" s="4">
        <f>LN((PriceData!B29+PriceData!C29)/PriceData!D29)-LN(PriceData!B28/PriceData!D28)</f>
        <v>9.5729120270370949E-2</v>
      </c>
      <c r="C28" s="4">
        <v>9.9162227615519072E-3</v>
      </c>
      <c r="D28" s="4">
        <v>0.13474001241989608</v>
      </c>
      <c r="E28" s="22">
        <f t="shared" si="14"/>
        <v>0.11913565556008604</v>
      </c>
      <c r="F28" s="22">
        <f t="shared" si="15"/>
        <v>5.2822671515961428E-2</v>
      </c>
      <c r="G28" s="22">
        <f t="shared" si="16"/>
        <v>7.8569307073641209E-2</v>
      </c>
      <c r="H28" s="22">
        <f t="shared" si="17"/>
        <v>8.0128451817272975E-2</v>
      </c>
      <c r="I28" s="22">
        <f t="shared" si="18"/>
        <v>8.4028618930547472E-2</v>
      </c>
      <c r="J28" s="22">
        <f t="shared" si="19"/>
        <v>6.2575394553342711E-2</v>
      </c>
      <c r="K28" s="22">
        <f t="shared" si="11"/>
        <v>9.3781341967928755E-2</v>
      </c>
      <c r="L28" s="22">
        <f t="shared" si="12"/>
        <v>0.10587416527327473</v>
      </c>
      <c r="M28" s="22">
        <f t="shared" si="13"/>
        <v>0.11445545502415663</v>
      </c>
      <c r="N28" s="22">
        <f t="shared" si="20"/>
        <v>8.2467629983559651E-2</v>
      </c>
      <c r="O28" s="4">
        <v>5.5999350000000003E-2</v>
      </c>
    </row>
    <row r="29" spans="1:26" x14ac:dyDescent="0.35">
      <c r="A29" s="1">
        <v>42094</v>
      </c>
      <c r="B29" s="4">
        <f>LN((PriceData!B30+PriceData!C30)/PriceData!D30)-LN(PriceData!B29/PriceData!D29)</f>
        <v>-3.1874312853777731E-2</v>
      </c>
      <c r="C29" s="4">
        <v>-3.8192165718806237E-2</v>
      </c>
      <c r="D29" s="4">
        <v>7.7523243575319256E-3</v>
      </c>
      <c r="E29" s="22">
        <f t="shared" si="14"/>
        <v>-8.098330526991937E-3</v>
      </c>
      <c r="F29" s="22">
        <f t="shared" si="15"/>
        <v>-3.5033239286291984E-2</v>
      </c>
      <c r="G29" s="22">
        <f t="shared" si="16"/>
        <v>-1.292269617682025E-2</v>
      </c>
      <c r="H29" s="22">
        <f t="shared" si="17"/>
        <v>-2.077138473835068E-2</v>
      </c>
      <c r="I29" s="22">
        <f t="shared" si="18"/>
        <v>-2.3547116767207443E-2</v>
      </c>
      <c r="J29" s="22">
        <f t="shared" si="19"/>
        <v>-2.512657998346457E-2</v>
      </c>
      <c r="K29" s="22">
        <f t="shared" si="11"/>
        <v>-1.3640457464380029E-2</v>
      </c>
      <c r="L29" s="22">
        <f t="shared" si="12"/>
        <v>-5.3992373788666727E-3</v>
      </c>
      <c r="M29" s="22">
        <f t="shared" si="13"/>
        <v>-4.7674520923638225E-3</v>
      </c>
      <c r="N29" s="22">
        <f t="shared" si="20"/>
        <v>-2.9175219705652469E-2</v>
      </c>
      <c r="O29" s="4">
        <v>-1.04095E-2</v>
      </c>
    </row>
    <row r="30" spans="1:26" x14ac:dyDescent="0.35">
      <c r="A30" s="1">
        <v>42124</v>
      </c>
      <c r="B30" s="4">
        <f>LN((PriceData!B31+PriceData!C31)/PriceData!D31)-LN(PriceData!B30/PriceData!D30)</f>
        <v>5.7697188300536162E-3</v>
      </c>
      <c r="C30" s="4">
        <v>-2.1801723097371273E-2</v>
      </c>
      <c r="D30" s="4">
        <v>3.5863604916297476E-2</v>
      </c>
      <c r="E30" s="22">
        <f t="shared" si="14"/>
        <v>2.3826050481799931E-2</v>
      </c>
      <c r="F30" s="22">
        <f t="shared" si="15"/>
        <v>-8.0160021336588283E-3</v>
      </c>
      <c r="G30" s="22">
        <f t="shared" si="16"/>
        <v>9.9142073101465382E-3</v>
      </c>
      <c r="H30" s="22">
        <f t="shared" si="17"/>
        <v>6.6105335496599391E-3</v>
      </c>
      <c r="I30" s="22">
        <f t="shared" si="18"/>
        <v>6.4003298697583588E-3</v>
      </c>
      <c r="J30" s="22">
        <f t="shared" si="19"/>
        <v>-4.9253061209786342E-4</v>
      </c>
      <c r="K30" s="22">
        <f t="shared" si="11"/>
        <v>1.3923801391319324E-2</v>
      </c>
      <c r="L30" s="22">
        <f t="shared" si="12"/>
        <v>2.132115070493934E-2</v>
      </c>
      <c r="M30" s="22">
        <f t="shared" si="13"/>
        <v>2.4078294897681828E-2</v>
      </c>
      <c r="N30" s="22">
        <f t="shared" si="20"/>
        <v>3.2648190531930242E-3</v>
      </c>
      <c r="O30" s="4">
        <v>8.7763509999999999E-3</v>
      </c>
    </row>
    <row r="31" spans="1:26" x14ac:dyDescent="0.35">
      <c r="A31" s="1">
        <v>42155</v>
      </c>
      <c r="B31" s="4">
        <f>LN((PriceData!B32+PriceData!C32)/PriceData!D32)-LN(PriceData!B31/PriceData!D31)</f>
        <v>4.415639947450023E-2</v>
      </c>
      <c r="C31" s="4">
        <v>-1.4186466366294503E-2</v>
      </c>
      <c r="D31" s="4">
        <v>1.5062601599173497E-2</v>
      </c>
      <c r="E31" s="22">
        <f t="shared" si="14"/>
        <v>2.6700120749304189E-2</v>
      </c>
      <c r="F31" s="22">
        <f t="shared" si="15"/>
        <v>1.4984966554102863E-2</v>
      </c>
      <c r="G31" s="22">
        <f t="shared" si="16"/>
        <v>1.9005210147128981E-3</v>
      </c>
      <c r="H31" s="22">
        <f t="shared" si="17"/>
        <v>1.5010844902459741E-2</v>
      </c>
      <c r="I31" s="22">
        <f t="shared" si="18"/>
        <v>2.2297233545469863E-2</v>
      </c>
      <c r="J31" s="22">
        <f t="shared" si="19"/>
        <v>7.7115170852711801E-3</v>
      </c>
      <c r="K31" s="22">
        <f t="shared" si="11"/>
        <v>1.502378407663818E-2</v>
      </c>
      <c r="L31" s="22">
        <f t="shared" si="12"/>
        <v>1.2122167793612568E-2</v>
      </c>
      <c r="M31" s="22">
        <f t="shared" si="13"/>
        <v>1.7956454377692041E-2</v>
      </c>
      <c r="N31" s="22">
        <f t="shared" si="20"/>
        <v>2.9578446518808605E-2</v>
      </c>
      <c r="O31" s="4">
        <v>1.029208E-2</v>
      </c>
    </row>
    <row r="32" spans="1:26" x14ac:dyDescent="0.35">
      <c r="A32" s="1">
        <v>42185</v>
      </c>
      <c r="B32" s="4">
        <f>LN((PriceData!B33+PriceData!C33)/PriceData!D33)-LN(PriceData!B32/PriceData!D32)</f>
        <v>-3.7977976336537544E-2</v>
      </c>
      <c r="C32" s="4">
        <v>-1.9153619915384112E-3</v>
      </c>
      <c r="D32" s="4">
        <v>3.3587377091152781E-2</v>
      </c>
      <c r="E32" s="22">
        <f t="shared" si="14"/>
        <v>4.961235720076649E-3</v>
      </c>
      <c r="F32" s="22">
        <f t="shared" si="15"/>
        <v>-1.9946669164037978E-2</v>
      </c>
      <c r="G32" s="22">
        <f t="shared" si="16"/>
        <v>1.7611144503941745E-2</v>
      </c>
      <c r="H32" s="22">
        <f t="shared" si="17"/>
        <v>-2.1019870789743909E-3</v>
      </c>
      <c r="I32" s="22">
        <f t="shared" si="18"/>
        <v>-1.107098439336518E-2</v>
      </c>
      <c r="J32" s="22">
        <f t="shared" si="19"/>
        <v>-2.0553308071153964E-3</v>
      </c>
      <c r="K32" s="22">
        <f t="shared" si="11"/>
        <v>6.8203539635574018E-3</v>
      </c>
      <c r="L32" s="22">
        <f t="shared" si="12"/>
        <v>1.9330293931845509E-2</v>
      </c>
      <c r="M32" s="22">
        <f t="shared" si="13"/>
        <v>1.5724032497345594E-2</v>
      </c>
      <c r="N32" s="22">
        <f t="shared" si="20"/>
        <v>-2.3608918124768685E-2</v>
      </c>
      <c r="O32" s="4">
        <v>-1.9238450000000001E-2</v>
      </c>
    </row>
    <row r="33" spans="1:15" x14ac:dyDescent="0.35">
      <c r="A33" s="1">
        <v>42216</v>
      </c>
      <c r="B33" s="4">
        <f>LN((PriceData!B34+PriceData!C34)/PriceData!D34)-LN(PriceData!B33/PriceData!D33)</f>
        <v>-3.3441153592886241E-2</v>
      </c>
      <c r="C33" s="4">
        <v>-1.127370072921785E-2</v>
      </c>
      <c r="D33" s="4">
        <v>5.5550913468803031E-2</v>
      </c>
      <c r="E33" s="22">
        <f t="shared" si="14"/>
        <v>1.9954086644127317E-2</v>
      </c>
      <c r="F33" s="22">
        <f t="shared" si="15"/>
        <v>-2.2357427161052046E-2</v>
      </c>
      <c r="G33" s="22">
        <f t="shared" si="16"/>
        <v>2.5479837079693635E-2</v>
      </c>
      <c r="H33" s="22">
        <f t="shared" si="17"/>
        <v>3.6120197155663121E-3</v>
      </c>
      <c r="I33" s="22">
        <f t="shared" si="18"/>
        <v>-5.6512736115468254E-3</v>
      </c>
      <c r="J33" s="22">
        <f t="shared" si="19"/>
        <v>-1.0941039562972765E-4</v>
      </c>
      <c r="K33" s="22">
        <f t="shared" si="11"/>
        <v>1.6596743153875493E-2</v>
      </c>
      <c r="L33" s="22">
        <f t="shared" si="12"/>
        <v>3.3286783923029924E-2</v>
      </c>
      <c r="M33" s="22">
        <f t="shared" si="13"/>
        <v>3.1070038636663085E-2</v>
      </c>
      <c r="N33" s="22">
        <f t="shared" si="20"/>
        <v>-2.0108456313983634E-2</v>
      </c>
      <c r="O33" s="4">
        <v>1.210992E-2</v>
      </c>
    </row>
    <row r="34" spans="1:15" x14ac:dyDescent="0.35">
      <c r="A34" s="1">
        <v>42247</v>
      </c>
      <c r="B34" s="4">
        <f>LN((PriceData!B35+PriceData!C35)/PriceData!D35)-LN(PriceData!B34/PriceData!D34)</f>
        <v>-6.8404192473764613E-2</v>
      </c>
      <c r="C34" s="4">
        <v>-8.188053979213894E-2</v>
      </c>
      <c r="D34" s="4">
        <v>-0.16369611962978148</v>
      </c>
      <c r="E34" s="22">
        <f t="shared" si="14"/>
        <v>-0.12557934876737473</v>
      </c>
      <c r="F34" s="22">
        <f t="shared" si="15"/>
        <v>-7.5142366132951777E-2</v>
      </c>
      <c r="G34" s="22">
        <f t="shared" si="16"/>
        <v>-0.12687910870284236</v>
      </c>
      <c r="H34" s="22">
        <f t="shared" si="17"/>
        <v>-0.10466028396522833</v>
      </c>
      <c r="I34" s="22">
        <f t="shared" si="18"/>
        <v>-9.5596261092362411E-2</v>
      </c>
      <c r="J34" s="22">
        <f t="shared" si="19"/>
        <v>-9.8965347921955993E-2</v>
      </c>
      <c r="K34" s="22">
        <f t="shared" si="11"/>
        <v>-0.11941924288136663</v>
      </c>
      <c r="L34" s="22">
        <f t="shared" si="12"/>
        <v>-0.13780381094665128</v>
      </c>
      <c r="M34" s="22">
        <f t="shared" si="13"/>
        <v>-0.13645617621481385</v>
      </c>
      <c r="N34" s="22">
        <f t="shared" si="20"/>
        <v>-8.0628654653041171E-2</v>
      </c>
      <c r="O34" s="4">
        <v>-5.9981930000000003E-2</v>
      </c>
    </row>
    <row r="35" spans="1:15" x14ac:dyDescent="0.35">
      <c r="A35" s="1">
        <v>42277</v>
      </c>
      <c r="B35" s="4">
        <f>LN((PriceData!B36+PriceData!C36)/PriceData!D36)-LN(PriceData!B35/PriceData!D35)</f>
        <v>-2.2057731263591673E-2</v>
      </c>
      <c r="C35" s="4">
        <v>1.7811343411344716E-2</v>
      </c>
      <c r="D35" s="4">
        <v>3.136024756694944E-3</v>
      </c>
      <c r="E35" s="22">
        <f t="shared" si="14"/>
        <v>-6.9414776514197026E-3</v>
      </c>
      <c r="F35" s="22">
        <f t="shared" si="15"/>
        <v>-2.1231939261234789E-3</v>
      </c>
      <c r="G35" s="22">
        <f t="shared" si="16"/>
        <v>9.7399181512873405E-3</v>
      </c>
      <c r="H35" s="22">
        <f t="shared" si="17"/>
        <v>-3.7012103185067135E-4</v>
      </c>
      <c r="I35" s="22">
        <f t="shared" si="18"/>
        <v>-5.7920235897859218E-3</v>
      </c>
      <c r="J35" s="22">
        <f t="shared" si="19"/>
        <v>4.1752450789481754E-3</v>
      </c>
      <c r="K35" s="22">
        <f t="shared" si="11"/>
        <v>5.0641541528573253E-4</v>
      </c>
      <c r="L35" s="22">
        <f t="shared" si="12"/>
        <v>3.5517128855962364E-3</v>
      </c>
      <c r="M35" s="22">
        <f t="shared" si="13"/>
        <v>-4.3519458189740252E-4</v>
      </c>
      <c r="N35" s="22">
        <f t="shared" si="20"/>
        <v>-1.1564540726575732E-2</v>
      </c>
      <c r="O35" s="4">
        <v>-3.3793139999999999E-2</v>
      </c>
    </row>
    <row r="36" spans="1:15" x14ac:dyDescent="0.35">
      <c r="A36" s="1">
        <v>42308</v>
      </c>
      <c r="B36" s="4">
        <f>LN((PriceData!B37+PriceData!C37)/PriceData!D37)-LN(PriceData!B36/PriceData!D36)</f>
        <v>8.0112417444313966E-2</v>
      </c>
      <c r="C36" s="4">
        <v>6.8529901333849175E-2</v>
      </c>
      <c r="D36" s="4">
        <v>0.10698347518799523</v>
      </c>
      <c r="E36" s="22">
        <f t="shared" si="14"/>
        <v>9.6235052090522716E-2</v>
      </c>
      <c r="F36" s="22">
        <f t="shared" si="15"/>
        <v>7.432115938908157E-2</v>
      </c>
      <c r="G36" s="22">
        <f t="shared" si="16"/>
        <v>8.9679366953629505E-2</v>
      </c>
      <c r="H36" s="22">
        <f t="shared" si="17"/>
        <v>8.5208597988719451E-2</v>
      </c>
      <c r="I36" s="22">
        <f t="shared" si="18"/>
        <v>8.3934552852618083E-2</v>
      </c>
      <c r="J36" s="22">
        <f t="shared" si="19"/>
        <v>8.1038923825001885E-2</v>
      </c>
      <c r="K36" s="22">
        <f t="shared" si="11"/>
        <v>9.0652317288538398E-2</v>
      </c>
      <c r="L36" s="22">
        <f t="shared" si="12"/>
        <v>9.6605654642797884E-2</v>
      </c>
      <c r="M36" s="22">
        <f t="shared" si="13"/>
        <v>9.7763906253844374E-2</v>
      </c>
      <c r="N36" s="22">
        <f t="shared" si="20"/>
        <v>8.0483019996589134E-2</v>
      </c>
      <c r="O36" s="4">
        <v>7.4006390000000005E-2</v>
      </c>
    </row>
    <row r="37" spans="1:15" x14ac:dyDescent="0.35">
      <c r="A37" s="1">
        <v>42338</v>
      </c>
      <c r="B37" s="4">
        <f>LN((PriceData!B38+PriceData!C38)/PriceData!D38)-LN(PriceData!B37/PriceData!D37)</f>
        <v>-5.7066029206214175E-3</v>
      </c>
      <c r="C37" s="4">
        <v>-2.0368393364556425E-2</v>
      </c>
      <c r="D37" s="4">
        <v>-2.3766275361190026E-3</v>
      </c>
      <c r="E37" s="22">
        <f t="shared" si="14"/>
        <v>-3.7086176899199684E-3</v>
      </c>
      <c r="F37" s="22">
        <f t="shared" si="15"/>
        <v>-1.3037498142588921E-2</v>
      </c>
      <c r="G37" s="22">
        <f t="shared" si="16"/>
        <v>-1.0472922158915843E-2</v>
      </c>
      <c r="H37" s="22">
        <f t="shared" si="17"/>
        <v>-9.483874607098949E-3</v>
      </c>
      <c r="I37" s="22">
        <f t="shared" si="18"/>
        <v>-8.5395566854795657E-3</v>
      </c>
      <c r="J37" s="22">
        <f t="shared" si="19"/>
        <v>-1.2205004296463318E-2</v>
      </c>
      <c r="K37" s="22">
        <f t="shared" si="11"/>
        <v>-7.707062839353962E-3</v>
      </c>
      <c r="L37" s="22">
        <f t="shared" si="12"/>
        <v>-6.3079782402567291E-3</v>
      </c>
      <c r="M37" s="22">
        <f t="shared" si="13"/>
        <v>-4.8417991958632283E-3</v>
      </c>
      <c r="N37" s="22">
        <f t="shared" si="20"/>
        <v>-8.3059634709581765E-3</v>
      </c>
      <c r="O37" s="4">
        <v>2.4106970000000003E-3</v>
      </c>
    </row>
    <row r="38" spans="1:15" x14ac:dyDescent="0.35">
      <c r="A38" s="1">
        <v>42369</v>
      </c>
      <c r="B38" s="4">
        <f>LN((PriceData!B39+PriceData!C39)/PriceData!D39)-LN(PriceData!B38/PriceData!D38)</f>
        <v>-0.11679029656067907</v>
      </c>
      <c r="C38" s="4">
        <v>5.9271898550221636E-2</v>
      </c>
      <c r="D38" s="4">
        <v>-7.0082481456593904E-2</v>
      </c>
      <c r="E38" s="22">
        <f t="shared" si="14"/>
        <v>-8.8765607498227983E-2</v>
      </c>
      <c r="F38" s="22">
        <f t="shared" si="15"/>
        <v>-2.8759199005228719E-2</v>
      </c>
      <c r="G38" s="22">
        <f t="shared" si="16"/>
        <v>-1.1873010453526914E-2</v>
      </c>
      <c r="H38" s="22">
        <f t="shared" si="17"/>
        <v>-4.253362648901711E-2</v>
      </c>
      <c r="I38" s="22">
        <f t="shared" si="18"/>
        <v>-6.1097794006932604E-2</v>
      </c>
      <c r="J38" s="22">
        <f t="shared" si="19"/>
        <v>-1.7082245229207427E-2</v>
      </c>
      <c r="K38" s="22">
        <f t="shared" si="11"/>
        <v>-4.9420840230911312E-2</v>
      </c>
      <c r="L38" s="22">
        <f t="shared" si="12"/>
        <v>-4.8882386965639311E-2</v>
      </c>
      <c r="M38" s="22">
        <f t="shared" si="13"/>
        <v>-6.6488606476729384E-2</v>
      </c>
      <c r="N38" s="22">
        <f t="shared" si="20"/>
        <v>-7.690707602809041E-2</v>
      </c>
      <c r="O38" s="4">
        <v>-2.2228390000000001E-2</v>
      </c>
    </row>
    <row r="39" spans="1:15" x14ac:dyDescent="0.35">
      <c r="A39" s="1">
        <v>42400</v>
      </c>
      <c r="B39" s="4">
        <f>LN((PriceData!B40+PriceData!C40)/PriceData!D40)-LN(PriceData!B39/PriceData!D39)</f>
        <v>-7.8223533436958093E-2</v>
      </c>
      <c r="C39" s="4">
        <v>3.6389349817033789E-2</v>
      </c>
      <c r="D39" s="4">
        <v>-9.2250553972588634E-2</v>
      </c>
      <c r="E39" s="22">
        <f t="shared" si="14"/>
        <v>-8.6639745758336412E-2</v>
      </c>
      <c r="F39" s="22">
        <f t="shared" si="15"/>
        <v>-2.0917091809962152E-2</v>
      </c>
      <c r="G39" s="22">
        <f t="shared" si="16"/>
        <v>-3.4362597267258543E-2</v>
      </c>
      <c r="H39" s="22">
        <f t="shared" si="17"/>
        <v>-4.4694912530837641E-2</v>
      </c>
      <c r="I39" s="22">
        <f t="shared" si="18"/>
        <v>-5.3077067757367757E-2</v>
      </c>
      <c r="J39" s="22">
        <f t="shared" si="19"/>
        <v>-2.4423846943869787E-2</v>
      </c>
      <c r="K39" s="22">
        <f t="shared" si="11"/>
        <v>-5.6583822891275393E-2</v>
      </c>
      <c r="L39" s="22">
        <f t="shared" si="12"/>
        <v>-6.5119871161101087E-2</v>
      </c>
      <c r="M39" s="22">
        <f t="shared" si="13"/>
        <v>-7.658115948650028E-2</v>
      </c>
      <c r="N39" s="22">
        <f t="shared" si="20"/>
        <v>-5.6703658839722768E-2</v>
      </c>
      <c r="O39" s="4">
        <v>-5.7147099999999999E-2</v>
      </c>
    </row>
    <row r="40" spans="1:15" x14ac:dyDescent="0.35">
      <c r="A40" s="1">
        <v>42429</v>
      </c>
      <c r="B40" s="4">
        <f>LN((PriceData!B41+PriceData!C41)/PriceData!D41)-LN(PriceData!B40/PriceData!D40)</f>
        <v>-1.336355031940073E-3</v>
      </c>
      <c r="C40" s="4">
        <v>-1.728653364065913E-2</v>
      </c>
      <c r="D40" s="4">
        <v>-3.1358137695756128E-3</v>
      </c>
      <c r="E40" s="22">
        <f t="shared" si="14"/>
        <v>-2.4160302745213965E-3</v>
      </c>
      <c r="F40" s="22">
        <f t="shared" si="15"/>
        <v>-9.3114443362996013E-3</v>
      </c>
      <c r="G40" s="22">
        <f t="shared" si="16"/>
        <v>-9.5036377115631961E-3</v>
      </c>
      <c r="H40" s="22">
        <f t="shared" si="17"/>
        <v>-7.2529008140582718E-3</v>
      </c>
      <c r="I40" s="22">
        <f t="shared" si="18"/>
        <v>-5.7737643685287221E-3</v>
      </c>
      <c r="J40" s="22">
        <f t="shared" si="19"/>
        <v>-9.7613090207084863E-3</v>
      </c>
      <c r="K40" s="22">
        <f t="shared" si="11"/>
        <v>-6.223629052937607E-3</v>
      </c>
      <c r="L40" s="22">
        <f t="shared" si="12"/>
        <v>-5.7860118700287615E-3</v>
      </c>
      <c r="M40" s="22">
        <f t="shared" si="13"/>
        <v>-4.1909940091568558E-3</v>
      </c>
      <c r="N40" s="22">
        <f t="shared" si="20"/>
        <v>-4.706336627447438E-3</v>
      </c>
      <c r="O40" s="4">
        <v>6.1474390000000004E-4</v>
      </c>
    </row>
    <row r="41" spans="1:15" x14ac:dyDescent="0.35">
      <c r="A41" s="1">
        <v>42460</v>
      </c>
      <c r="B41" s="4">
        <f>LN((PriceData!B42+PriceData!C42)/PriceData!D42)-LN(PriceData!B41/PriceData!D41)</f>
        <v>0.11974610555568921</v>
      </c>
      <c r="C41" s="4">
        <v>2.4847485724088791E-2</v>
      </c>
      <c r="D41" s="4">
        <v>3.8910631831062581E-2</v>
      </c>
      <c r="E41" s="22">
        <f t="shared" si="14"/>
        <v>7.1244821320913226E-2</v>
      </c>
      <c r="F41" s="22">
        <f t="shared" si="15"/>
        <v>7.2296795639889E-2</v>
      </c>
      <c r="G41" s="22">
        <f t="shared" si="16"/>
        <v>3.2582216082924373E-2</v>
      </c>
      <c r="H41" s="22">
        <f t="shared" si="17"/>
        <v>6.1168074370280191E-2</v>
      </c>
      <c r="I41" s="22">
        <f t="shared" si="18"/>
        <v>7.5812582166632447E-2</v>
      </c>
      <c r="J41" s="22">
        <f t="shared" si="19"/>
        <v>5.2087927208732343E-2</v>
      </c>
      <c r="K41" s="22">
        <f t="shared" si="11"/>
        <v>5.560371373547579E-2</v>
      </c>
      <c r="L41" s="22">
        <f t="shared" si="12"/>
        <v>4.4181549982130489E-2</v>
      </c>
      <c r="M41" s="22">
        <f t="shared" si="13"/>
        <v>5.367141196529053E-2</v>
      </c>
      <c r="N41" s="22">
        <f t="shared" si="20"/>
        <v>9.2682834216906457E-2</v>
      </c>
      <c r="O41" s="4">
        <v>7.0553110000000002E-2</v>
      </c>
    </row>
    <row r="42" spans="1:15" x14ac:dyDescent="0.35">
      <c r="A42" s="1">
        <v>42490</v>
      </c>
      <c r="B42" s="4">
        <f>LN((PriceData!B43+PriceData!C43)/PriceData!D43)-LN(PriceData!B42/PriceData!D42)</f>
        <v>-0.15073114559530643</v>
      </c>
      <c r="C42" s="4">
        <v>-1.8645536821597197E-2</v>
      </c>
      <c r="D42" s="4">
        <v>3.900385380780591E-2</v>
      </c>
      <c r="E42" s="22">
        <f t="shared" si="14"/>
        <v>-3.6890145953439021E-2</v>
      </c>
      <c r="F42" s="22">
        <f t="shared" si="15"/>
        <v>-8.4688341208451812E-2</v>
      </c>
      <c r="G42" s="22">
        <f t="shared" si="16"/>
        <v>1.3061628024574513E-2</v>
      </c>
      <c r="H42" s="22">
        <f t="shared" si="17"/>
        <v>-4.3457609536365897E-2</v>
      </c>
      <c r="I42" s="22">
        <f t="shared" si="18"/>
        <v>-7.0275993551101035E-2</v>
      </c>
      <c r="J42" s="22">
        <f t="shared" si="19"/>
        <v>-3.7254591357673728E-2</v>
      </c>
      <c r="K42" s="22">
        <f t="shared" si="11"/>
        <v>-2.2842243700322951E-2</v>
      </c>
      <c r="L42" s="22">
        <f t="shared" si="12"/>
        <v>8.5004757416140553E-3</v>
      </c>
      <c r="M42" s="22">
        <f t="shared" si="13"/>
        <v>-4.7080851357568718E-3</v>
      </c>
      <c r="N42" s="22">
        <f t="shared" si="20"/>
        <v>-0.10534052390025335</v>
      </c>
      <c r="O42" s="4">
        <v>1.172831E-2</v>
      </c>
    </row>
    <row r="43" spans="1:15" x14ac:dyDescent="0.35">
      <c r="A43" s="1">
        <v>42521</v>
      </c>
      <c r="B43" s="4">
        <f>LN((PriceData!B44+PriceData!C44)/PriceData!D44)-LN(PriceData!B43/PriceData!D43)</f>
        <v>6.893600370574049E-2</v>
      </c>
      <c r="C43" s="4">
        <v>1.1417326159184782E-2</v>
      </c>
      <c r="D43" s="4">
        <v>-3.9910480963485817E-2</v>
      </c>
      <c r="E43" s="22">
        <f t="shared" si="14"/>
        <v>3.6281129042047069E-3</v>
      </c>
      <c r="F43" s="22">
        <f t="shared" si="15"/>
        <v>4.0176664932462636E-2</v>
      </c>
      <c r="G43" s="22">
        <f t="shared" si="16"/>
        <v>-1.6812967758284048E-2</v>
      </c>
      <c r="H43" s="22">
        <f t="shared" si="17"/>
        <v>1.3480949633813152E-2</v>
      </c>
      <c r="I43" s="22">
        <f t="shared" si="18"/>
        <v>2.7344713151794986E-2</v>
      </c>
      <c r="J43" s="22">
        <f t="shared" si="19"/>
        <v>1.2965043765156059E-2</v>
      </c>
      <c r="K43" s="22">
        <f t="shared" si="11"/>
        <v>1.3309198448840931E-4</v>
      </c>
      <c r="L43" s="22">
        <f t="shared" si="12"/>
        <v>-1.8760271072029065E-2</v>
      </c>
      <c r="M43" s="22">
        <f t="shared" si="13"/>
        <v>-1.3008403317373492E-2</v>
      </c>
      <c r="N43" s="22">
        <f t="shared" si="20"/>
        <v>4.6547619729506717E-2</v>
      </c>
      <c r="O43" s="4">
        <v>1.435406E-2</v>
      </c>
    </row>
    <row r="44" spans="1:15" x14ac:dyDescent="0.35">
      <c r="A44" s="1">
        <v>42551</v>
      </c>
      <c r="B44" s="4">
        <f>LN((PriceData!B45+PriceData!C45)/PriceData!D45)-LN(PriceData!B44/PriceData!D44)</f>
        <v>-4.359640708825685E-2</v>
      </c>
      <c r="C44" s="4">
        <v>4.3818454790750749E-2</v>
      </c>
      <c r="D44" s="4">
        <v>-1.4210567184454348E-2</v>
      </c>
      <c r="E44" s="22">
        <f t="shared" si="14"/>
        <v>-2.5964903145975347E-2</v>
      </c>
      <c r="F44" s="22">
        <f t="shared" si="15"/>
        <v>1.1102385124694969E-4</v>
      </c>
      <c r="G44" s="22">
        <f t="shared" si="16"/>
        <v>1.1902492704387946E-2</v>
      </c>
      <c r="H44" s="22">
        <f t="shared" si="17"/>
        <v>-4.6628398273201484E-3</v>
      </c>
      <c r="I44" s="22">
        <f t="shared" si="18"/>
        <v>-1.4396231642554325E-2</v>
      </c>
      <c r="J44" s="22">
        <f t="shared" si="19"/>
        <v>7.4574838271975752E-3</v>
      </c>
      <c r="K44" s="22">
        <f t="shared" si="11"/>
        <v>-7.0497716666036991E-3</v>
      </c>
      <c r="L44" s="22">
        <f t="shared" si="12"/>
        <v>-5.543346779793578E-3</v>
      </c>
      <c r="M44" s="22">
        <f t="shared" si="13"/>
        <v>-1.4284832967694339E-2</v>
      </c>
      <c r="N44" s="22">
        <f t="shared" si="20"/>
        <v>-2.3174850722075077E-2</v>
      </c>
      <c r="O44" s="4">
        <v>2.928679E-3</v>
      </c>
    </row>
    <row r="45" spans="1:15" x14ac:dyDescent="0.35">
      <c r="A45" s="1">
        <v>42582</v>
      </c>
      <c r="B45" s="4">
        <f>LN((PriceData!B46+PriceData!C46)/PriceData!D46)-LN(PriceData!B45/PriceData!D45)</f>
        <v>8.6235281122649443E-2</v>
      </c>
      <c r="C45" s="4">
        <v>1.859882621313691E-2</v>
      </c>
      <c r="D45" s="4">
        <v>-1.1929417368582662E-2</v>
      </c>
      <c r="E45" s="22">
        <f t="shared" si="14"/>
        <v>2.733646202791018E-2</v>
      </c>
      <c r="F45" s="22">
        <f t="shared" si="15"/>
        <v>5.2417053667893176E-2</v>
      </c>
      <c r="G45" s="22">
        <f t="shared" si="16"/>
        <v>1.8082922431911447E-3</v>
      </c>
      <c r="H45" s="22">
        <f t="shared" si="17"/>
        <v>3.0968229989067893E-2</v>
      </c>
      <c r="I45" s="22">
        <f t="shared" si="18"/>
        <v>4.4784992772463283E-2</v>
      </c>
      <c r="J45" s="22">
        <f t="shared" si="19"/>
        <v>2.787587904508515E-2</v>
      </c>
      <c r="K45" s="22">
        <f t="shared" si="11"/>
        <v>2.0243818149655257E-2</v>
      </c>
      <c r="L45" s="22">
        <f t="shared" si="12"/>
        <v>3.9927011968844631E-3</v>
      </c>
      <c r="M45" s="22">
        <f t="shared" si="13"/>
        <v>1.0756346687835717E-2</v>
      </c>
      <c r="N45" s="22">
        <f t="shared" si="20"/>
        <v>6.2891520291623718E-2</v>
      </c>
      <c r="O45" s="4">
        <v>3.8848809999999998E-2</v>
      </c>
    </row>
    <row r="46" spans="1:15" x14ac:dyDescent="0.35">
      <c r="A46" s="1">
        <v>42613</v>
      </c>
      <c r="B46" s="4">
        <f>LN((PriceData!B47+PriceData!C47)/PriceData!D47)-LN(PriceData!B46/PriceData!D46)</f>
        <v>2.3331857046742233E-2</v>
      </c>
      <c r="C46" s="4">
        <v>1.989656475334467E-2</v>
      </c>
      <c r="D46" s="4">
        <v>-1.5650735872251076E-2</v>
      </c>
      <c r="E46" s="22">
        <f t="shared" si="14"/>
        <v>-5.7698704653752139E-5</v>
      </c>
      <c r="F46" s="22">
        <f t="shared" si="15"/>
        <v>2.1614210900043451E-2</v>
      </c>
      <c r="G46" s="22">
        <f t="shared" si="16"/>
        <v>3.4554940926700972E-4</v>
      </c>
      <c r="H46" s="22">
        <f t="shared" si="17"/>
        <v>9.1925619759452744E-3</v>
      </c>
      <c r="I46" s="22">
        <f t="shared" si="18"/>
        <v>1.2727385743644515E-2</v>
      </c>
      <c r="J46" s="22">
        <f t="shared" si="19"/>
        <v>1.1868562670295124E-2</v>
      </c>
      <c r="K46" s="22">
        <f t="shared" si="11"/>
        <v>2.9817375138961877E-3</v>
      </c>
      <c r="L46" s="22">
        <f t="shared" si="12"/>
        <v>-4.6430164552325954E-3</v>
      </c>
      <c r="M46" s="22">
        <f t="shared" si="13"/>
        <v>-4.2994872258928386E-3</v>
      </c>
      <c r="N46" s="22">
        <f t="shared" si="20"/>
        <v>1.8746539296163389E-2</v>
      </c>
      <c r="O46" s="4">
        <v>2.8065710000000003E-3</v>
      </c>
    </row>
    <row r="47" spans="1:15" x14ac:dyDescent="0.35">
      <c r="A47" s="1">
        <v>42643</v>
      </c>
      <c r="B47" s="4">
        <f>LN((PriceData!B48+PriceData!C48)/PriceData!D48)-LN(PriceData!B47/PriceData!D47)</f>
        <v>6.3448194480319575E-2</v>
      </c>
      <c r="C47" s="4">
        <v>2.7563051508177061E-2</v>
      </c>
      <c r="D47" s="4">
        <v>-1.7083465611158033E-2</v>
      </c>
      <c r="E47" s="22">
        <f t="shared" si="14"/>
        <v>1.5129198425433012E-2</v>
      </c>
      <c r="F47" s="22">
        <f t="shared" si="15"/>
        <v>4.5505622994248318E-2</v>
      </c>
      <c r="G47" s="22">
        <f t="shared" si="16"/>
        <v>3.007467092542758E-3</v>
      </c>
      <c r="H47" s="22">
        <f t="shared" si="17"/>
        <v>2.4642593459112867E-2</v>
      </c>
      <c r="I47" s="22">
        <f t="shared" si="18"/>
        <v>3.4343993714414545E-2</v>
      </c>
      <c r="J47" s="22">
        <f t="shared" si="19"/>
        <v>2.5372707971378916E-2</v>
      </c>
      <c r="K47" s="22">
        <f t="shared" si="11"/>
        <v>1.4211078691545143E-2</v>
      </c>
      <c r="L47" s="22">
        <f t="shared" si="12"/>
        <v>-1.0099617814325265E-4</v>
      </c>
      <c r="M47" s="22">
        <f t="shared" si="13"/>
        <v>3.4875181190709998E-3</v>
      </c>
      <c r="N47" s="22">
        <f t="shared" si="20"/>
        <v>4.8217999876743307E-2</v>
      </c>
      <c r="O47" s="4">
        <v>3.015785E-3</v>
      </c>
    </row>
    <row r="48" spans="1:15" x14ac:dyDescent="0.35">
      <c r="A48" s="1">
        <v>42674</v>
      </c>
      <c r="B48" s="4">
        <f>LN((PriceData!B49+PriceData!C49)/PriceData!D49)-LN(PriceData!B48/PriceData!D48)</f>
        <v>4.3249800873184086E-3</v>
      </c>
      <c r="C48" s="4">
        <v>-2.5737831385460375E-2</v>
      </c>
      <c r="D48" s="4">
        <v>-1.8323709373708752E-3</v>
      </c>
      <c r="E48" s="22">
        <f t="shared" si="14"/>
        <v>6.3056947250483852E-4</v>
      </c>
      <c r="F48" s="22">
        <f t="shared" si="15"/>
        <v>-1.0706425649070983E-2</v>
      </c>
      <c r="G48" s="22">
        <f t="shared" si="16"/>
        <v>-1.2589828139011151E-2</v>
      </c>
      <c r="H48" s="22">
        <f t="shared" si="17"/>
        <v>-7.7484074118376132E-3</v>
      </c>
      <c r="I48" s="22">
        <f t="shared" si="18"/>
        <v>-4.7300605370486082E-3</v>
      </c>
      <c r="J48" s="22">
        <f t="shared" si="19"/>
        <v>-1.2245763405243304E-2</v>
      </c>
      <c r="K48" s="22">
        <f t="shared" si="11"/>
        <v>-6.2693982932209291E-3</v>
      </c>
      <c r="L48" s="22">
        <f t="shared" si="12"/>
        <v>-5.9977279245198474E-3</v>
      </c>
      <c r="M48" s="22">
        <f t="shared" si="13"/>
        <v>-2.9914467772419683E-3</v>
      </c>
      <c r="N48" s="22">
        <f t="shared" si="20"/>
        <v>-2.3033173097062772E-3</v>
      </c>
      <c r="O48" s="4">
        <v>-2.156535E-2</v>
      </c>
    </row>
    <row r="49" spans="1:15" x14ac:dyDescent="0.35">
      <c r="A49" s="1">
        <v>42704</v>
      </c>
      <c r="B49" s="4">
        <f>LN((PriceData!B50+PriceData!C50)/PriceData!D50)-LN(PriceData!B49/PriceData!D49)</f>
        <v>-2.181455249495734E-2</v>
      </c>
      <c r="C49" s="4">
        <v>-5.1293340648734365E-2</v>
      </c>
      <c r="D49" s="4">
        <v>6.7070646803332856E-2</v>
      </c>
      <c r="E49" s="22">
        <f t="shared" si="14"/>
        <v>3.1516567084016775E-2</v>
      </c>
      <c r="F49" s="22">
        <f t="shared" si="15"/>
        <v>-3.6553946571845852E-2</v>
      </c>
      <c r="G49" s="22">
        <f t="shared" si="16"/>
        <v>1.3806852449902606E-2</v>
      </c>
      <c r="H49" s="22">
        <f t="shared" si="17"/>
        <v>-2.0124154467862816E-3</v>
      </c>
      <c r="I49" s="22">
        <f t="shared" si="18"/>
        <v>-6.9629497088290471E-3</v>
      </c>
      <c r="J49" s="22">
        <f t="shared" si="19"/>
        <v>-1.4332646747273303E-2</v>
      </c>
      <c r="K49" s="22">
        <f t="shared" si="11"/>
        <v>1.5258350115743502E-2</v>
      </c>
      <c r="L49" s="22">
        <f t="shared" si="12"/>
        <v>3.4509329383090391E-2</v>
      </c>
      <c r="M49" s="22">
        <f t="shared" si="13"/>
        <v>3.7457208198468095E-2</v>
      </c>
      <c r="N49" s="22">
        <f t="shared" si="20"/>
        <v>-1.8821790195883727E-2</v>
      </c>
      <c r="O49" s="4">
        <v>4.0542769999999999E-2</v>
      </c>
    </row>
    <row r="50" spans="1:15" x14ac:dyDescent="0.35">
      <c r="A50" s="1">
        <v>42735</v>
      </c>
      <c r="B50" s="4">
        <f>LN((PriceData!B51+PriceData!C51)/PriceData!D51)-LN(PriceData!B50/PriceData!D50)</f>
        <v>4.684078948150594E-2</v>
      </c>
      <c r="C50" s="4">
        <v>1.945543217015544E-2</v>
      </c>
      <c r="D50" s="4">
        <v>5.7629096480236619E-2</v>
      </c>
      <c r="E50" s="22">
        <f t="shared" si="14"/>
        <v>5.3313773680744345E-2</v>
      </c>
      <c r="F50" s="22">
        <f t="shared" si="15"/>
        <v>3.314811082583069E-2</v>
      </c>
      <c r="G50" s="22">
        <f t="shared" si="16"/>
        <v>4.0450947540700097E-2</v>
      </c>
      <c r="H50" s="22">
        <f t="shared" si="17"/>
        <v>4.1308439377299333E-2</v>
      </c>
      <c r="I50" s="22">
        <f t="shared" si="18"/>
        <v>4.2691526903350985E-2</v>
      </c>
      <c r="J50" s="22">
        <f t="shared" si="19"/>
        <v>3.584518757551336E-2</v>
      </c>
      <c r="K50" s="22">
        <f t="shared" si="11"/>
        <v>4.5388603653033655E-2</v>
      </c>
      <c r="L50" s="22">
        <f t="shared" si="12"/>
        <v>4.8915532918347313E-2</v>
      </c>
      <c r="M50" s="22">
        <f t="shared" si="13"/>
        <v>5.1654068649482361E-2</v>
      </c>
      <c r="N50" s="22">
        <f t="shared" si="20"/>
        <v>4.2442548719108908E-2</v>
      </c>
      <c r="O50" s="4">
        <v>1.877498E-2</v>
      </c>
    </row>
    <row r="51" spans="1:15" x14ac:dyDescent="0.35">
      <c r="A51" s="1">
        <v>42766</v>
      </c>
      <c r="B51" s="4">
        <f>LN((PriceData!B52+PriceData!C52)/PriceData!D52)-LN(PriceData!B51/PriceData!D51)</f>
        <v>4.6641660435683185E-2</v>
      </c>
      <c r="C51" s="4">
        <v>4.8625868868997557E-2</v>
      </c>
      <c r="D51" s="4">
        <v>5.9868019093376468E-2</v>
      </c>
      <c r="E51" s="22">
        <f t="shared" si="14"/>
        <v>5.457747563029916E-2</v>
      </c>
      <c r="F51" s="22">
        <f t="shared" si="15"/>
        <v>4.7633764652340371E-2</v>
      </c>
      <c r="G51" s="22">
        <f t="shared" si="16"/>
        <v>5.4809051492405961E-2</v>
      </c>
      <c r="H51" s="22">
        <f t="shared" si="17"/>
        <v>5.1711849466019068E-2</v>
      </c>
      <c r="I51" s="22">
        <f t="shared" si="18"/>
        <v>5.0444302208435099E-2</v>
      </c>
      <c r="J51" s="22">
        <f t="shared" si="19"/>
        <v>5.0940354316763692E-2</v>
      </c>
      <c r="K51" s="22">
        <f t="shared" si="11"/>
        <v>5.375089187285842E-2</v>
      </c>
      <c r="L51" s="22">
        <f t="shared" si="12"/>
        <v>5.6296953182731355E-2</v>
      </c>
      <c r="M51" s="22">
        <f t="shared" si="13"/>
        <v>5.6098532339399917E-2</v>
      </c>
      <c r="N51" s="22">
        <f t="shared" si="20"/>
        <v>4.8361137988115387E-2</v>
      </c>
      <c r="O51" s="4">
        <v>2.2173100000000001E-2</v>
      </c>
    </row>
    <row r="52" spans="1:15" x14ac:dyDescent="0.35">
      <c r="A52" s="1">
        <v>42794</v>
      </c>
      <c r="B52" s="4">
        <f>LN((PriceData!B53+PriceData!C53)/PriceData!D53)-LN(PriceData!B52/PriceData!D52)</f>
        <v>0.12538130584651519</v>
      </c>
      <c r="C52" s="4">
        <v>3.8847457705088573E-2</v>
      </c>
      <c r="D52" s="4">
        <v>-5.0739004695738998E-3</v>
      </c>
      <c r="E52" s="22">
        <f t="shared" si="14"/>
        <v>4.7108182056861736E-2</v>
      </c>
      <c r="F52" s="22">
        <f t="shared" si="15"/>
        <v>8.2114381775801881E-2</v>
      </c>
      <c r="G52" s="22">
        <f t="shared" si="16"/>
        <v>1.4690710709024215E-2</v>
      </c>
      <c r="H52" s="22">
        <f t="shared" si="17"/>
        <v>5.3051621027343281E-2</v>
      </c>
      <c r="I52" s="22">
        <f t="shared" si="18"/>
        <v>7.1134042232136263E-2</v>
      </c>
      <c r="J52" s="22">
        <f t="shared" si="19"/>
        <v>4.9500580196779609E-2</v>
      </c>
      <c r="K52" s="22">
        <f t="shared" si="11"/>
        <v>3.8520240653113991E-2</v>
      </c>
      <c r="L52" s="22">
        <f t="shared" si="12"/>
        <v>1.6755891796967508E-2</v>
      </c>
      <c r="M52" s="22">
        <f t="shared" si="13"/>
        <v>2.5409276611110167E-2</v>
      </c>
      <c r="N52" s="22">
        <f t="shared" si="20"/>
        <v>9.5029015586620955E-2</v>
      </c>
      <c r="O52" s="4">
        <v>3.2622980000000003E-2</v>
      </c>
    </row>
    <row r="53" spans="1:15" x14ac:dyDescent="0.35">
      <c r="A53" s="1">
        <v>42825</v>
      </c>
      <c r="B53" s="4">
        <f>LN((PriceData!B54+PriceData!C54)/PriceData!D54)-LN(PriceData!B53/PriceData!D53)</f>
        <v>4.7541451575846327E-2</v>
      </c>
      <c r="C53" s="4">
        <v>-1.3486841981671382E-2</v>
      </c>
      <c r="D53" s="4">
        <v>2.9535018783360734E-2</v>
      </c>
      <c r="E53" s="22">
        <f t="shared" si="14"/>
        <v>3.6737591900354971E-2</v>
      </c>
      <c r="F53" s="22">
        <f t="shared" si="15"/>
        <v>1.7027304797087472E-2</v>
      </c>
      <c r="G53" s="22">
        <f t="shared" si="16"/>
        <v>1.0175181439096282E-2</v>
      </c>
      <c r="H53" s="22">
        <f t="shared" si="17"/>
        <v>2.1196542792511888E-2</v>
      </c>
      <c r="I53" s="22">
        <f t="shared" si="18"/>
        <v>2.7782769988345501E-2</v>
      </c>
      <c r="J53" s="22">
        <f t="shared" si="19"/>
        <v>1.2525696598966074E-2</v>
      </c>
      <c r="K53" s="22">
        <f t="shared" si="11"/>
        <v>2.3281161790224103E-2</v>
      </c>
      <c r="L53" s="22">
        <f t="shared" si="12"/>
        <v>2.273128990960287E-2</v>
      </c>
      <c r="M53" s="22">
        <f t="shared" si="13"/>
        <v>2.8834119265354639E-2</v>
      </c>
      <c r="N53" s="22">
        <f t="shared" si="20"/>
        <v>3.3535149585094223E-2</v>
      </c>
      <c r="O53" s="4">
        <v>2.0646750000000002E-3</v>
      </c>
    </row>
    <row r="54" spans="1:15" x14ac:dyDescent="0.35">
      <c r="A54" s="1">
        <v>42855</v>
      </c>
      <c r="B54" s="4">
        <f>LN((PriceData!B55+PriceData!C55)/PriceData!D55)-LN(PriceData!B54/PriceData!D54)</f>
        <v>-6.9679201657457668E-5</v>
      </c>
      <c r="C54" s="4">
        <v>-2.0582058597364394E-2</v>
      </c>
      <c r="D54" s="4">
        <v>1.9302744437647235E-2</v>
      </c>
      <c r="E54" s="22">
        <f t="shared" si="14"/>
        <v>1.1553774981925358E-2</v>
      </c>
      <c r="F54" s="22">
        <f t="shared" si="15"/>
        <v>-1.0325868899510926E-2</v>
      </c>
      <c r="G54" s="22">
        <f t="shared" si="16"/>
        <v>1.3545830718920022E-3</v>
      </c>
      <c r="H54" s="22">
        <f t="shared" si="17"/>
        <v>-4.4966445379153886E-4</v>
      </c>
      <c r="I54" s="22">
        <f t="shared" si="18"/>
        <v>-3.5466814075801878E-4</v>
      </c>
      <c r="J54" s="22">
        <f t="shared" si="19"/>
        <v>-5.482762989684753E-3</v>
      </c>
      <c r="K54" s="22">
        <f t="shared" si="11"/>
        <v>4.4884377690681543E-3</v>
      </c>
      <c r="L54" s="22">
        <f t="shared" si="12"/>
        <v>9.3885414667144382E-3</v>
      </c>
      <c r="M54" s="22">
        <f t="shared" si="13"/>
        <v>1.1439779406285131E-2</v>
      </c>
      <c r="N54" s="22">
        <f t="shared" si="20"/>
        <v>-2.2349127168683758E-3</v>
      </c>
      <c r="O54" s="4">
        <v>9.6568250000000008E-3</v>
      </c>
    </row>
    <row r="55" spans="1:15" x14ac:dyDescent="0.35">
      <c r="A55" s="1">
        <v>42886</v>
      </c>
      <c r="B55" s="4">
        <f>LN((PriceData!B56+PriceData!C56)/PriceData!D56)-LN(PriceData!B55/PriceData!D55)</f>
        <v>6.5603918980680742E-2</v>
      </c>
      <c r="C55" s="4">
        <v>8.6649101566242948E-3</v>
      </c>
      <c r="D55" s="4">
        <v>-6.8560403229956712E-2</v>
      </c>
      <c r="E55" s="22">
        <f t="shared" si="14"/>
        <v>-1.4894674345701731E-2</v>
      </c>
      <c r="F55" s="22">
        <f t="shared" si="15"/>
        <v>3.7134414568652518E-2</v>
      </c>
      <c r="G55" s="22">
        <f t="shared" si="16"/>
        <v>-3.3809012205995262E-2</v>
      </c>
      <c r="H55" s="22">
        <f t="shared" si="17"/>
        <v>1.902808635782776E-3</v>
      </c>
      <c r="I55" s="22">
        <f t="shared" si="18"/>
        <v>1.7828086222007267E-2</v>
      </c>
      <c r="J55" s="22">
        <f t="shared" si="19"/>
        <v>3.5933340159931548E-3</v>
      </c>
      <c r="K55" s="22">
        <f t="shared" si="11"/>
        <v>-1.5712994330652097E-2</v>
      </c>
      <c r="L55" s="22">
        <f t="shared" si="12"/>
        <v>-3.9698908331576757E-2</v>
      </c>
      <c r="M55" s="22">
        <f t="shared" si="13"/>
        <v>-3.4005007449171114E-2</v>
      </c>
      <c r="N55" s="22">
        <f t="shared" si="20"/>
        <v>4.0799684994805706E-2</v>
      </c>
      <c r="O55" s="4">
        <v>9.3347050000000004E-3</v>
      </c>
    </row>
    <row r="56" spans="1:15" x14ac:dyDescent="0.35">
      <c r="A56" s="1">
        <v>42916</v>
      </c>
      <c r="B56" s="4">
        <f>LN((PriceData!B57+PriceData!C57)/PriceData!D57)-LN(PriceData!B56/PriceData!D56)</f>
        <v>-5.891581791140732E-2</v>
      </c>
      <c r="C56" s="4">
        <v>-1.0728188074661027E-2</v>
      </c>
      <c r="D56" s="4">
        <v>-1.5780732004149201E-2</v>
      </c>
      <c r="E56" s="22">
        <f t="shared" si="14"/>
        <v>-3.3034766367052451E-2</v>
      </c>
      <c r="F56" s="22">
        <f t="shared" si="15"/>
        <v>-3.4822002993034173E-2</v>
      </c>
      <c r="G56" s="22">
        <f t="shared" si="16"/>
        <v>-1.3507087235879522E-2</v>
      </c>
      <c r="H56" s="22">
        <f t="shared" si="17"/>
        <v>-2.8474912663405849E-2</v>
      </c>
      <c r="I56" s="22">
        <f t="shared" si="18"/>
        <v>-3.6085138975406217E-2</v>
      </c>
      <c r="J56" s="22">
        <f t="shared" si="19"/>
        <v>-2.4038231516219644E-2</v>
      </c>
      <c r="K56" s="22">
        <f t="shared" si="11"/>
        <v>-2.5301367498591687E-2</v>
      </c>
      <c r="L56" s="22">
        <f t="shared" si="12"/>
        <v>-1.9083731808977378E-2</v>
      </c>
      <c r="M56" s="22">
        <f t="shared" si="13"/>
        <v>-2.390249479265201E-2</v>
      </c>
      <c r="N56" s="22">
        <f t="shared" si="20"/>
        <v>-4.4964783353332247E-2</v>
      </c>
      <c r="O56" s="4">
        <v>9.5812510000000007E-3</v>
      </c>
    </row>
    <row r="57" spans="1:15" x14ac:dyDescent="0.35">
      <c r="A57" s="1">
        <v>42947</v>
      </c>
      <c r="B57" s="4">
        <f>LN((PriceData!B58+PriceData!C58)/PriceData!D58)-LN(PriceData!B57/PriceData!D57)</f>
        <v>3.218034439174966E-2</v>
      </c>
      <c r="C57" s="4">
        <v>4.881309190111871E-2</v>
      </c>
      <c r="D57" s="4">
        <v>4.1119364564957017E-2</v>
      </c>
      <c r="E57" s="22">
        <f t="shared" si="14"/>
        <v>3.7543756495674076E-2</v>
      </c>
      <c r="F57" s="22">
        <f t="shared" si="15"/>
        <v>4.0496718146434185E-2</v>
      </c>
      <c r="G57" s="22">
        <f t="shared" si="16"/>
        <v>4.4581541866229785E-2</v>
      </c>
      <c r="H57" s="22">
        <f t="shared" si="17"/>
        <v>4.070426695260846E-2</v>
      </c>
      <c r="I57" s="22">
        <f t="shared" si="18"/>
        <v>3.8573286312393762E-2</v>
      </c>
      <c r="J57" s="22">
        <f t="shared" si="19"/>
        <v>4.2731473189736024E-2</v>
      </c>
      <c r="K57" s="22">
        <f t="shared" si="11"/>
        <v>4.0808041355695601E-2</v>
      </c>
      <c r="L57" s="22">
        <f t="shared" si="12"/>
        <v>4.1764208014868617E-2</v>
      </c>
      <c r="M57" s="22">
        <f t="shared" si="13"/>
        <v>4.0100933263931715E-2</v>
      </c>
      <c r="N57" s="22">
        <f t="shared" si="20"/>
        <v>3.6400795910944202E-2</v>
      </c>
      <c r="O57" s="4">
        <v>2.0293310000000002E-2</v>
      </c>
    </row>
    <row r="58" spans="1:15" x14ac:dyDescent="0.35">
      <c r="A58" s="1">
        <v>42978</v>
      </c>
      <c r="B58" s="4">
        <f>LN((PriceData!B59+PriceData!C59)/PriceData!D59)-LN(PriceData!B58/PriceData!D58)</f>
        <v>0.10156797875274881</v>
      </c>
      <c r="C58" s="4">
        <v>1.5839502899249069E-2</v>
      </c>
      <c r="D58" s="4">
        <v>-8.2745075669208745E-2</v>
      </c>
      <c r="E58" s="22">
        <f t="shared" si="14"/>
        <v>-9.0198539004257144E-3</v>
      </c>
      <c r="F58" s="22">
        <f t="shared" si="15"/>
        <v>5.870374082599894E-2</v>
      </c>
      <c r="G58" s="22">
        <f t="shared" si="16"/>
        <v>-3.8382015313402733E-2</v>
      </c>
      <c r="H58" s="22">
        <f t="shared" si="17"/>
        <v>1.1554135327596374E-2</v>
      </c>
      <c r="I58" s="22">
        <f t="shared" si="18"/>
        <v>3.4057596183884487E-2</v>
      </c>
      <c r="J58" s="22">
        <f t="shared" si="19"/>
        <v>1.2625477220509551E-2</v>
      </c>
      <c r="K58" s="22">
        <f t="shared" si="11"/>
        <v>-1.2020667421604903E-2</v>
      </c>
      <c r="L58" s="22">
        <f t="shared" si="12"/>
        <v>-4.4596854513321418E-2</v>
      </c>
      <c r="M58" s="22">
        <f t="shared" si="13"/>
        <v>-3.6024006927971447E-2</v>
      </c>
      <c r="N58" s="22">
        <f t="shared" si="20"/>
        <v>6.5990978139853093E-2</v>
      </c>
      <c r="O58" s="4">
        <v>1.5936870000000001E-3</v>
      </c>
    </row>
    <row r="59" spans="1:15" x14ac:dyDescent="0.35">
      <c r="A59" s="1">
        <v>43008</v>
      </c>
      <c r="B59" s="4">
        <f>LN((PriceData!B60+PriceData!C60)/PriceData!D60)-LN(PriceData!B59/PriceData!D59)</f>
        <v>-6.2134939748129892E-2</v>
      </c>
      <c r="C59" s="4">
        <v>-1.4079286169480731E-2</v>
      </c>
      <c r="D59" s="4">
        <v>-2.6331774116338913E-2</v>
      </c>
      <c r="E59" s="22">
        <f t="shared" si="14"/>
        <v>-4.0653040369055302E-2</v>
      </c>
      <c r="F59" s="22">
        <f t="shared" si="15"/>
        <v>-3.8107112958805311E-2</v>
      </c>
      <c r="G59" s="22">
        <f t="shared" si="16"/>
        <v>-2.0818154540252733E-2</v>
      </c>
      <c r="H59" s="22">
        <f t="shared" si="17"/>
        <v>-3.4182000011316507E-2</v>
      </c>
      <c r="I59" s="22">
        <f t="shared" si="18"/>
        <v>-4.1170234945519857E-2</v>
      </c>
      <c r="J59" s="22">
        <f t="shared" si="19"/>
        <v>-2.9156321550857567E-2</v>
      </c>
      <c r="K59" s="22">
        <f t="shared" si="11"/>
        <v>-3.2219443537572112E-2</v>
      </c>
      <c r="L59" s="22">
        <f t="shared" si="12"/>
        <v>-2.7461593090146376E-2</v>
      </c>
      <c r="M59" s="22">
        <f t="shared" si="13"/>
        <v>-3.2267158448011292E-2</v>
      </c>
      <c r="N59" s="22">
        <f t="shared" si="20"/>
        <v>-4.8943492469220959E-2</v>
      </c>
      <c r="O59" s="4">
        <v>2.3757650000000002E-2</v>
      </c>
    </row>
    <row r="60" spans="1:15" x14ac:dyDescent="0.35">
      <c r="A60" s="1">
        <v>43039</v>
      </c>
      <c r="B60" s="4">
        <f>LN((PriceData!B61+PriceData!C61)/PriceData!D61)-LN(PriceData!B60/PriceData!D60)</f>
        <v>9.240384551410763E-2</v>
      </c>
      <c r="C60" s="4">
        <v>-4.4391490548861157E-2</v>
      </c>
      <c r="D60" s="4">
        <v>-7.7401562396168799E-3</v>
      </c>
      <c r="E60" s="22">
        <f t="shared" si="14"/>
        <v>3.2317444461872923E-2</v>
      </c>
      <c r="F60" s="22">
        <f t="shared" si="15"/>
        <v>2.4006177482623237E-2</v>
      </c>
      <c r="G60" s="22">
        <f t="shared" si="16"/>
        <v>-2.4233256678776807E-2</v>
      </c>
      <c r="H60" s="22">
        <f t="shared" si="17"/>
        <v>1.3424066241876535E-2</v>
      </c>
      <c r="I60" s="22">
        <f t="shared" si="18"/>
        <v>3.3169011059934306E-2</v>
      </c>
      <c r="J60" s="22">
        <f t="shared" si="19"/>
        <v>-1.0298229558078908E-3</v>
      </c>
      <c r="K60" s="22">
        <f t="shared" si="11"/>
        <v>8.1330106215031783E-3</v>
      </c>
      <c r="L60" s="22">
        <f t="shared" si="12"/>
        <v>-5.0560229260932831E-3</v>
      </c>
      <c r="M60" s="22">
        <f t="shared" si="13"/>
        <v>8.6235106802035957E-3</v>
      </c>
      <c r="N60" s="22">
        <f t="shared" si="20"/>
        <v>5.5030378126141415E-2</v>
      </c>
      <c r="O60" s="4">
        <v>1.9311850000000002E-2</v>
      </c>
    </row>
    <row r="61" spans="1:15" x14ac:dyDescent="0.35">
      <c r="A61" s="1">
        <v>43069</v>
      </c>
      <c r="B61" s="4">
        <f>LN((PriceData!B62+PriceData!C62)/PriceData!D62)-LN(PriceData!B61/PriceData!D61)</f>
        <v>2.0145989489611438E-2</v>
      </c>
      <c r="C61" s="4">
        <v>4.1405581594974983E-2</v>
      </c>
      <c r="D61" s="4">
        <v>6.9217794120893572E-2</v>
      </c>
      <c r="E61" s="22">
        <f t="shared" si="14"/>
        <v>4.9589072268380718E-2</v>
      </c>
      <c r="F61" s="22">
        <f t="shared" si="15"/>
        <v>3.077578554229321E-2</v>
      </c>
      <c r="G61" s="22">
        <f t="shared" si="16"/>
        <v>5.670229848423021E-2</v>
      </c>
      <c r="H61" s="22">
        <f t="shared" si="17"/>
        <v>4.358978840182666E-2</v>
      </c>
      <c r="I61" s="22">
        <f t="shared" si="18"/>
        <v>3.7728838673772858E-2</v>
      </c>
      <c r="J61" s="22">
        <f t="shared" si="19"/>
        <v>4.3043736700113744E-2</v>
      </c>
      <c r="K61" s="22">
        <f t="shared" si="11"/>
        <v>4.9996789831593391E-2</v>
      </c>
      <c r="L61" s="22">
        <f t="shared" si="12"/>
        <v>5.8748171152581637E-2</v>
      </c>
      <c r="M61" s="22">
        <f t="shared" si="13"/>
        <v>5.6622211942045281E-2</v>
      </c>
      <c r="N61" s="22">
        <f t="shared" si="20"/>
        <v>2.9305088373812363E-2</v>
      </c>
      <c r="O61" s="4">
        <v>2.7260090000000001E-2</v>
      </c>
    </row>
    <row r="62" spans="1:15" x14ac:dyDescent="0.35">
      <c r="A62" s="1">
        <v>43100</v>
      </c>
      <c r="B62" s="4">
        <f>LN((PriceData!B63+PriceData!C63)/PriceData!D63)-LN(PriceData!B62/PriceData!D62)</f>
        <v>-1.5363327638852731E-2</v>
      </c>
      <c r="C62" s="4">
        <v>2.0784818620428247E-2</v>
      </c>
      <c r="D62" s="4">
        <v>3.312215699374299E-2</v>
      </c>
      <c r="E62" s="22">
        <f t="shared" si="14"/>
        <v>1.3727963140704701E-2</v>
      </c>
      <c r="F62" s="22">
        <f t="shared" si="15"/>
        <v>2.7107454907877582E-3</v>
      </c>
      <c r="G62" s="22">
        <f t="shared" si="16"/>
        <v>2.757035472575136E-2</v>
      </c>
      <c r="H62" s="22">
        <f t="shared" si="17"/>
        <v>1.2847882658439502E-2</v>
      </c>
      <c r="I62" s="22">
        <f t="shared" si="18"/>
        <v>5.795080084116444E-3</v>
      </c>
      <c r="J62" s="22">
        <f t="shared" si="19"/>
        <v>1.4832116648936688E-2</v>
      </c>
      <c r="K62" s="22">
        <f t="shared" si="11"/>
        <v>1.7916451242265374E-2</v>
      </c>
      <c r="L62" s="22">
        <f t="shared" si="12"/>
        <v>2.5806140855820468E-2</v>
      </c>
      <c r="M62" s="22">
        <f t="shared" si="13"/>
        <v>2.219132622989237E-2</v>
      </c>
      <c r="N62" s="22">
        <f t="shared" si="20"/>
        <v>-3.2851499237369613E-3</v>
      </c>
      <c r="O62" s="4">
        <v>1.2129350000000001E-2</v>
      </c>
    </row>
    <row r="63" spans="1:15" x14ac:dyDescent="0.35">
      <c r="A63" s="1">
        <v>43131</v>
      </c>
      <c r="B63" s="4">
        <f>LN((PriceData!B64+PriceData!C64)/PriceData!D64)-LN(PriceData!B63/PriceData!D63)</f>
        <v>-1.0693401450029061E-2</v>
      </c>
      <c r="C63" s="4">
        <v>-5.4235099437268453E-2</v>
      </c>
      <c r="D63" s="4">
        <v>1.0731863857881052E-2</v>
      </c>
      <c r="E63" s="22">
        <f t="shared" si="14"/>
        <v>2.1617577347170062E-3</v>
      </c>
      <c r="F63" s="22">
        <f t="shared" si="15"/>
        <v>-3.2464250443648757E-2</v>
      </c>
      <c r="G63" s="22">
        <f t="shared" si="16"/>
        <v>-1.8503269624936224E-2</v>
      </c>
      <c r="H63" s="22">
        <f t="shared" si="17"/>
        <v>-1.8065545676472151E-2</v>
      </c>
      <c r="I63" s="22">
        <f t="shared" si="18"/>
        <v>-1.6222509619861381E-2</v>
      </c>
      <c r="J63" s="22">
        <f t="shared" si="19"/>
        <v>-2.7107934116671228E-2</v>
      </c>
      <c r="K63" s="22">
        <f t="shared" si="11"/>
        <v>-1.0866193292883852E-2</v>
      </c>
      <c r="L63" s="22">
        <f t="shared" si="12"/>
        <v>-4.4040553319398615E-3</v>
      </c>
      <c r="M63" s="22">
        <f t="shared" si="13"/>
        <v>-4.9885533215922317E-5</v>
      </c>
      <c r="N63" s="22">
        <f t="shared" si="20"/>
        <v>-1.7259214516685925E-2</v>
      </c>
      <c r="O63" s="4">
        <v>5.0638929999999999E-2</v>
      </c>
    </row>
    <row r="64" spans="1:15" x14ac:dyDescent="0.35">
      <c r="A64" s="1">
        <v>43159</v>
      </c>
      <c r="B64" s="4">
        <f>LN((PriceData!B65+PriceData!C65)/PriceData!D65)-LN(PriceData!B64/PriceData!D64)</f>
        <v>6.5422844507516675E-2</v>
      </c>
      <c r="C64" s="4">
        <v>-9.4939621056684409E-2</v>
      </c>
      <c r="D64" s="4">
        <v>-5.2034533712621567E-2</v>
      </c>
      <c r="E64" s="22">
        <f t="shared" si="14"/>
        <v>-5.0515824245662699E-3</v>
      </c>
      <c r="F64" s="22">
        <f t="shared" si="15"/>
        <v>-1.4758388274583867E-2</v>
      </c>
      <c r="G64" s="22">
        <f t="shared" si="16"/>
        <v>-7.1341823017449846E-2</v>
      </c>
      <c r="H64" s="22">
        <f t="shared" si="17"/>
        <v>-2.7183770087263099E-2</v>
      </c>
      <c r="I64" s="22">
        <f t="shared" si="18"/>
        <v>-4.0321164385681563E-3</v>
      </c>
      <c r="J64" s="22">
        <f t="shared" si="19"/>
        <v>-4.4122732829618427E-2</v>
      </c>
      <c r="K64" s="22">
        <f t="shared" si="11"/>
        <v>-3.3396460993602717E-2</v>
      </c>
      <c r="L64" s="22">
        <f t="shared" si="12"/>
        <v>-4.8869813359420311E-2</v>
      </c>
      <c r="M64" s="22">
        <f t="shared" si="13"/>
        <v>-3.2833566803000203E-2</v>
      </c>
      <c r="N64" s="22">
        <f t="shared" si="20"/>
        <v>2.1604613572662634E-2</v>
      </c>
      <c r="O64" s="4">
        <v>-3.9480620000000001E-2</v>
      </c>
    </row>
    <row r="65" spans="1:15" x14ac:dyDescent="0.35">
      <c r="A65" s="1">
        <v>43190</v>
      </c>
      <c r="B65" s="4">
        <f>LN((PriceData!B66+PriceData!C66)/PriceData!D66)-LN(PriceData!B65/PriceData!D65)</f>
        <v>-5.9803862897920279E-2</v>
      </c>
      <c r="C65" s="4">
        <v>9.6325479687013882E-3</v>
      </c>
      <c r="D65" s="4">
        <v>-2.6720657915963564E-2</v>
      </c>
      <c r="E65" s="22">
        <f t="shared" si="14"/>
        <v>-3.9953939908746253E-2</v>
      </c>
      <c r="F65" s="22">
        <f t="shared" si="15"/>
        <v>-2.5085657464609445E-2</v>
      </c>
      <c r="G65" s="22">
        <f t="shared" si="16"/>
        <v>-1.0361715267864335E-2</v>
      </c>
      <c r="H65" s="22">
        <f t="shared" si="17"/>
        <v>-2.5630657615060819E-2</v>
      </c>
      <c r="I65" s="22">
        <f t="shared" si="18"/>
        <v>-3.4173958935775683E-2</v>
      </c>
      <c r="J65" s="22">
        <f t="shared" si="19"/>
        <v>-1.6814856219120267E-2</v>
      </c>
      <c r="K65" s="22">
        <f t="shared" si="11"/>
        <v>-2.5903157690286505E-2</v>
      </c>
      <c r="L65" s="22">
        <f t="shared" si="12"/>
        <v>-2.2758337237226242E-2</v>
      </c>
      <c r="M65" s="22">
        <f t="shared" si="13"/>
        <v>-2.970197832388841E-2</v>
      </c>
      <c r="N65" s="22">
        <f t="shared" si="20"/>
        <v>-4.2608260226400275E-2</v>
      </c>
      <c r="O65" s="4">
        <v>-1.8446210000000001E-2</v>
      </c>
    </row>
    <row r="66" spans="1:15" x14ac:dyDescent="0.35">
      <c r="A66" s="1">
        <v>43220</v>
      </c>
      <c r="B66" s="4">
        <f>LN((PriceData!B67+PriceData!C67)/PriceData!D67)-LN(PriceData!B66/PriceData!D66)</f>
        <v>-1.5133632109018968E-2</v>
      </c>
      <c r="C66" s="4">
        <v>-8.1743229040064591E-2</v>
      </c>
      <c r="D66" s="4">
        <v>-1.0957874086532371E-3</v>
      </c>
      <c r="E66" s="22">
        <f t="shared" si="14"/>
        <v>-6.7109252887995298E-3</v>
      </c>
      <c r="F66" s="22">
        <f t="shared" si="15"/>
        <v>-4.843843057454178E-2</v>
      </c>
      <c r="G66" s="22">
        <f t="shared" si="16"/>
        <v>-3.7387136142788352E-2</v>
      </c>
      <c r="H66" s="22">
        <f t="shared" si="17"/>
        <v>-3.2657549519245599E-2</v>
      </c>
      <c r="I66" s="22">
        <f t="shared" si="18"/>
        <v>-2.8276570166688941E-2</v>
      </c>
      <c r="J66" s="22">
        <f t="shared" si="19"/>
        <v>-4.4928969399450347E-2</v>
      </c>
      <c r="K66" s="22">
        <f t="shared" si="11"/>
        <v>-2.4767108991597508E-2</v>
      </c>
      <c r="L66" s="22">
        <f t="shared" si="12"/>
        <v>-1.862906020497208E-2</v>
      </c>
      <c r="M66" s="22">
        <f t="shared" si="13"/>
        <v>-1.1968100511867519E-2</v>
      </c>
      <c r="N66" s="22">
        <f t="shared" si="20"/>
        <v>-2.705176702519152E-2</v>
      </c>
      <c r="O66" s="4">
        <v>4.6917720000000003E-3</v>
      </c>
    </row>
    <row r="67" spans="1:15" x14ac:dyDescent="0.35">
      <c r="A67" s="1">
        <v>43251</v>
      </c>
      <c r="B67" s="4">
        <f>LN((PriceData!B68+PriceData!C68)/PriceData!D68)-LN(PriceData!B67/PriceData!D67)</f>
        <v>0.12679205261249793</v>
      </c>
      <c r="C67" s="4">
        <v>1.1408299970898206E-2</v>
      </c>
      <c r="D67" s="4">
        <v>-8.6086677514467524E-3</v>
      </c>
      <c r="E67" s="22">
        <f t="shared" si="14"/>
        <v>4.5551620394131125E-2</v>
      </c>
      <c r="F67" s="22">
        <f t="shared" si="15"/>
        <v>6.9100176291698068E-2</v>
      </c>
      <c r="G67" s="22">
        <f t="shared" si="16"/>
        <v>3.9896772360847876E-4</v>
      </c>
      <c r="H67" s="22">
        <f t="shared" si="17"/>
        <v>4.3197228277316466E-2</v>
      </c>
      <c r="I67" s="22">
        <f t="shared" si="18"/>
        <v>6.4095934361111828E-2</v>
      </c>
      <c r="J67" s="22">
        <f t="shared" si="19"/>
        <v>3.5249996200711897E-2</v>
      </c>
      <c r="K67" s="22">
        <f t="shared" si="11"/>
        <v>3.0245754270125658E-2</v>
      </c>
      <c r="L67" s="22">
        <f t="shared" si="12"/>
        <v>8.9347978294167085E-3</v>
      </c>
      <c r="M67" s="22">
        <f t="shared" si="13"/>
        <v>2.0473173093576678E-2</v>
      </c>
      <c r="N67" s="22">
        <f t="shared" si="20"/>
        <v>9.0175230047783522E-2</v>
      </c>
      <c r="O67" s="4">
        <v>2.616448E-2</v>
      </c>
    </row>
    <row r="68" spans="1:15" x14ac:dyDescent="0.35">
      <c r="A68" s="1">
        <v>43281</v>
      </c>
      <c r="B68" s="4">
        <f>LN((PriceData!B69+PriceData!C69)/PriceData!D69)-LN(PriceData!B68/PriceData!D68)</f>
        <v>-9.4629155358711969E-3</v>
      </c>
      <c r="C68" s="4">
        <v>6.4692254605172472E-2</v>
      </c>
      <c r="D68" s="4">
        <v>5.2293060452051954E-2</v>
      </c>
      <c r="E68" s="22">
        <f t="shared" si="14"/>
        <v>2.7590670056882694E-2</v>
      </c>
      <c r="F68" s="22">
        <f t="shared" si="15"/>
        <v>2.7614669534650638E-2</v>
      </c>
      <c r="G68" s="22">
        <f t="shared" si="16"/>
        <v>5.7872697820956193E-2</v>
      </c>
      <c r="H68" s="22">
        <f t="shared" si="17"/>
        <v>3.5840799840451076E-2</v>
      </c>
      <c r="I68" s="22">
        <f t="shared" si="18"/>
        <v>2.4514870996370508E-2</v>
      </c>
      <c r="J68" s="22">
        <f t="shared" si="19"/>
        <v>4.3053663531631425E-2</v>
      </c>
      <c r="K68" s="22">
        <f t="shared" si="11"/>
        <v>3.9953864993351296E-2</v>
      </c>
      <c r="L68" s="22">
        <f t="shared" si="12"/>
        <v>4.8597301683883737E-2</v>
      </c>
      <c r="M68" s="22">
        <f t="shared" si="13"/>
        <v>4.118178466977937E-2</v>
      </c>
      <c r="N68" s="22">
        <f t="shared" si="20"/>
        <v>1.1543716091129854E-2</v>
      </c>
      <c r="O68" s="4">
        <v>5.3658990000000004E-3</v>
      </c>
    </row>
    <row r="69" spans="1:15" x14ac:dyDescent="0.35">
      <c r="A69" s="1">
        <v>43312</v>
      </c>
      <c r="B69" s="4">
        <f>LN((PriceData!B70+PriceData!C70)/PriceData!D70)-LN(PriceData!B69/PriceData!D69)</f>
        <v>2.7598942762792955E-2</v>
      </c>
      <c r="C69" s="4">
        <v>4.4317183288900885E-2</v>
      </c>
      <c r="D69" s="4">
        <v>8.7551893487037624E-2</v>
      </c>
      <c r="E69" s="22">
        <f t="shared" si="14"/>
        <v>6.3570713197339757E-2</v>
      </c>
      <c r="F69" s="22">
        <f t="shared" si="15"/>
        <v>3.595806302584692E-2</v>
      </c>
      <c r="G69" s="22">
        <f t="shared" si="16"/>
        <v>6.8096273897876092E-2</v>
      </c>
      <c r="H69" s="22">
        <f t="shared" si="17"/>
        <v>5.3156006512910484E-2</v>
      </c>
      <c r="I69" s="22">
        <f t="shared" si="18"/>
        <v>4.6766740575381105E-2</v>
      </c>
      <c r="J69" s="22">
        <f t="shared" si="19"/>
        <v>5.0946300706908088E-2</v>
      </c>
      <c r="K69" s="22">
        <f t="shared" si="11"/>
        <v>6.1754978256442272E-2</v>
      </c>
      <c r="L69" s="22">
        <f t="shared" si="12"/>
        <v>7.290965637498581E-2</v>
      </c>
      <c r="M69" s="22">
        <f t="shared" si="13"/>
        <v>7.1237832322375017E-2</v>
      </c>
      <c r="N69" s="22">
        <f t="shared" si="20"/>
        <v>3.6937885940439008E-2</v>
      </c>
      <c r="O69" s="4">
        <v>3.16028E-2</v>
      </c>
    </row>
    <row r="70" spans="1:15" x14ac:dyDescent="0.35">
      <c r="A70" s="1">
        <v>43343</v>
      </c>
      <c r="B70" s="4">
        <f>LN((PriceData!B71+PriceData!C71)/PriceData!D71)-LN(PriceData!B70/PriceData!D70)</f>
        <v>0.18237416353004132</v>
      </c>
      <c r="C70" s="4">
        <v>2.5271439092637848E-2</v>
      </c>
      <c r="D70" s="4">
        <v>-1.365391329153276E-2</v>
      </c>
      <c r="E70" s="22">
        <f t="shared" si="14"/>
        <v>6.4757317437096867E-2</v>
      </c>
      <c r="F70" s="22">
        <f t="shared" si="15"/>
        <v>0.10382280131133959</v>
      </c>
      <c r="G70" s="22">
        <f t="shared" si="16"/>
        <v>3.8624952813440137E-3</v>
      </c>
      <c r="H70" s="22">
        <f t="shared" si="17"/>
        <v>6.4663896443715466E-2</v>
      </c>
      <c r="I70" s="22">
        <f t="shared" si="18"/>
        <v>9.4091463215296933E-2</v>
      </c>
      <c r="J70" s="22">
        <f t="shared" si="19"/>
        <v>5.4815782105946065E-2</v>
      </c>
      <c r="K70" s="22">
        <f t="shared" si="11"/>
        <v>4.5084444009903413E-2</v>
      </c>
      <c r="L70" s="22">
        <f t="shared" si="12"/>
        <v>1.3733964867458771E-2</v>
      </c>
      <c r="M70" s="22">
        <f t="shared" si="13"/>
        <v>2.944423731119912E-2</v>
      </c>
      <c r="N70" s="22">
        <f t="shared" si="20"/>
        <v>0.13135081096040321</v>
      </c>
      <c r="O70" s="4">
        <v>3.0233010000000001E-2</v>
      </c>
    </row>
    <row r="71" spans="1:15" x14ac:dyDescent="0.35">
      <c r="A71" s="1">
        <v>43373</v>
      </c>
      <c r="B71" s="4">
        <f>LN((PriceData!B72+PriceData!C72)/PriceData!D72)-LN(PriceData!B71/PriceData!D71)</f>
        <v>-8.3376063484417173E-3</v>
      </c>
      <c r="C71" s="4">
        <v>3.3699202450954147E-3</v>
      </c>
      <c r="D71" s="4">
        <v>4.2983606810534702E-2</v>
      </c>
      <c r="E71" s="22">
        <f t="shared" si="14"/>
        <v>2.245512154694413E-2</v>
      </c>
      <c r="F71" s="22">
        <f t="shared" si="15"/>
        <v>-2.4838430516731513E-3</v>
      </c>
      <c r="G71" s="22">
        <f t="shared" si="16"/>
        <v>2.5157447856087024E-2</v>
      </c>
      <c r="H71" s="22">
        <f t="shared" si="17"/>
        <v>1.26719735690628E-2</v>
      </c>
      <c r="I71" s="22">
        <f t="shared" si="18"/>
        <v>7.4195785896866706E-3</v>
      </c>
      <c r="J71" s="22">
        <f t="shared" si="19"/>
        <v>1.0346460238070954E-2</v>
      </c>
      <c r="K71" s="22">
        <f t="shared" si="11"/>
        <v>2.0249881879430776E-2</v>
      </c>
      <c r="L71" s="22">
        <f t="shared" si="12"/>
        <v>2.9928748181549201E-2</v>
      </c>
      <c r="M71" s="22">
        <f t="shared" si="13"/>
        <v>2.875799552219549E-2</v>
      </c>
      <c r="N71" s="22">
        <f t="shared" si="20"/>
        <v>-8.6397971383664774E-4</v>
      </c>
      <c r="O71" s="4">
        <v>4.2462709999999999E-4</v>
      </c>
    </row>
    <row r="72" spans="1:15" x14ac:dyDescent="0.35">
      <c r="A72" s="1">
        <v>43404</v>
      </c>
      <c r="B72" s="4">
        <f>LN((PriceData!B73+PriceData!C73)/PriceData!D73)-LN(PriceData!B72/PriceData!D72)</f>
        <v>-3.0951660082436661E-2</v>
      </c>
      <c r="C72" s="4">
        <v>7.1481464890806201E-2</v>
      </c>
      <c r="D72" s="4">
        <v>-1.8208213891065306E-2</v>
      </c>
      <c r="E72" s="22">
        <f t="shared" si="14"/>
        <v>-2.3305592367613849E-2</v>
      </c>
      <c r="F72" s="22">
        <f t="shared" si="15"/>
        <v>2.026490240418477E-2</v>
      </c>
      <c r="G72" s="22">
        <f t="shared" si="16"/>
        <v>2.2152141560776873E-2</v>
      </c>
      <c r="H72" s="22">
        <f t="shared" si="17"/>
        <v>7.4405303057680783E-3</v>
      </c>
      <c r="I72" s="22">
        <f t="shared" si="18"/>
        <v>-2.1575172912831064E-3</v>
      </c>
      <c r="J72" s="22">
        <f t="shared" si="19"/>
        <v>2.3450763952027609E-2</v>
      </c>
      <c r="K72" s="22">
        <f t="shared" si="11"/>
        <v>1.0283442565597323E-3</v>
      </c>
      <c r="L72" s="22">
        <f t="shared" si="12"/>
        <v>-1.5446227538281378E-3</v>
      </c>
      <c r="M72" s="22">
        <f t="shared" si="13"/>
        <v>-1.1787935251152425E-2</v>
      </c>
      <c r="N72" s="22">
        <f t="shared" si="20"/>
        <v>-9.190690468650951E-3</v>
      </c>
      <c r="O72" s="4">
        <v>-7.4045410000000006E-2</v>
      </c>
    </row>
    <row r="73" spans="1:15" x14ac:dyDescent="0.35">
      <c r="A73" s="1">
        <v>43434</v>
      </c>
      <c r="B73" s="4">
        <f>LN((PriceData!B74+PriceData!C74)/PriceData!D74)-LN(PriceData!B73/PriceData!D73)</f>
        <v>-0.19931609695675867</v>
      </c>
      <c r="C73" s="4">
        <v>6.3671283420760894E-2</v>
      </c>
      <c r="D73" s="4">
        <v>5.7311378960074322E-3</v>
      </c>
      <c r="E73" s="22">
        <f t="shared" si="14"/>
        <v>-7.6287756045099006E-2</v>
      </c>
      <c r="F73" s="22">
        <f t="shared" si="15"/>
        <v>-6.7822406767998888E-2</v>
      </c>
      <c r="G73" s="22">
        <f t="shared" si="16"/>
        <v>3.1804203382146491E-2</v>
      </c>
      <c r="H73" s="22">
        <f t="shared" si="17"/>
        <v>-4.3304558546663444E-2</v>
      </c>
      <c r="I73" s="22">
        <f t="shared" si="18"/>
        <v>-8.2307443149187254E-2</v>
      </c>
      <c r="J73" s="22">
        <f t="shared" si="19"/>
        <v>-1.6560598054807363E-2</v>
      </c>
      <c r="K73" s="22">
        <f t="shared" si="11"/>
        <v>-3.1045634435995728E-2</v>
      </c>
      <c r="L73" s="22">
        <f t="shared" si="12"/>
        <v>-3.1855564843184863E-3</v>
      </c>
      <c r="M73" s="22">
        <f t="shared" si="13"/>
        <v>-2.9484294522070444E-2</v>
      </c>
      <c r="N73" s="22">
        <f t="shared" si="20"/>
        <v>-0.12621389739597816</v>
      </c>
      <c r="O73" s="4">
        <v>1.8512150000000002E-2</v>
      </c>
    </row>
    <row r="74" spans="1:15" x14ac:dyDescent="0.35">
      <c r="A74" s="1">
        <v>43465</v>
      </c>
      <c r="B74" s="4">
        <f>LN((PriceData!B75+PriceData!C75)/PriceData!D75)-LN(PriceData!B74/PriceData!D74)</f>
        <v>-0.12408854754847365</v>
      </c>
      <c r="C74" s="4">
        <v>-2.7787057989776542E-2</v>
      </c>
      <c r="D74" s="4">
        <v>-4.3896936545058551E-2</v>
      </c>
      <c r="E74" s="22">
        <f t="shared" si="14"/>
        <v>-7.597358094642459E-2</v>
      </c>
      <c r="F74" s="22">
        <f t="shared" si="15"/>
        <v>-7.5937802769125096E-2</v>
      </c>
      <c r="G74" s="22">
        <f t="shared" si="16"/>
        <v>-3.6647491195181653E-2</v>
      </c>
      <c r="H74" s="22">
        <f t="shared" si="17"/>
        <v>-6.5257514027769581E-2</v>
      </c>
      <c r="I74" s="22">
        <f t="shared" si="18"/>
        <v>-7.9965272407945598E-2</v>
      </c>
      <c r="J74" s="22">
        <f t="shared" si="19"/>
        <v>-5.5889900018271321E-2</v>
      </c>
      <c r="K74" s="22">
        <f t="shared" si="11"/>
        <v>-5.9917369657091823E-2</v>
      </c>
      <c r="L74" s="22">
        <f t="shared" si="12"/>
        <v>-4.8694121934343658E-2</v>
      </c>
      <c r="M74" s="22">
        <f t="shared" si="13"/>
        <v>-5.8324270890213373E-2</v>
      </c>
      <c r="N74" s="22">
        <f t="shared" si="20"/>
        <v>-9.680908853639271E-2</v>
      </c>
      <c r="O74" s="4">
        <v>-8.9890029999999996E-2</v>
      </c>
    </row>
    <row r="75" spans="1:15" x14ac:dyDescent="0.35">
      <c r="A75" s="1">
        <v>43496</v>
      </c>
      <c r="B75" s="4">
        <f>LN((PriceData!B76+PriceData!C76)/PriceData!D76)-LN(PriceData!B75/PriceData!D75)</f>
        <v>5.3686755989116097E-2</v>
      </c>
      <c r="C75" s="4">
        <v>5.5720414298676246E-2</v>
      </c>
      <c r="D75" s="4">
        <v>1.6910428130783473E-2</v>
      </c>
      <c r="E75" s="22">
        <f t="shared" si="14"/>
        <v>3.1620959274116525E-2</v>
      </c>
      <c r="F75" s="22">
        <f t="shared" si="15"/>
        <v>5.4703585143896172E-2</v>
      </c>
      <c r="G75" s="22">
        <f t="shared" si="16"/>
        <v>3.4374921906335225E-2</v>
      </c>
      <c r="H75" s="22">
        <f t="shared" si="17"/>
        <v>4.2105866139525265E-2</v>
      </c>
      <c r="I75" s="22">
        <f t="shared" si="18"/>
        <v>4.5001088601922978E-2</v>
      </c>
      <c r="J75" s="22">
        <f t="shared" si="19"/>
        <v>4.5509503179313016E-2</v>
      </c>
      <c r="K75" s="22">
        <f t="shared" ref="K75:K98" si="22">W$16*$B75+W$17*$C75+W$18*$D75</f>
        <v>3.5807006637339822E-2</v>
      </c>
      <c r="L75" s="22">
        <f t="shared" ref="L75:L98" si="23">X$16*$B75+X$17*$C75+X$18*$D75</f>
        <v>2.8350058150195291E-2</v>
      </c>
      <c r="M75" s="22">
        <f t="shared" ref="M75:M98" si="24">Y$16*$B75+Y$17*$C75+Y$18*$D75</f>
        <v>2.8146692319239275E-2</v>
      </c>
      <c r="N75" s="22">
        <f t="shared" si="20"/>
        <v>5.0415854865194856E-2</v>
      </c>
      <c r="O75" s="4">
        <v>8.8293999999999997E-2</v>
      </c>
    </row>
    <row r="76" spans="1:15" x14ac:dyDescent="0.35">
      <c r="A76" s="1">
        <v>43524</v>
      </c>
      <c r="B76" s="4">
        <f>LN((PriceData!B77+PriceData!C77)/PriceData!D77)-LN(PriceData!B76/PriceData!D76)</f>
        <v>4.373047234527272E-2</v>
      </c>
      <c r="C76" s="4">
        <v>2.1331972729153215E-2</v>
      </c>
      <c r="D76" s="4">
        <v>1.176693676920948E-2</v>
      </c>
      <c r="E76" s="22">
        <f t="shared" ref="E76:E98" si="25">Q$16*$B76+Q$17*$C76+Q$18*$D76</f>
        <v>2.4552350999634778E-2</v>
      </c>
      <c r="F76" s="22">
        <f t="shared" ref="F76:F98" si="26">R$16*$B76+R$17*$C76+R$18*$D76</f>
        <v>3.2531222537212967E-2</v>
      </c>
      <c r="G76" s="22">
        <f t="shared" ref="G76:G98" si="27">S$16*$B76+S$17*$C76+S$18*$D76</f>
        <v>1.6071202951184159E-2</v>
      </c>
      <c r="H76" s="22">
        <f t="shared" ref="H76:H98" si="28">T$16*$B76+T$17*$C76+T$18*$D76</f>
        <v>2.5609793947878469E-2</v>
      </c>
      <c r="I76" s="22">
        <f t="shared" ref="I76:I98" si="29">U$16*$B76+U$17*$C76+U$18*$D76</f>
        <v>3.0139963547227033E-2</v>
      </c>
      <c r="J76" s="22">
        <f t="shared" ref="J76:J98" si="30">V$16*$B76+V$17*$C76+V$18*$D76</f>
        <v>2.4540338643197157E-2</v>
      </c>
      <c r="K76" s="22">
        <f t="shared" si="22"/>
        <v>2.2149079653211223E-2</v>
      </c>
      <c r="L76" s="22">
        <f t="shared" si="23"/>
        <v>1.687629751880455E-2</v>
      </c>
      <c r="M76" s="22">
        <f t="shared" si="24"/>
        <v>1.9116147480416502E-2</v>
      </c>
      <c r="N76" s="22">
        <f t="shared" ref="N76:N98" si="31">Z$16*$B76+Z$17*$C76+Z$18*$D76</f>
        <v>3.6054418864442495E-2</v>
      </c>
      <c r="O76" s="4">
        <v>3.2724210000000004E-2</v>
      </c>
    </row>
    <row r="77" spans="1:15" x14ac:dyDescent="0.35">
      <c r="A77" s="1">
        <v>43555</v>
      </c>
      <c r="B77" s="4">
        <f>LN((PriceData!B78+PriceData!C78)/PriceData!D78)-LN(PriceData!B77/PriceData!D77)</f>
        <v>9.2602627968966456E-2</v>
      </c>
      <c r="C77" s="4">
        <v>5.4307517604044619E-2</v>
      </c>
      <c r="D77" s="4">
        <v>-1.6170429607974768E-2</v>
      </c>
      <c r="E77" s="22">
        <f t="shared" si="25"/>
        <v>2.7338793422801724E-2</v>
      </c>
      <c r="F77" s="22">
        <f t="shared" si="26"/>
        <v>7.3455072786505538E-2</v>
      </c>
      <c r="G77" s="22">
        <f t="shared" si="27"/>
        <v>1.5544646637433957E-2</v>
      </c>
      <c r="H77" s="22">
        <f t="shared" si="28"/>
        <v>4.3579905321678762E-2</v>
      </c>
      <c r="I77" s="22">
        <f t="shared" si="29"/>
        <v>5.5835585983500691E-2</v>
      </c>
      <c r="J77" s="22">
        <f t="shared" si="30"/>
        <v>4.6261808392270232E-2</v>
      </c>
      <c r="K77" s="22">
        <f t="shared" si="22"/>
        <v>2.8642321589265385E-2</v>
      </c>
      <c r="L77" s="22">
        <f t="shared" si="23"/>
        <v>8.802465592123233E-3</v>
      </c>
      <c r="M77" s="22">
        <f t="shared" si="24"/>
        <v>1.2631976628615418E-2</v>
      </c>
      <c r="N77" s="22">
        <f t="shared" si="31"/>
        <v>7.4066300138287966E-2</v>
      </c>
      <c r="O77" s="4">
        <v>1.296229E-2</v>
      </c>
    </row>
    <row r="78" spans="1:15" x14ac:dyDescent="0.35">
      <c r="A78" s="1">
        <v>43585</v>
      </c>
      <c r="B78" s="4">
        <f>LN((PriceData!B79+PriceData!C79)/PriceData!D79)-LN(PriceData!B78/PriceData!D78)</f>
        <v>5.4900895106197556E-2</v>
      </c>
      <c r="C78" s="4">
        <v>3.0066272840042707E-2</v>
      </c>
      <c r="D78" s="4">
        <v>0.20996150858710294</v>
      </c>
      <c r="E78" s="22">
        <f t="shared" si="25"/>
        <v>0.14793726319474079</v>
      </c>
      <c r="F78" s="22">
        <f t="shared" si="26"/>
        <v>4.2483583973120131E-2</v>
      </c>
      <c r="G78" s="22">
        <f t="shared" si="27"/>
        <v>0.12900865250092586</v>
      </c>
      <c r="H78" s="22">
        <f t="shared" si="28"/>
        <v>9.8309558844447725E-2</v>
      </c>
      <c r="I78" s="22">
        <f t="shared" si="29"/>
        <v>8.745739290988519E-2</v>
      </c>
      <c r="J78" s="22">
        <f t="shared" si="30"/>
        <v>8.1248737343346478E-2</v>
      </c>
      <c r="K78" s="22">
        <f t="shared" si="22"/>
        <v>0.12622254628011154</v>
      </c>
      <c r="L78" s="22">
        <f t="shared" si="23"/>
        <v>0.15847640008960034</v>
      </c>
      <c r="M78" s="22">
        <f t="shared" si="24"/>
        <v>0.16095986231621584</v>
      </c>
      <c r="N78" s="22">
        <f t="shared" si="31"/>
        <v>6.5440032001057136E-2</v>
      </c>
      <c r="O78" s="4">
        <v>3.789327E-2</v>
      </c>
    </row>
    <row r="79" spans="1:15" x14ac:dyDescent="0.35">
      <c r="A79" s="1">
        <v>43616</v>
      </c>
      <c r="B79" s="4">
        <f>LN((PriceData!B80+PriceData!C80)/PriceData!D80)-LN(PriceData!B79/PriceData!D79)</f>
        <v>-0.13208722647413573</v>
      </c>
      <c r="C79" s="4">
        <v>-3.410235017972596E-2</v>
      </c>
      <c r="D79" s="4">
        <v>-3.6657076521153797E-2</v>
      </c>
      <c r="E79" s="22">
        <f t="shared" si="25"/>
        <v>-7.4829136502346572E-2</v>
      </c>
      <c r="F79" s="22">
        <f t="shared" si="26"/>
        <v>-8.3094788326930846E-2</v>
      </c>
      <c r="G79" s="22">
        <f t="shared" si="27"/>
        <v>-3.5507449667511272E-2</v>
      </c>
      <c r="H79" s="22">
        <f t="shared" si="28"/>
        <v>-6.7615551058338497E-2</v>
      </c>
      <c r="I79" s="22">
        <f t="shared" si="29"/>
        <v>-8.3733469912287806E-2</v>
      </c>
      <c r="J79" s="22">
        <f t="shared" si="30"/>
        <v>-5.9237250838685362E-2</v>
      </c>
      <c r="K79" s="22">
        <f t="shared" si="22"/>
        <v>-5.9875932424042322E-2</v>
      </c>
      <c r="L79" s="22">
        <f t="shared" si="23"/>
        <v>-4.5689146248166425E-2</v>
      </c>
      <c r="M79" s="22">
        <f t="shared" si="24"/>
        <v>-5.5487633877607398E-2</v>
      </c>
      <c r="N79" s="22">
        <f t="shared" si="31"/>
        <v>-0.10294723621995558</v>
      </c>
      <c r="O79" s="4">
        <v>-6.167856E-2</v>
      </c>
    </row>
    <row r="80" spans="1:15" x14ac:dyDescent="0.35">
      <c r="A80" s="1">
        <v>43646</v>
      </c>
      <c r="B80" s="4">
        <f>LN((PriceData!B81+PriceData!C81)/PriceData!D81)-LN(PriceData!B80/PriceData!D80)</f>
        <v>0.12267696361190428</v>
      </c>
      <c r="C80" s="4">
        <v>6.3438633346247997E-2</v>
      </c>
      <c r="D80" s="4">
        <v>5.5962821728172685E-2</v>
      </c>
      <c r="E80" s="22">
        <f t="shared" si="25"/>
        <v>8.2648478481665316E-2</v>
      </c>
      <c r="F80" s="22">
        <f t="shared" si="26"/>
        <v>9.3057798479076137E-2</v>
      </c>
      <c r="G80" s="22">
        <f t="shared" si="27"/>
        <v>5.9326936956306579E-2</v>
      </c>
      <c r="H80" s="22">
        <f t="shared" si="28"/>
        <v>8.0692806228774977E-2</v>
      </c>
      <c r="I80" s="22">
        <f t="shared" si="29"/>
        <v>9.1188845574557309E-2</v>
      </c>
      <c r="J80" s="22">
        <f t="shared" si="30"/>
        <v>7.6379263008143239E-2</v>
      </c>
      <c r="K80" s="22">
        <f t="shared" si="22"/>
        <v>7.4510310103624411E-2</v>
      </c>
      <c r="L80" s="22">
        <f t="shared" si="23"/>
        <v>6.4129398240160909E-2</v>
      </c>
      <c r="M80" s="22">
        <f t="shared" si="24"/>
        <v>7.0053231266726537E-2</v>
      </c>
      <c r="N80" s="22">
        <f t="shared" si="31"/>
        <v>0.10415788337039986</v>
      </c>
      <c r="O80" s="4">
        <v>6.7278859999999996E-2</v>
      </c>
    </row>
    <row r="81" spans="1:15" x14ac:dyDescent="0.35">
      <c r="A81" s="1">
        <v>43677</v>
      </c>
      <c r="B81" s="4">
        <f>LN((PriceData!B82+PriceData!C82)/PriceData!D82)-LN(PriceData!B81/PriceData!D81)</f>
        <v>7.3617010598402643E-2</v>
      </c>
      <c r="C81" s="4">
        <v>8.0029231735647244E-2</v>
      </c>
      <c r="D81" s="4">
        <v>2.998140270010996E-2</v>
      </c>
      <c r="E81" s="22">
        <f t="shared" si="25"/>
        <v>4.7435645859427035E-2</v>
      </c>
      <c r="F81" s="22">
        <f t="shared" si="26"/>
        <v>7.6823121167024944E-2</v>
      </c>
      <c r="G81" s="22">
        <f t="shared" si="27"/>
        <v>5.2502925766101737E-2</v>
      </c>
      <c r="H81" s="22">
        <f t="shared" si="28"/>
        <v>6.1209215011386611E-2</v>
      </c>
      <c r="I81" s="22">
        <f t="shared" si="29"/>
        <v>6.4311163908140623E-2</v>
      </c>
      <c r="J81" s="22">
        <f t="shared" si="30"/>
        <v>6.5914219192451773E-2</v>
      </c>
      <c r="K81" s="22">
        <f t="shared" si="22"/>
        <v>5.3402261933567452E-2</v>
      </c>
      <c r="L81" s="22">
        <f t="shared" si="23"/>
        <v>4.435452929704669E-2</v>
      </c>
      <c r="M81" s="22">
        <f t="shared" si="24"/>
        <v>4.3713307183322225E-2</v>
      </c>
      <c r="N81" s="22">
        <f t="shared" si="31"/>
        <v>7.0535894036022298E-2</v>
      </c>
      <c r="O81" s="4">
        <v>1.185431E-2</v>
      </c>
    </row>
    <row r="82" spans="1:15" x14ac:dyDescent="0.35">
      <c r="A82" s="1">
        <v>43708</v>
      </c>
      <c r="B82" s="4">
        <f>LN((PriceData!B83+PriceData!C83)/PriceData!D83)-LN(PriceData!B82/PriceData!D82)</f>
        <v>-1.6708412943107209E-2</v>
      </c>
      <c r="C82" s="4">
        <v>1.8383045076933335E-2</v>
      </c>
      <c r="D82" s="4">
        <v>-4.1037622013443631E-2</v>
      </c>
      <c r="E82" s="22">
        <f t="shared" si="25"/>
        <v>-3.1305938385309061E-2</v>
      </c>
      <c r="F82" s="22">
        <f t="shared" si="26"/>
        <v>8.3731606691306304E-4</v>
      </c>
      <c r="G82" s="22">
        <f t="shared" si="27"/>
        <v>-1.4298321822773999E-2</v>
      </c>
      <c r="H82" s="22">
        <f t="shared" si="28"/>
        <v>-1.3120996626539167E-2</v>
      </c>
      <c r="I82" s="22">
        <f t="shared" si="29"/>
        <v>-1.4017850705681179E-2</v>
      </c>
      <c r="J82" s="22">
        <f t="shared" si="30"/>
        <v>-5.2449862006710424E-3</v>
      </c>
      <c r="K82" s="22">
        <f t="shared" si="22"/>
        <v>-2.0100152973265284E-2</v>
      </c>
      <c r="L82" s="22">
        <f t="shared" si="23"/>
        <v>-2.6720567688334591E-2</v>
      </c>
      <c r="M82" s="22">
        <f t="shared" si="24"/>
        <v>-3.0229713490338646E-2</v>
      </c>
      <c r="N82" s="22">
        <f t="shared" si="31"/>
        <v>-1.2123042246132743E-2</v>
      </c>
      <c r="O82" s="4">
        <v>-2.0339329999999999E-2</v>
      </c>
    </row>
    <row r="83" spans="1:15" x14ac:dyDescent="0.35">
      <c r="A83" s="1">
        <v>43738</v>
      </c>
      <c r="B83" s="4">
        <f>LN((PriceData!B84+PriceData!C84)/PriceData!D84)-LN(PriceData!B83/PriceData!D83)</f>
        <v>7.0422635056953009E-2</v>
      </c>
      <c r="C83" s="4">
        <v>3.3934770685809745E-2</v>
      </c>
      <c r="D83" s="4">
        <v>-5.1883876964761377E-2</v>
      </c>
      <c r="E83" s="22">
        <f t="shared" si="25"/>
        <v>-2.9612721560756186E-3</v>
      </c>
      <c r="F83" s="22">
        <f t="shared" si="26"/>
        <v>5.2178702871381377E-2</v>
      </c>
      <c r="G83" s="22">
        <f t="shared" si="27"/>
        <v>-1.3265485522004374E-2</v>
      </c>
      <c r="H83" s="22">
        <f t="shared" si="28"/>
        <v>1.7491176259333788E-2</v>
      </c>
      <c r="I83" s="22">
        <f t="shared" si="29"/>
        <v>3.0724040958738597E-2</v>
      </c>
      <c r="J83" s="22">
        <f t="shared" si="30"/>
        <v>2.1602074865952781E-2</v>
      </c>
      <c r="K83" s="22">
        <f t="shared" si="22"/>
        <v>1.4741295330999993E-4</v>
      </c>
      <c r="L83" s="22">
        <f t="shared" si="23"/>
        <v>-2.248949623247571E-2</v>
      </c>
      <c r="M83" s="22">
        <f t="shared" si="24"/>
        <v>-1.8840709795361385E-2</v>
      </c>
      <c r="N83" s="22">
        <f t="shared" si="31"/>
        <v>5.0894410980552911E-2</v>
      </c>
      <c r="O83" s="4">
        <v>1.6032970000000001E-2</v>
      </c>
    </row>
    <row r="84" spans="1:15" x14ac:dyDescent="0.35">
      <c r="A84" s="1">
        <v>43769</v>
      </c>
      <c r="B84" s="4">
        <f>LN((PriceData!B85+PriceData!C85)/PriceData!D85)-LN(PriceData!B84/PriceData!D84)</f>
        <v>0.10497643438882687</v>
      </c>
      <c r="C84" s="4">
        <v>7.0174879081266184E-3</v>
      </c>
      <c r="D84" s="4">
        <v>-3.074158175930819E-3</v>
      </c>
      <c r="E84" s="22">
        <f t="shared" si="25"/>
        <v>4.0146078849972261E-2</v>
      </c>
      <c r="F84" s="22">
        <f t="shared" si="26"/>
        <v>5.5996961148476743E-2</v>
      </c>
      <c r="G84" s="22">
        <f t="shared" si="27"/>
        <v>1.4670825618950279E-3</v>
      </c>
      <c r="H84" s="22">
        <f t="shared" si="28"/>
        <v>3.6306588040340884E-2</v>
      </c>
      <c r="I84" s="22">
        <f t="shared" si="29"/>
        <v>5.3474049627462383E-2</v>
      </c>
      <c r="J84" s="22">
        <f t="shared" si="30"/>
        <v>2.8984313007287321E-2</v>
      </c>
      <c r="K84" s="22">
        <f t="shared" si="22"/>
        <v>2.6461401486272962E-2</v>
      </c>
      <c r="L84" s="22">
        <f t="shared" si="23"/>
        <v>9.7492302973564392E-3</v>
      </c>
      <c r="M84" s="22">
        <f t="shared" si="24"/>
        <v>1.9545124945426463E-2</v>
      </c>
      <c r="N84" s="22">
        <f t="shared" si="31"/>
        <v>7.4579585836211035E-2</v>
      </c>
      <c r="O84" s="4">
        <v>1.9255939999999999E-2</v>
      </c>
    </row>
    <row r="85" spans="1:15" x14ac:dyDescent="0.35">
      <c r="A85" s="1">
        <v>43799</v>
      </c>
      <c r="B85" s="4">
        <f>LN((PriceData!B86+PriceData!C86)/PriceData!D86)-LN(PriceData!B85/PriceData!D85)</f>
        <v>7.457305036741424E-2</v>
      </c>
      <c r="C85" s="4">
        <v>-1.9873344006761329E-2</v>
      </c>
      <c r="D85" s="4">
        <v>0.15419468814401505</v>
      </c>
      <c r="E85" s="22">
        <f t="shared" si="25"/>
        <v>0.12234603303337471</v>
      </c>
      <c r="F85" s="22">
        <f t="shared" si="26"/>
        <v>2.7349853180326456E-2</v>
      </c>
      <c r="G85" s="22">
        <f t="shared" si="27"/>
        <v>7.5864073676165683E-2</v>
      </c>
      <c r="H85" s="22">
        <f t="shared" si="28"/>
        <v>6.9631464834889314E-2</v>
      </c>
      <c r="I85" s="22">
        <f t="shared" si="29"/>
        <v>7.0866861218020549E-2</v>
      </c>
      <c r="J85" s="22">
        <f t="shared" si="30"/>
        <v>4.7255262624476657E-2</v>
      </c>
      <c r="K85" s="22">
        <f t="shared" si="22"/>
        <v>9.0772270662170751E-2</v>
      </c>
      <c r="L85" s="22">
        <f t="shared" si="23"/>
        <v>0.11141891793619969</v>
      </c>
      <c r="M85" s="22">
        <f t="shared" si="24"/>
        <v>0.12086355737361724</v>
      </c>
      <c r="N85" s="22">
        <f t="shared" si="31"/>
        <v>6.3645935270239207E-2</v>
      </c>
      <c r="O85" s="4">
        <v>3.4996520000000003E-2</v>
      </c>
    </row>
    <row r="86" spans="1:15" x14ac:dyDescent="0.35">
      <c r="A86" s="1">
        <v>43830</v>
      </c>
      <c r="B86" s="4">
        <f>LN((PriceData!B87+PriceData!C87)/PriceData!D87)-LN(PriceData!B86/PriceData!D86)</f>
        <v>9.4204011278372413E-2</v>
      </c>
      <c r="C86" s="4">
        <v>2.3000722233677884E-2</v>
      </c>
      <c r="D86" s="4">
        <v>-4.0868704167714043E-2</v>
      </c>
      <c r="E86" s="22">
        <f t="shared" si="25"/>
        <v>1.3160382010720544E-2</v>
      </c>
      <c r="F86" s="22">
        <f t="shared" si="26"/>
        <v>5.8602366756025148E-2</v>
      </c>
      <c r="G86" s="22">
        <f t="shared" si="27"/>
        <v>-1.2127462287087677E-2</v>
      </c>
      <c r="H86" s="22">
        <f t="shared" si="28"/>
        <v>2.5445343114778755E-2</v>
      </c>
      <c r="I86" s="22">
        <f t="shared" si="29"/>
        <v>4.2635010155677167E-2</v>
      </c>
      <c r="J86" s="22">
        <f t="shared" si="30"/>
        <v>2.4834187894503534E-2</v>
      </c>
      <c r="K86" s="22">
        <f t="shared" si="22"/>
        <v>8.8668312941555527E-3</v>
      </c>
      <c r="L86" s="22">
        <f t="shared" si="23"/>
        <v>-1.4587547342827009E-2</v>
      </c>
      <c r="M86" s="22">
        <f t="shared" si="24"/>
        <v>-7.4672184383575528E-3</v>
      </c>
      <c r="N86" s="22">
        <f t="shared" si="31"/>
        <v>6.6456081924824856E-2</v>
      </c>
      <c r="O86" s="4">
        <v>2.8490680000000001E-2</v>
      </c>
    </row>
    <row r="87" spans="1:15" x14ac:dyDescent="0.35">
      <c r="A87" s="1">
        <v>43861</v>
      </c>
      <c r="B87" s="4">
        <f>LN((PriceData!B88+PriceData!C88)/PriceData!D88)-LN(PriceData!B87/PriceData!D87)</f>
        <v>5.2601872148756001E-2</v>
      </c>
      <c r="C87" s="4">
        <v>3.7232537578040237E-3</v>
      </c>
      <c r="D87" s="4">
        <v>-4.4681265861437502E-2</v>
      </c>
      <c r="E87" s="22">
        <f t="shared" si="25"/>
        <v>-5.7680106573601009E-3</v>
      </c>
      <c r="F87" s="22">
        <f t="shared" si="26"/>
        <v>2.8162562953280013E-2</v>
      </c>
      <c r="G87" s="22">
        <f t="shared" si="27"/>
        <v>-2.2899232032778816E-2</v>
      </c>
      <c r="H87" s="22">
        <f t="shared" si="28"/>
        <v>3.8812866817075076E-3</v>
      </c>
      <c r="I87" s="22">
        <f t="shared" si="29"/>
        <v>1.6061433048469631E-2</v>
      </c>
      <c r="J87" s="22">
        <f t="shared" si="30"/>
        <v>3.8417784507316366E-3</v>
      </c>
      <c r="K87" s="22">
        <f t="shared" si="22"/>
        <v>-8.2593514540787449E-3</v>
      </c>
      <c r="L87" s="22">
        <f t="shared" si="23"/>
        <v>-2.5272048136569848E-2</v>
      </c>
      <c r="M87" s="22">
        <f t="shared" si="24"/>
        <v>-2.0384186297474648E-2</v>
      </c>
      <c r="N87" s="22">
        <f t="shared" si="31"/>
        <v>3.3097834669546258E-2</v>
      </c>
      <c r="O87" s="4">
        <v>-1.7277760000000001E-3</v>
      </c>
    </row>
    <row r="88" spans="1:15" x14ac:dyDescent="0.35">
      <c r="A88" s="1">
        <v>43890</v>
      </c>
      <c r="B88" s="4">
        <f>LN((PriceData!B89+PriceData!C89)/PriceData!D89)-LN(PriceData!B88/PriceData!D88)</f>
        <v>-0.12138804041217099</v>
      </c>
      <c r="C88" s="4">
        <v>-9.5847951182751245E-2</v>
      </c>
      <c r="D88" s="4">
        <v>-0.16178339684190135</v>
      </c>
      <c r="E88" s="22">
        <f t="shared" si="25"/>
        <v>-0.14562525427000922</v>
      </c>
      <c r="F88" s="22">
        <f t="shared" si="26"/>
        <v>-0.10861799579746112</v>
      </c>
      <c r="G88" s="22">
        <f t="shared" si="27"/>
        <v>-0.13211244629528382</v>
      </c>
      <c r="H88" s="22">
        <f t="shared" si="28"/>
        <v>-0.12633979614560786</v>
      </c>
      <c r="I88" s="22">
        <f t="shared" si="29"/>
        <v>-0.12510185721224865</v>
      </c>
      <c r="J88" s="22">
        <f t="shared" si="30"/>
        <v>-0.11871683490489371</v>
      </c>
      <c r="K88" s="22">
        <f t="shared" si="22"/>
        <v>-0.13520069631968124</v>
      </c>
      <c r="L88" s="22">
        <f t="shared" si="23"/>
        <v>-0.14455677206709827</v>
      </c>
      <c r="M88" s="22">
        <f t="shared" si="24"/>
        <v>-0.14711078099004027</v>
      </c>
      <c r="N88" s="22">
        <f t="shared" si="31"/>
        <v>-0.12031955820926007</v>
      </c>
      <c r="O88" s="4">
        <v>-7.7918070000000006E-2</v>
      </c>
    </row>
    <row r="89" spans="1:15" x14ac:dyDescent="0.35">
      <c r="A89" s="1">
        <v>43921</v>
      </c>
      <c r="B89" s="4">
        <f>LN((PriceData!B90+PriceData!C90)/PriceData!D90)-LN(PriceData!B89/PriceData!D89)</f>
        <v>-7.2314232601446093E-2</v>
      </c>
      <c r="C89" s="4">
        <v>-2.894081218056499E-2</v>
      </c>
      <c r="D89" s="4">
        <v>-0.19713540272039332</v>
      </c>
      <c r="E89" s="22">
        <f t="shared" si="25"/>
        <v>-0.14720693467281443</v>
      </c>
      <c r="F89" s="22">
        <f t="shared" si="26"/>
        <v>-5.0627522391005542E-2</v>
      </c>
      <c r="G89" s="22">
        <f t="shared" si="27"/>
        <v>-0.12144783697747057</v>
      </c>
      <c r="H89" s="22">
        <f t="shared" si="28"/>
        <v>-9.9463482500801448E-2</v>
      </c>
      <c r="I89" s="22">
        <f t="shared" si="29"/>
        <v>-9.2676170025962623E-2</v>
      </c>
      <c r="J89" s="22">
        <f t="shared" si="30"/>
        <v>-8.1832814920742347E-2</v>
      </c>
      <c r="K89" s="22">
        <f t="shared" si="22"/>
        <v>-0.12388146255569943</v>
      </c>
      <c r="L89" s="22">
        <f t="shared" si="23"/>
        <v>-0.15101436760053291</v>
      </c>
      <c r="M89" s="22">
        <f t="shared" si="24"/>
        <v>-0.15535170964262102</v>
      </c>
      <c r="N89" s="22">
        <f t="shared" si="31"/>
        <v>-7.6121665529164592E-2</v>
      </c>
      <c r="O89" s="4">
        <v>-0.14173259999999999</v>
      </c>
    </row>
    <row r="90" spans="1:15" x14ac:dyDescent="0.35">
      <c r="A90" s="1">
        <v>43951</v>
      </c>
      <c r="B90" s="4">
        <f>LN((PriceData!B91+PriceData!C91)/PriceData!D91)-LN(PriceData!B90/PriceData!D90)</f>
        <v>0.1444239005720247</v>
      </c>
      <c r="C90" s="4">
        <v>7.5787817530132529E-2</v>
      </c>
      <c r="D90" s="4">
        <v>0.11294044108535584</v>
      </c>
      <c r="E90" s="22">
        <f t="shared" si="25"/>
        <v>0.1255338248800234</v>
      </c>
      <c r="F90" s="22">
        <f t="shared" si="26"/>
        <v>0.11010585905107861</v>
      </c>
      <c r="G90" s="22">
        <f t="shared" si="27"/>
        <v>9.6221760485505348E-2</v>
      </c>
      <c r="H90" s="22">
        <f t="shared" si="28"/>
        <v>0.11105071972917102</v>
      </c>
      <c r="I90" s="22">
        <f t="shared" si="29"/>
        <v>0.11939401493988444</v>
      </c>
      <c r="J90" s="22">
        <f t="shared" si="30"/>
        <v>0.1022349941794114</v>
      </c>
      <c r="K90" s="22">
        <f t="shared" si="22"/>
        <v>0.11152315006821722</v>
      </c>
      <c r="L90" s="22">
        <f t="shared" si="23"/>
        <v>0.10865826232297805</v>
      </c>
      <c r="M90" s="22">
        <f t="shared" si="24"/>
        <v>0.11552187062716728</v>
      </c>
      <c r="N90" s="22">
        <f t="shared" si="31"/>
        <v>0.12754833801497936</v>
      </c>
      <c r="O90" s="4">
        <v>0.1296766</v>
      </c>
    </row>
    <row r="91" spans="1:15" x14ac:dyDescent="0.35">
      <c r="A91" s="1">
        <v>43982</v>
      </c>
      <c r="B91" s="4">
        <f>LN((PriceData!B92+PriceData!C92)/PriceData!D92)-LN(PriceData!B91/PriceData!D91)</f>
        <v>8.1539253975185133E-2</v>
      </c>
      <c r="C91" s="4">
        <v>-1.6682063323688823E-2</v>
      </c>
      <c r="D91" s="4">
        <v>8.1215615168139799E-2</v>
      </c>
      <c r="E91" s="22">
        <f t="shared" si="25"/>
        <v>8.1345070690957935E-2</v>
      </c>
      <c r="F91" s="22">
        <f t="shared" si="26"/>
        <v>3.2428595325748155E-2</v>
      </c>
      <c r="G91" s="22">
        <f t="shared" si="27"/>
        <v>3.7161659846816929E-2</v>
      </c>
      <c r="H91" s="22">
        <f t="shared" si="28"/>
        <v>4.8690935273212034E-2</v>
      </c>
      <c r="I91" s="22">
        <f t="shared" si="29"/>
        <v>5.6903014948705311E-2</v>
      </c>
      <c r="J91" s="22">
        <f t="shared" si="30"/>
        <v>3.2347685623986822E-2</v>
      </c>
      <c r="K91" s="22">
        <f t="shared" si="22"/>
        <v>5.6822105246943977E-2</v>
      </c>
      <c r="L91" s="22">
        <f t="shared" si="23"/>
        <v>6.1668443350478601E-2</v>
      </c>
      <c r="M91" s="22">
        <f t="shared" si="24"/>
        <v>7.1490575080365992E-2</v>
      </c>
      <c r="N91" s="22">
        <f t="shared" si="31"/>
        <v>6.1862626634705806E-2</v>
      </c>
      <c r="O91" s="4">
        <v>5.3738750000000002E-2</v>
      </c>
    </row>
    <row r="92" spans="1:15" x14ac:dyDescent="0.35">
      <c r="A92" s="1">
        <v>44012</v>
      </c>
      <c r="B92" s="4">
        <f>LN((PriceData!B93+PriceData!C93)/PriceData!D93)-LN(PriceData!B92/PriceData!D92)</f>
        <v>0.13748653132636601</v>
      </c>
      <c r="C92" s="4">
        <v>3.1001689162631685E-2</v>
      </c>
      <c r="D92" s="4">
        <v>-5.0620489541549851E-2</v>
      </c>
      <c r="E92" s="22">
        <f t="shared" si="25"/>
        <v>2.4622318805616501E-2</v>
      </c>
      <c r="F92" s="22">
        <f t="shared" si="26"/>
        <v>8.4244110244498849E-2</v>
      </c>
      <c r="G92" s="22">
        <f t="shared" si="27"/>
        <v>-1.3890509124668162E-2</v>
      </c>
      <c r="H92" s="22">
        <f t="shared" si="28"/>
        <v>3.9289243649149277E-2</v>
      </c>
      <c r="I92" s="22">
        <f t="shared" si="29"/>
        <v>6.3838565568453465E-2</v>
      </c>
      <c r="J92" s="22">
        <f t="shared" si="30"/>
        <v>3.7217355027519883E-2</v>
      </c>
      <c r="K92" s="22">
        <f t="shared" si="22"/>
        <v>1.6811810351474499E-2</v>
      </c>
      <c r="L92" s="22">
        <f t="shared" si="23"/>
        <v>-1.5485351713921954E-2</v>
      </c>
      <c r="M92" s="22">
        <f t="shared" si="24"/>
        <v>-4.8368674975485179E-3</v>
      </c>
      <c r="N92" s="22">
        <f t="shared" si="31"/>
        <v>9.7378860806827547E-2</v>
      </c>
      <c r="O92" s="4">
        <v>2.5299080000000002E-2</v>
      </c>
    </row>
    <row r="93" spans="1:15" x14ac:dyDescent="0.35">
      <c r="A93" s="1">
        <v>44043</v>
      </c>
      <c r="B93" s="4">
        <f>LN((PriceData!B94+PriceData!C94)/PriceData!D94)-LN(PriceData!B93/PriceData!D93)</f>
        <v>0.15283407750857503</v>
      </c>
      <c r="C93" s="4">
        <v>9.8223170239496227E-2</v>
      </c>
      <c r="D93" s="4">
        <v>4.7546711490380034E-2</v>
      </c>
      <c r="E93" s="22">
        <f t="shared" si="25"/>
        <v>8.9661657897658037E-2</v>
      </c>
      <c r="F93" s="22">
        <f t="shared" si="26"/>
        <v>0.12552862387403563</v>
      </c>
      <c r="G93" s="22">
        <f t="shared" si="27"/>
        <v>7.0351117927482332E-2</v>
      </c>
      <c r="H93" s="22">
        <f t="shared" si="28"/>
        <v>9.9534653079483754E-2</v>
      </c>
      <c r="I93" s="22">
        <f t="shared" si="29"/>
        <v>0.11285950918675658</v>
      </c>
      <c r="J93" s="22">
        <f t="shared" si="30"/>
        <v>9.9206782369486879E-2</v>
      </c>
      <c r="K93" s="22">
        <f t="shared" si="22"/>
        <v>8.6537667682207831E-2</v>
      </c>
      <c r="L93" s="22">
        <f t="shared" si="23"/>
        <v>6.8210739842022777E-2</v>
      </c>
      <c r="M93" s="22">
        <f t="shared" si="24"/>
        <v>7.3671830568930646E-2</v>
      </c>
      <c r="N93" s="22">
        <f t="shared" si="31"/>
        <v>0.13138315945293977</v>
      </c>
      <c r="O93" s="4">
        <v>5.5528970000000004E-2</v>
      </c>
    </row>
    <row r="94" spans="1:15" x14ac:dyDescent="0.35">
      <c r="A94" s="1">
        <v>44074</v>
      </c>
      <c r="B94" s="4">
        <f>LN((PriceData!B95+PriceData!C95)/PriceData!D95)-LN(PriceData!B94/PriceData!D94)</f>
        <v>0.20056795419784734</v>
      </c>
      <c r="C94" s="4">
        <v>5.3529250927274674E-2</v>
      </c>
      <c r="D94" s="4">
        <v>0.12015554816718677</v>
      </c>
      <c r="E94" s="22">
        <f t="shared" si="25"/>
        <v>0.15232051057945101</v>
      </c>
      <c r="F94" s="22">
        <f t="shared" si="26"/>
        <v>0.12704860256256101</v>
      </c>
      <c r="G94" s="22">
        <f t="shared" si="27"/>
        <v>9.0173714409226322E-2</v>
      </c>
      <c r="H94" s="22">
        <f t="shared" si="28"/>
        <v>0.12475091776410292</v>
      </c>
      <c r="I94" s="22">
        <f t="shared" si="29"/>
        <v>0.14370517687253903</v>
      </c>
      <c r="J94" s="22">
        <f t="shared" si="30"/>
        <v>0.10694550105489586</v>
      </c>
      <c r="K94" s="22">
        <f t="shared" si="22"/>
        <v>0.12360207536487389</v>
      </c>
      <c r="L94" s="22">
        <f t="shared" si="23"/>
        <v>0.1148715293222704</v>
      </c>
      <c r="M94" s="22">
        <f t="shared" si="24"/>
        <v>0.12957539964932768</v>
      </c>
      <c r="N94" s="22">
        <f t="shared" si="31"/>
        <v>0.16311897294066674</v>
      </c>
      <c r="O94" s="4">
        <v>6.844219E-2</v>
      </c>
    </row>
    <row r="95" spans="1:15" x14ac:dyDescent="0.35">
      <c r="A95" s="1">
        <v>44104</v>
      </c>
      <c r="B95" s="4">
        <f>LN((PriceData!B96+PriceData!C96)/PriceData!D96)-LN(PriceData!B95/PriceData!D95)</f>
        <v>-0.10817148567245205</v>
      </c>
      <c r="C95" s="4">
        <v>4.7598794950918233E-3</v>
      </c>
      <c r="D95" s="4">
        <v>-6.0890018166804616E-2</v>
      </c>
      <c r="E95" s="22">
        <f t="shared" si="25"/>
        <v>-7.9802605169063595E-2</v>
      </c>
      <c r="F95" s="22">
        <f t="shared" si="26"/>
        <v>-5.1705803088680113E-2</v>
      </c>
      <c r="G95" s="22">
        <f t="shared" si="27"/>
        <v>-3.134756421895122E-2</v>
      </c>
      <c r="H95" s="22">
        <f t="shared" si="28"/>
        <v>-5.4767208114721612E-2</v>
      </c>
      <c r="I95" s="22">
        <f t="shared" si="29"/>
        <v>-6.8118277504154223E-2</v>
      </c>
      <c r="J95" s="22">
        <f t="shared" si="30"/>
        <v>-3.9885436212268255E-2</v>
      </c>
      <c r="K95" s="22">
        <f t="shared" si="22"/>
        <v>-5.6297910627742365E-2</v>
      </c>
      <c r="L95" s="22">
        <f t="shared" si="23"/>
        <v>-5.2488185384990067E-2</v>
      </c>
      <c r="M95" s="22">
        <f t="shared" si="24"/>
        <v>-6.3781321901744459E-2</v>
      </c>
      <c r="N95" s="22">
        <f t="shared" si="31"/>
        <v>-8.0857065888378515E-2</v>
      </c>
      <c r="O95" s="4">
        <v>-3.5056490000000003E-2</v>
      </c>
    </row>
    <row r="96" spans="1:15" x14ac:dyDescent="0.35">
      <c r="A96" s="1">
        <v>44135</v>
      </c>
      <c r="B96" s="4">
        <f>LN((PriceData!B97+PriceData!C97)/PriceData!D97)-LN(PriceData!B96/PriceData!D96)</f>
        <v>-6.1888237502340182E-2</v>
      </c>
      <c r="C96" s="4">
        <v>-7.9406408707356491E-3</v>
      </c>
      <c r="D96" s="4">
        <v>-2.3072003807739883E-2</v>
      </c>
      <c r="E96" s="22">
        <f t="shared" si="25"/>
        <v>-3.859849728558E-2</v>
      </c>
      <c r="F96" s="22">
        <f t="shared" si="26"/>
        <v>-3.4914439186537916E-2</v>
      </c>
      <c r="G96" s="22">
        <f t="shared" si="27"/>
        <v>-1.6262890486087977E-2</v>
      </c>
      <c r="H96" s="22">
        <f t="shared" si="28"/>
        <v>-3.096696072693857E-2</v>
      </c>
      <c r="I96" s="22">
        <f t="shared" si="29"/>
        <v>-3.8697279920788974E-2</v>
      </c>
      <c r="J96" s="22">
        <f t="shared" si="30"/>
        <v>-2.5210380762887841E-2</v>
      </c>
      <c r="K96" s="22">
        <f t="shared" si="22"/>
        <v>-2.8993221497138899E-2</v>
      </c>
      <c r="L96" s="22">
        <f t="shared" si="23"/>
        <v>-2.3927354589799065E-2</v>
      </c>
      <c r="M96" s="22">
        <f t="shared" si="24"/>
        <v>-2.9322114252959518E-2</v>
      </c>
      <c r="N96" s="22">
        <f t="shared" si="31"/>
        <v>-4.7217094806559244E-2</v>
      </c>
      <c r="O96" s="4">
        <v>-2.0178500000000002E-2</v>
      </c>
    </row>
    <row r="97" spans="1:15" x14ac:dyDescent="0.35">
      <c r="A97" s="1">
        <v>44165</v>
      </c>
      <c r="B97" s="4">
        <f>LN((PriceData!B98+PriceData!C98)/PriceData!D98)-LN(PriceData!B97/PriceData!D97)</f>
        <v>9.1201424573022827E-2</v>
      </c>
      <c r="C97" s="4">
        <v>1.2827577463275119E-2</v>
      </c>
      <c r="D97" s="4">
        <v>0.19942527211803807</v>
      </c>
      <c r="E97" s="22">
        <f t="shared" si="25"/>
        <v>0.15613573310003195</v>
      </c>
      <c r="F97" s="22">
        <f t="shared" si="26"/>
        <v>5.2014501018148973E-2</v>
      </c>
      <c r="G97" s="22">
        <f t="shared" si="27"/>
        <v>0.11545630952339474</v>
      </c>
      <c r="H97" s="22">
        <f t="shared" si="28"/>
        <v>0.101151424718112</v>
      </c>
      <c r="I97" s="22">
        <f t="shared" si="29"/>
        <v>9.866392468183971E-2</v>
      </c>
      <c r="J97" s="22">
        <f t="shared" si="30"/>
        <v>7.9070462904402783E-2</v>
      </c>
      <c r="K97" s="22">
        <f t="shared" si="22"/>
        <v>0.12571988656809352</v>
      </c>
      <c r="L97" s="22">
        <f t="shared" si="23"/>
        <v>0.15128334843258393</v>
      </c>
      <c r="M97" s="22">
        <f t="shared" si="24"/>
        <v>0.15912073314355871</v>
      </c>
      <c r="N97" s="22">
        <f t="shared" si="31"/>
        <v>8.6349039905574812E-2</v>
      </c>
      <c r="O97" s="4">
        <v>0.1237074</v>
      </c>
    </row>
    <row r="98" spans="1:15" x14ac:dyDescent="0.35">
      <c r="A98" s="1">
        <v>44196</v>
      </c>
      <c r="B98" s="4">
        <f>LN((PriceData!B99+PriceData!C99)/PriceData!D99)-LN(PriceData!B98/PriceData!D98)</f>
        <v>0.10847200038054439</v>
      </c>
      <c r="C98" s="4">
        <v>1.9424075586380596E-3</v>
      </c>
      <c r="D98" s="4">
        <v>0.20221116988041477</v>
      </c>
      <c r="E98" s="22">
        <f t="shared" si="25"/>
        <v>0.16471550208046659</v>
      </c>
      <c r="F98" s="22">
        <f t="shared" si="26"/>
        <v>5.5207203969591223E-2</v>
      </c>
      <c r="G98" s="22">
        <f t="shared" si="27"/>
        <v>0.11209022683561526</v>
      </c>
      <c r="H98" s="22">
        <f t="shared" si="28"/>
        <v>0.10420852593986574</v>
      </c>
      <c r="I98" s="22">
        <f t="shared" si="29"/>
        <v>0.1052743945500354</v>
      </c>
      <c r="J98" s="22">
        <f t="shared" si="30"/>
        <v>7.8641996344558818E-2</v>
      </c>
      <c r="K98" s="22">
        <f t="shared" si="22"/>
        <v>0.12870918692500299</v>
      </c>
      <c r="L98" s="22">
        <f t="shared" si="23"/>
        <v>0.15278350046607236</v>
      </c>
      <c r="M98" s="22">
        <f t="shared" si="24"/>
        <v>0.16343645974826299</v>
      </c>
      <c r="N98" s="22">
        <f t="shared" si="31"/>
        <v>9.6539998766150159E-2</v>
      </c>
      <c r="O98" s="4">
        <v>4.5048499999999998E-2</v>
      </c>
    </row>
    <row r="99" spans="1:15" x14ac:dyDescent="0.35">
      <c r="A99" s="1"/>
      <c r="B99" s="4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5" x14ac:dyDescent="0.35">
      <c r="A100" s="1"/>
      <c r="B100" s="4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5" x14ac:dyDescent="0.35">
      <c r="A101" t="s">
        <v>42</v>
      </c>
      <c r="B101" s="22">
        <f>AVERAGE(B3:B98)</f>
        <v>2.1712908802460337E-2</v>
      </c>
      <c r="C101" s="22">
        <f>AVERAGE(C3:C98)</f>
        <v>1.0007993392523395E-2</v>
      </c>
      <c r="D101" s="22">
        <f>AVERAGE(D3:D98)</f>
        <v>1.4421569666577205E-2</v>
      </c>
      <c r="E101" s="22">
        <f>AVERAGE(E3:E98)</f>
        <v>1.7338105320930459E-2</v>
      </c>
      <c r="F101" s="22">
        <f t="shared" ref="F101" si="32">AVERAGE(F3:F98)</f>
        <v>1.5860451097491866E-2</v>
      </c>
      <c r="G101" s="22">
        <f t="shared" ref="G101:H101" si="33">AVERAGE(G3:G98)</f>
        <v>1.2435460343252986E-2</v>
      </c>
      <c r="H101" s="22">
        <f t="shared" si="33"/>
        <v>1.5380823953853644E-2</v>
      </c>
      <c r="I101" s="22">
        <f t="shared" ref="I101" si="34">AVERAGE(I3:I98)</f>
        <v>1.6963845166005319E-2</v>
      </c>
      <c r="J101" s="22">
        <f t="shared" ref="J101:K101" si="35">AVERAGE(J3:J98)</f>
        <v>1.4037616313521085E-2</v>
      </c>
      <c r="K101" s="22">
        <f t="shared" si="35"/>
        <v>1.5141010382034534E-2</v>
      </c>
      <c r="L101" s="22">
        <f t="shared" ref="L101" si="36">AVERAGE(L3:L98)</f>
        <v>1.4267988325354752E-2</v>
      </c>
      <c r="M101" s="22">
        <f t="shared" ref="M101:N101" si="37">AVERAGE(M3:M98)</f>
        <v>1.5438479866348444E-2</v>
      </c>
      <c r="N101" s="22">
        <f t="shared" si="37"/>
        <v>1.8642791806884638E-2</v>
      </c>
      <c r="O101" s="22">
        <f t="shared" ref="O101" si="38">AVERAGE(O3:O98)</f>
        <v>1.1669331458333335E-2</v>
      </c>
    </row>
    <row r="102" spans="1:15" x14ac:dyDescent="0.35">
      <c r="A102" t="s">
        <v>43</v>
      </c>
      <c r="B102" s="4">
        <f>_xlfn.STDEV.S(B3:B98)</f>
        <v>8.0824974042707665E-2</v>
      </c>
      <c r="C102" s="4">
        <f t="shared" ref="C102:N102" si="39">_xlfn.STDEV.S(C3:C98)</f>
        <v>4.1263729530045222E-2</v>
      </c>
      <c r="D102" s="4">
        <f t="shared" si="39"/>
        <v>6.8410322246452618E-2</v>
      </c>
      <c r="E102" s="4">
        <f t="shared" si="39"/>
        <v>6.007338590084281E-2</v>
      </c>
      <c r="F102" s="4">
        <f t="shared" si="39"/>
        <v>5.0335437074203446E-2</v>
      </c>
      <c r="G102" s="4">
        <f t="shared" si="39"/>
        <v>4.6933708764697081E-2</v>
      </c>
      <c r="H102" s="4">
        <f t="shared" si="39"/>
        <v>4.7449679982338705E-2</v>
      </c>
      <c r="I102" s="4">
        <f t="shared" si="39"/>
        <v>5.3281194527686683E-2</v>
      </c>
      <c r="J102" s="4">
        <f t="shared" si="39"/>
        <v>4.2615725525055999E-2</v>
      </c>
      <c r="K102" s="4">
        <f t="shared" si="39"/>
        <v>4.9844644788580958E-2</v>
      </c>
      <c r="L102" s="4">
        <f t="shared" si="39"/>
        <v>5.4507820922956474E-2</v>
      </c>
      <c r="M102" s="4">
        <f t="shared" si="39"/>
        <v>5.6984435205257512E-2</v>
      </c>
      <c r="N102" s="4">
        <f t="shared" si="39"/>
        <v>6.2240416425060674E-2</v>
      </c>
      <c r="O102" s="4">
        <f t="shared" ref="O102" si="40">_xlfn.STDEV.S(O3:O98)</f>
        <v>4.0513111566719835E-2</v>
      </c>
    </row>
    <row r="109" spans="1:15" x14ac:dyDescent="0.35">
      <c r="O109" s="3"/>
    </row>
    <row r="110" spans="1:15" x14ac:dyDescent="0.35">
      <c r="O110" s="3"/>
    </row>
    <row r="111" spans="1:15" x14ac:dyDescent="0.35">
      <c r="O111" s="3"/>
    </row>
    <row r="112" spans="1:15" x14ac:dyDescent="0.35">
      <c r="O112" s="3"/>
    </row>
    <row r="113" spans="15:15" x14ac:dyDescent="0.35">
      <c r="O113" s="3"/>
    </row>
    <row r="114" spans="15:15" x14ac:dyDescent="0.35">
      <c r="O114" s="3"/>
    </row>
    <row r="115" spans="15:15" x14ac:dyDescent="0.35">
      <c r="O115" s="3"/>
    </row>
    <row r="116" spans="15:15" x14ac:dyDescent="0.35">
      <c r="O116" s="3"/>
    </row>
    <row r="117" spans="15:15" x14ac:dyDescent="0.35">
      <c r="O117" s="3"/>
    </row>
    <row r="118" spans="15:15" x14ac:dyDescent="0.35">
      <c r="O118" s="3"/>
    </row>
    <row r="119" spans="15:15" x14ac:dyDescent="0.35">
      <c r="O119" s="3"/>
    </row>
    <row r="120" spans="15:15" x14ac:dyDescent="0.35">
      <c r="O120" s="3"/>
    </row>
    <row r="121" spans="15:15" x14ac:dyDescent="0.35">
      <c r="O121" s="3"/>
    </row>
    <row r="122" spans="15:15" x14ac:dyDescent="0.35">
      <c r="O122" s="3"/>
    </row>
    <row r="123" spans="15:15" x14ac:dyDescent="0.35">
      <c r="O123" s="3"/>
    </row>
    <row r="124" spans="15:15" x14ac:dyDescent="0.35">
      <c r="O124" s="3"/>
    </row>
    <row r="125" spans="15:15" x14ac:dyDescent="0.35">
      <c r="O125" s="3"/>
    </row>
    <row r="126" spans="15:15" x14ac:dyDescent="0.35">
      <c r="O126" s="3"/>
    </row>
    <row r="127" spans="15:15" x14ac:dyDescent="0.35">
      <c r="O127" s="3"/>
    </row>
    <row r="128" spans="15:15" x14ac:dyDescent="0.35">
      <c r="O128" s="3"/>
    </row>
    <row r="129" spans="15:15" x14ac:dyDescent="0.35">
      <c r="O129" s="3"/>
    </row>
    <row r="130" spans="15:15" x14ac:dyDescent="0.35">
      <c r="O130" s="3"/>
    </row>
    <row r="131" spans="15:15" x14ac:dyDescent="0.35">
      <c r="O131" s="3"/>
    </row>
    <row r="132" spans="15:15" x14ac:dyDescent="0.35">
      <c r="O132" s="3"/>
    </row>
    <row r="133" spans="15:15" x14ac:dyDescent="0.35">
      <c r="O133" s="3"/>
    </row>
    <row r="134" spans="15:15" x14ac:dyDescent="0.35">
      <c r="O134" s="3"/>
    </row>
    <row r="135" spans="15:15" x14ac:dyDescent="0.35">
      <c r="O135" s="3"/>
    </row>
    <row r="136" spans="15:15" x14ac:dyDescent="0.35">
      <c r="O136" s="3"/>
    </row>
    <row r="137" spans="15:15" x14ac:dyDescent="0.35">
      <c r="O137" s="3"/>
    </row>
    <row r="138" spans="15:15" x14ac:dyDescent="0.35">
      <c r="O138" s="3"/>
    </row>
    <row r="139" spans="15:15" x14ac:dyDescent="0.35">
      <c r="O139" s="3"/>
    </row>
    <row r="140" spans="15:15" x14ac:dyDescent="0.35">
      <c r="O140" s="3"/>
    </row>
    <row r="141" spans="15:15" x14ac:dyDescent="0.35">
      <c r="O141" s="3"/>
    </row>
    <row r="142" spans="15:15" x14ac:dyDescent="0.35">
      <c r="O142" s="3"/>
    </row>
    <row r="143" spans="15:15" x14ac:dyDescent="0.35">
      <c r="O143" s="3"/>
    </row>
    <row r="144" spans="15:15" x14ac:dyDescent="0.35">
      <c r="O144" s="3"/>
    </row>
    <row r="145" spans="15:15" x14ac:dyDescent="0.35">
      <c r="O145" s="3"/>
    </row>
    <row r="146" spans="15:15" x14ac:dyDescent="0.35">
      <c r="O146" s="3"/>
    </row>
    <row r="147" spans="15:15" x14ac:dyDescent="0.35">
      <c r="O147" s="3"/>
    </row>
    <row r="148" spans="15:15" x14ac:dyDescent="0.35">
      <c r="O148" s="3"/>
    </row>
    <row r="149" spans="15:15" x14ac:dyDescent="0.35">
      <c r="O149" s="3"/>
    </row>
    <row r="150" spans="15:15" x14ac:dyDescent="0.35">
      <c r="O150" s="3"/>
    </row>
    <row r="151" spans="15:15" x14ac:dyDescent="0.35">
      <c r="O151" s="3"/>
    </row>
    <row r="152" spans="15:15" x14ac:dyDescent="0.35">
      <c r="O152" s="3"/>
    </row>
    <row r="153" spans="15:15" x14ac:dyDescent="0.35">
      <c r="O153" s="3"/>
    </row>
    <row r="154" spans="15:15" x14ac:dyDescent="0.35">
      <c r="O154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H31" sqref="H31"/>
    </sheetView>
  </sheetViews>
  <sheetFormatPr defaultRowHeight="14.5" x14ac:dyDescent="0.35"/>
  <sheetData>
    <row r="1" spans="1:3" x14ac:dyDescent="0.35">
      <c r="B1" t="s">
        <v>45</v>
      </c>
      <c r="C1" t="s">
        <v>44</v>
      </c>
    </row>
    <row r="2" spans="1:3" x14ac:dyDescent="0.35">
      <c r="A2" t="s">
        <v>9</v>
      </c>
      <c r="B2" s="4">
        <f t="array" ref="B2:B15">TRANSPOSE('Portfolio Returns'!B102:O102)</f>
        <v>8.0824974042707665E-2</v>
      </c>
      <c r="C2" s="4">
        <f t="array" ref="C2:C15">TRANSPOSE('Portfolio Returns'!B101:O101)</f>
        <v>2.1712908802460337E-2</v>
      </c>
    </row>
    <row r="3" spans="1:3" x14ac:dyDescent="0.35">
      <c r="A3" s="4" t="s">
        <v>11</v>
      </c>
      <c r="B3" s="4">
        <v>4.1263729530045222E-2</v>
      </c>
      <c r="C3" s="4">
        <v>1.0007993392523395E-2</v>
      </c>
    </row>
    <row r="4" spans="1:3" x14ac:dyDescent="0.35">
      <c r="A4" s="4" t="s">
        <v>12</v>
      </c>
      <c r="B4" s="4">
        <v>6.8410322246452618E-2</v>
      </c>
      <c r="C4" s="4">
        <v>1.4421569666577205E-2</v>
      </c>
    </row>
    <row r="5" spans="1:3" x14ac:dyDescent="0.35">
      <c r="A5" t="s">
        <v>31</v>
      </c>
      <c r="B5" s="4">
        <v>6.007338590084281E-2</v>
      </c>
      <c r="C5" s="4">
        <v>1.7338105320930459E-2</v>
      </c>
    </row>
    <row r="6" spans="1:3" x14ac:dyDescent="0.35">
      <c r="A6" t="s">
        <v>32</v>
      </c>
      <c r="B6" s="4">
        <v>5.0335437074203446E-2</v>
      </c>
      <c r="C6" s="4">
        <v>1.5860451097491866E-2</v>
      </c>
    </row>
    <row r="7" spans="1:3" x14ac:dyDescent="0.35">
      <c r="A7" t="s">
        <v>33</v>
      </c>
      <c r="B7" s="4">
        <v>4.6933708764697081E-2</v>
      </c>
      <c r="C7" s="4">
        <v>1.2435460343252986E-2</v>
      </c>
    </row>
    <row r="8" spans="1:3" x14ac:dyDescent="0.35">
      <c r="A8" t="s">
        <v>34</v>
      </c>
      <c r="B8" s="4">
        <v>4.7449679982338705E-2</v>
      </c>
      <c r="C8" s="4">
        <v>1.5380823953853644E-2</v>
      </c>
    </row>
    <row r="9" spans="1:3" x14ac:dyDescent="0.35">
      <c r="A9" t="s">
        <v>35</v>
      </c>
      <c r="B9" s="4">
        <v>5.3281194527686683E-2</v>
      </c>
      <c r="C9" s="4">
        <v>1.6963845166005319E-2</v>
      </c>
    </row>
    <row r="10" spans="1:3" x14ac:dyDescent="0.35">
      <c r="A10" t="s">
        <v>36</v>
      </c>
      <c r="B10" s="4">
        <v>4.2615725525055999E-2</v>
      </c>
      <c r="C10" s="4">
        <v>1.4037616313521085E-2</v>
      </c>
    </row>
    <row r="11" spans="1:3" x14ac:dyDescent="0.35">
      <c r="A11" t="s">
        <v>37</v>
      </c>
      <c r="B11" s="4">
        <v>4.9844644788580958E-2</v>
      </c>
      <c r="C11" s="4">
        <v>1.5141010382034534E-2</v>
      </c>
    </row>
    <row r="12" spans="1:3" x14ac:dyDescent="0.35">
      <c r="A12" t="s">
        <v>38</v>
      </c>
      <c r="B12" s="4">
        <v>5.4507820922956474E-2</v>
      </c>
      <c r="C12" s="4">
        <v>1.4267988325354752E-2</v>
      </c>
    </row>
    <row r="13" spans="1:3" x14ac:dyDescent="0.35">
      <c r="A13" t="s">
        <v>39</v>
      </c>
      <c r="B13" s="4">
        <v>5.6984435205257512E-2</v>
      </c>
      <c r="C13" s="4">
        <v>1.5438479866348444E-2</v>
      </c>
    </row>
    <row r="14" spans="1:3" x14ac:dyDescent="0.35">
      <c r="A14" t="s">
        <v>40</v>
      </c>
      <c r="B14" s="4">
        <v>6.2240416425060674E-2</v>
      </c>
      <c r="C14" s="4">
        <v>1.8642791806884638E-2</v>
      </c>
    </row>
    <row r="15" spans="1:3" x14ac:dyDescent="0.35">
      <c r="A15" t="s">
        <v>13</v>
      </c>
      <c r="B15" s="4">
        <v>4.0513111566719835E-2</v>
      </c>
      <c r="C15" s="4">
        <v>1.1669331458333335E-2</v>
      </c>
    </row>
    <row r="19" spans="1:3" x14ac:dyDescent="0.35">
      <c r="B19" s="4"/>
      <c r="C19" s="4"/>
    </row>
    <row r="28" spans="1:3" x14ac:dyDescent="0.35">
      <c r="A28" s="4"/>
      <c r="B28" s="4"/>
      <c r="C28" s="4"/>
    </row>
    <row r="29" spans="1:3" x14ac:dyDescent="0.35">
      <c r="A29" s="4"/>
      <c r="B29" s="4"/>
      <c r="C29" s="4"/>
    </row>
    <row r="30" spans="1:3" x14ac:dyDescent="0.35">
      <c r="B30" s="4"/>
      <c r="C30" s="4"/>
    </row>
    <row r="31" spans="1:3" x14ac:dyDescent="0.35">
      <c r="B31" s="4"/>
      <c r="C31" s="4"/>
    </row>
    <row r="32" spans="1:3" x14ac:dyDescent="0.35">
      <c r="B32" s="4"/>
      <c r="C32" s="4"/>
    </row>
    <row r="33" spans="2:3" x14ac:dyDescent="0.35">
      <c r="B33" s="4"/>
      <c r="C33" s="4"/>
    </row>
    <row r="34" spans="2:3" x14ac:dyDescent="0.35">
      <c r="B34" s="4"/>
      <c r="C34" s="4"/>
    </row>
    <row r="35" spans="2:3" x14ac:dyDescent="0.35">
      <c r="B35" s="4"/>
      <c r="C35" s="4"/>
    </row>
    <row r="36" spans="2:3" x14ac:dyDescent="0.35">
      <c r="B36" s="4"/>
      <c r="C36" s="4"/>
    </row>
    <row r="37" spans="2:3" x14ac:dyDescent="0.35">
      <c r="B37" s="4"/>
      <c r="C37" s="4"/>
    </row>
    <row r="38" spans="2:3" x14ac:dyDescent="0.35">
      <c r="B38" s="4"/>
      <c r="C38" s="4"/>
    </row>
    <row r="39" spans="2:3" x14ac:dyDescent="0.35">
      <c r="B39" s="4"/>
      <c r="C39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8"/>
  <sheetViews>
    <sheetView topLeftCell="A40" workbookViewId="0">
      <selection activeCell="E9" sqref="E9"/>
    </sheetView>
  </sheetViews>
  <sheetFormatPr defaultRowHeight="14.5" x14ac:dyDescent="0.35"/>
  <cols>
    <col min="1" max="1" width="8.7265625" style="2"/>
    <col min="2" max="2" width="9.81640625" style="6" bestFit="1" customWidth="1"/>
    <col min="3" max="3" width="9.453125" bestFit="1" customWidth="1"/>
    <col min="5" max="5" width="10" customWidth="1"/>
    <col min="6" max="6" width="11.453125" customWidth="1"/>
    <col min="7" max="7" width="9.453125" bestFit="1" customWidth="1"/>
    <col min="8" max="8" width="9.26953125" customWidth="1"/>
    <col min="9" max="9" width="9.453125" bestFit="1" customWidth="1"/>
    <col min="10" max="10" width="10.6328125" customWidth="1"/>
    <col min="11" max="16" width="9.453125" bestFit="1" customWidth="1"/>
  </cols>
  <sheetData>
    <row r="2" spans="1:23" x14ac:dyDescent="0.35">
      <c r="A2" s="2" t="s">
        <v>8</v>
      </c>
      <c r="B2" s="6" t="s">
        <v>19</v>
      </c>
      <c r="C2" t="str">
        <f>'Portfolio Returns'!B1</f>
        <v>AAPL</v>
      </c>
      <c r="D2" t="str">
        <f>'Portfolio Returns'!C1</f>
        <v>PG</v>
      </c>
      <c r="E2" t="str">
        <f>'Portfolio Returns'!D1</f>
        <v>DIS</v>
      </c>
      <c r="F2" t="str">
        <f>'Portfolio Returns'!E1</f>
        <v>P1</v>
      </c>
      <c r="G2" t="str">
        <f>'Portfolio Returns'!F1</f>
        <v>P2</v>
      </c>
      <c r="H2" t="str">
        <f>'Portfolio Returns'!G1</f>
        <v>P3</v>
      </c>
      <c r="I2" t="str">
        <f>'Portfolio Returns'!H1</f>
        <v>P4</v>
      </c>
      <c r="J2" t="str">
        <f>'Portfolio Returns'!I1</f>
        <v>P5</v>
      </c>
      <c r="K2" t="str">
        <f>'Portfolio Returns'!J1</f>
        <v>P6</v>
      </c>
      <c r="L2" t="str">
        <f>'Portfolio Returns'!K1</f>
        <v>P7</v>
      </c>
      <c r="M2" t="str">
        <f>'Portfolio Returns'!L1</f>
        <v>P8</v>
      </c>
      <c r="N2" t="str">
        <f>'Portfolio Returns'!M1</f>
        <v>P9</v>
      </c>
      <c r="O2" t="str">
        <f>'Portfolio Returns'!N1</f>
        <v>P10</v>
      </c>
      <c r="P2" t="str">
        <f>'Portfolio Returns'!O1</f>
        <v>INDEX</v>
      </c>
    </row>
    <row r="3" spans="1:23" x14ac:dyDescent="0.35">
      <c r="A3" s="2">
        <v>41305</v>
      </c>
      <c r="B3" s="6">
        <v>5.833333333333334E-5</v>
      </c>
      <c r="C3" s="27">
        <f>'Portfolio Returns'!B3-$B3</f>
        <v>-0.15565305242364663</v>
      </c>
      <c r="D3" s="27">
        <f>'Portfolio Returns'!C3-$B3</f>
        <v>0.10912171449060287</v>
      </c>
      <c r="E3" s="27">
        <f>'Portfolio Returns'!D3-$B3</f>
        <v>7.8886858990928121E-2</v>
      </c>
      <c r="F3" s="27">
        <f>'Portfolio Returns'!E3-$B3</f>
        <v>-1.4929105574901791E-2</v>
      </c>
      <c r="G3" s="27">
        <f>'Portfolio Returns'!F3-$B3</f>
        <v>-2.3265668966521887E-2</v>
      </c>
      <c r="H3" s="27">
        <f>'Portfolio Returns'!G3-$B3</f>
        <v>9.2492543965781771E-2</v>
      </c>
      <c r="I3" s="27">
        <f>'Portfolio Returns'!H3-$B3</f>
        <v>1.0785173685961442E-2</v>
      </c>
      <c r="J3" s="27">
        <f>'Portfolio Returns'!I3-$B3</f>
        <v>-3.0824382841440574E-2</v>
      </c>
      <c r="K3" s="27">
        <f>'Portfolio Returns'!J3-$B3</f>
        <v>3.5369308887121802E-2</v>
      </c>
      <c r="L3" s="27">
        <f>'Portfolio Returns'!K3-$B3</f>
        <v>2.7810595012203114E-2</v>
      </c>
      <c r="M3" s="27">
        <f>'Portfolio Returns'!L3-$B3</f>
        <v>6.1479838949405584E-2</v>
      </c>
      <c r="N3" s="27">
        <f>'Portfolio Returns'!M3-$B3</f>
        <v>3.5002362257980639E-2</v>
      </c>
      <c r="O3" s="27">
        <f>'Portfolio Returns'!N3-$B3</f>
        <v>-7.924410789933925E-2</v>
      </c>
      <c r="P3" s="27">
        <f>'Portfolio Returns'!O3-$B3</f>
        <v>5.4130496666666666E-2</v>
      </c>
    </row>
    <row r="4" spans="1:23" x14ac:dyDescent="0.35">
      <c r="A4" s="2">
        <v>41333</v>
      </c>
      <c r="B4" s="6">
        <v>8.3333333333333344E-5</v>
      </c>
      <c r="C4" s="27">
        <f>'Portfolio Returns'!B4-$B4</f>
        <v>-2.5519919281544189E-2</v>
      </c>
      <c r="D4" s="27">
        <f>'Portfolio Returns'!C4-$B4</f>
        <v>1.3396408453664068E-2</v>
      </c>
      <c r="E4" s="27">
        <f>'Portfolio Returns'!D4-$B4</f>
        <v>1.3008013889366779E-2</v>
      </c>
      <c r="F4" s="27">
        <f>'Portfolio Returns'!E4-$B4</f>
        <v>-2.4031593789976082E-3</v>
      </c>
      <c r="G4" s="27">
        <f>'Portfolio Returns'!F4-$B4</f>
        <v>-6.0617554139400604E-3</v>
      </c>
      <c r="H4" s="27">
        <f>'Portfolio Returns'!G4-$B4</f>
        <v>1.318279144330056E-2</v>
      </c>
      <c r="I4" s="27">
        <f>'Portfolio Returns'!H4-$B4</f>
        <v>2.9483435382888568E-4</v>
      </c>
      <c r="J4" s="27">
        <f>'Portfolio Returns'!I4-$B4</f>
        <v>-6.1588540550143829E-3</v>
      </c>
      <c r="K4" s="27">
        <f>'Portfolio Returns'!J4-$B4</f>
        <v>3.5702278787876815E-3</v>
      </c>
      <c r="L4" s="27">
        <f>'Portfolio Returns'!K4-$B4</f>
        <v>3.4731292377133591E-3</v>
      </c>
      <c r="M4" s="27">
        <f>'Portfolio Returns'!L4-$B4</f>
        <v>9.2328994851351397E-3</v>
      </c>
      <c r="N4" s="27">
        <f>'Portfolio Returns'!M4-$B4</f>
        <v>5.3412667116143134E-3</v>
      </c>
      <c r="O4" s="27">
        <f>'Portfolio Returns'!N4-$B4</f>
        <v>-1.388386041741144E-2</v>
      </c>
      <c r="P4" s="27">
        <f>'Portfolio Returns'!O4-$B4</f>
        <v>8.201114666666667E-3</v>
      </c>
      <c r="R4" t="s">
        <v>71</v>
      </c>
    </row>
    <row r="5" spans="1:23" ht="15" thickBot="1" x14ac:dyDescent="0.4">
      <c r="A5" s="2">
        <v>41364</v>
      </c>
      <c r="B5" s="6">
        <v>7.4999999999999993E-5</v>
      </c>
      <c r="C5" s="27">
        <f>'Portfolio Returns'!B5-$B5</f>
        <v>2.7755092918544861E-3</v>
      </c>
      <c r="D5" s="27">
        <f>'Portfolio Returns'!C5-$B5</f>
        <v>1.1410342459683245E-2</v>
      </c>
      <c r="E5" s="27">
        <f>'Portfolio Returns'!D5-$B5</f>
        <v>3.9610593706245027E-2</v>
      </c>
      <c r="F5" s="27">
        <f>'Portfolio Returns'!E5-$B5</f>
        <v>2.4876559940488811E-2</v>
      </c>
      <c r="G5" s="27">
        <f>'Portfolio Returns'!F5-$B5</f>
        <v>7.0929258757688653E-3</v>
      </c>
      <c r="H5" s="27">
        <f>'Portfolio Returns'!G5-$B5</f>
        <v>2.6920480645292229E-2</v>
      </c>
      <c r="I5" s="27">
        <f>'Portfolio Returns'!H5-$B5</f>
        <v>1.7932148485927588E-2</v>
      </c>
      <c r="J5" s="27">
        <f>'Portfolio Returns'!I5-$B5</f>
        <v>1.414298868740931E-2</v>
      </c>
      <c r="K5" s="27">
        <f>'Portfolio Returns'!J5-$B5</f>
        <v>1.6301696979366502E-2</v>
      </c>
      <c r="L5" s="27">
        <f>'Portfolio Returns'!K5-$B5</f>
        <v>2.3351759791006947E-2</v>
      </c>
      <c r="M5" s="27">
        <f>'Portfolio Returns'!L5-$B5</f>
        <v>3.0287035015493614E-2</v>
      </c>
      <c r="N5" s="27">
        <f>'Portfolio Returns'!M5-$B5</f>
        <v>2.9423551698710738E-2</v>
      </c>
      <c r="O5" s="27">
        <f>'Portfolio Returns'!N5-$B5</f>
        <v>8.1859843668592915E-3</v>
      </c>
      <c r="P5" s="27">
        <f>'Portfolio Returns'!O5-$B5</f>
        <v>3.524509E-2</v>
      </c>
    </row>
    <row r="6" spans="1:23" x14ac:dyDescent="0.35">
      <c r="A6" s="2">
        <v>41394</v>
      </c>
      <c r="B6" s="6">
        <v>4.9999999999999996E-5</v>
      </c>
      <c r="C6" s="27">
        <f>'Portfolio Returns'!B6-$B6</f>
        <v>2.2104065231142727E-4</v>
      </c>
      <c r="D6" s="27">
        <f>'Portfolio Returns'!C6-$B6</f>
        <v>3.9841445029001835E-3</v>
      </c>
      <c r="E6" s="27">
        <f>'Portfolio Returns'!D6-$B6</f>
        <v>0.10100550352054405</v>
      </c>
      <c r="F6" s="27">
        <f>'Portfolio Returns'!E6-$B6</f>
        <v>6.0691718373250998E-2</v>
      </c>
      <c r="G6" s="27">
        <f>'Portfolio Returns'!F6-$B6</f>
        <v>2.1025925776058051E-3</v>
      </c>
      <c r="H6" s="27">
        <f>'Portfolio Returns'!G6-$B6</f>
        <v>5.7345891962604312E-2</v>
      </c>
      <c r="I6" s="27">
        <f>'Portfolio Returns'!H6-$B6</f>
        <v>3.5070229558585214E-2</v>
      </c>
      <c r="J6" s="27">
        <f>'Portfolio Returns'!I6-$B6</f>
        <v>2.6357932332016769E-2</v>
      </c>
      <c r="K6" s="27">
        <f>'Portfolio Returns'!J6-$B6</f>
        <v>2.7298708294663958E-2</v>
      </c>
      <c r="L6" s="27">
        <f>'Portfolio Returns'!K6-$B6</f>
        <v>5.1554048049074923E-2</v>
      </c>
      <c r="M6" s="27">
        <f>'Portfolio Returns'!L6-$B6</f>
        <v>7.1522785430192012E-2</v>
      </c>
      <c r="N6" s="27">
        <f>'Portfolio Returns'!M6-$B6</f>
        <v>7.1146475045133134E-2</v>
      </c>
      <c r="O6" s="27">
        <f>'Portfolio Returns'!N6-$B6</f>
        <v>1.105210770925244E-2</v>
      </c>
      <c r="P6" s="27">
        <f>'Portfolio Returns'!O6-$B6</f>
        <v>1.4892540000000001E-2</v>
      </c>
      <c r="R6" s="31" t="s">
        <v>46</v>
      </c>
      <c r="S6" s="31"/>
    </row>
    <row r="7" spans="1:23" x14ac:dyDescent="0.35">
      <c r="A7" s="2">
        <v>41425</v>
      </c>
      <c r="B7" s="6">
        <v>3.3333333333333335E-5</v>
      </c>
      <c r="C7" s="27">
        <f>'Portfolio Returns'!B7-$B7</f>
        <v>2.2311003402095016E-2</v>
      </c>
      <c r="D7" s="27">
        <f>'Portfolio Returns'!C7-$B7</f>
        <v>-1.6352947649145668E-4</v>
      </c>
      <c r="E7" s="27">
        <f>'Portfolio Returns'!D7-$B7</f>
        <v>3.778641973386284E-3</v>
      </c>
      <c r="F7" s="27">
        <f>'Portfolio Returns'!E7-$B7</f>
        <v>1.1191586544869776E-2</v>
      </c>
      <c r="G7" s="27">
        <f>'Portfolio Returns'!F7-$B7</f>
        <v>1.107373696280178E-2</v>
      </c>
      <c r="H7" s="27">
        <f>'Portfolio Returns'!G7-$B7</f>
        <v>2.0046648209413008E-3</v>
      </c>
      <c r="I7" s="27">
        <f>'Portfolio Returns'!H7-$B7</f>
        <v>8.6420386329966146E-3</v>
      </c>
      <c r="J7" s="27">
        <f>'Portfolio Returns'!I7-$B7</f>
        <v>1.2059279825271215E-2</v>
      </c>
      <c r="K7" s="27">
        <f>'Portfolio Returns'!J7-$B7</f>
        <v>6.4406466056245969E-3</v>
      </c>
      <c r="L7" s="27">
        <f>'Portfolio Returns'!K7-$B7</f>
        <v>7.426189468094032E-3</v>
      </c>
      <c r="M7" s="27">
        <f>'Portfolio Returns'!L7-$B7</f>
        <v>4.8434438262816085E-3</v>
      </c>
      <c r="N7" s="27">
        <f>'Portfolio Returns'!M7-$B7</f>
        <v>7.0908971141402568E-3</v>
      </c>
      <c r="O7" s="27">
        <f>'Portfolio Returns'!N7-$B7</f>
        <v>1.5962860683506851E-2</v>
      </c>
      <c r="P7" s="27">
        <f>'Portfolio Returns'!O7-$B7</f>
        <v>1.9121106666666669E-2</v>
      </c>
      <c r="R7" s="28" t="s">
        <v>47</v>
      </c>
      <c r="S7" s="28">
        <v>0.56997022604535563</v>
      </c>
    </row>
    <row r="8" spans="1:23" x14ac:dyDescent="0.35">
      <c r="A8" s="2">
        <v>41455</v>
      </c>
      <c r="B8" s="6">
        <v>4.1666666666666672E-5</v>
      </c>
      <c r="C8" s="27">
        <f>'Portfolio Returns'!B8-$B8</f>
        <v>-0.12594845733062682</v>
      </c>
      <c r="D8" s="27">
        <f>'Portfolio Returns'!C8-$B8</f>
        <v>2.9501499069409195E-3</v>
      </c>
      <c r="E8" s="27">
        <f>'Portfolio Returns'!D8-$B8</f>
        <v>1.0674151702657019E-3</v>
      </c>
      <c r="F8" s="27">
        <f>'Portfolio Returns'!E8-$B8</f>
        <v>-4.9738933830091314E-2</v>
      </c>
      <c r="G8" s="27">
        <f>'Portfolio Returns'!F8-$B8</f>
        <v>-6.1499153711842953E-2</v>
      </c>
      <c r="H8" s="27">
        <f>'Portfolio Returns'!G8-$B8</f>
        <v>1.9146458017695498E-3</v>
      </c>
      <c r="I8" s="27">
        <f>'Portfolio Returns'!H8-$B8</f>
        <v>-4.0643630751140067E-2</v>
      </c>
      <c r="J8" s="27">
        <f>'Portfolio Returns'!I8-$B8</f>
        <v>-6.1969837396011758E-2</v>
      </c>
      <c r="K8" s="27">
        <f>'Portfolio Returns'!J8-$B8</f>
        <v>-2.9745185586619819E-2</v>
      </c>
      <c r="L8" s="27">
        <f>'Portfolio Returns'!K8-$B8</f>
        <v>-3.0215869270788624E-2</v>
      </c>
      <c r="M8" s="27">
        <f>'Portfolio Returns'!L8-$B8</f>
        <v>-1.1257625132488508E-2</v>
      </c>
      <c r="N8" s="27">
        <f>'Portfolio Returns'!M8-$B8</f>
        <v>-2.4147485856245279E-2</v>
      </c>
      <c r="O8" s="27">
        <f>'Portfolio Returns'!N8-$B8</f>
        <v>-8.7467148633024017E-2</v>
      </c>
      <c r="P8" s="27">
        <f>'Portfolio Returns'!O8-$B8</f>
        <v>-1.5112806666666668E-2</v>
      </c>
      <c r="R8" s="28" t="s">
        <v>48</v>
      </c>
      <c r="S8" s="28">
        <v>0.32486605857819378</v>
      </c>
    </row>
    <row r="9" spans="1:23" x14ac:dyDescent="0.35">
      <c r="A9" s="2">
        <v>41486</v>
      </c>
      <c r="B9" s="6">
        <v>3.3333333333333335E-5</v>
      </c>
      <c r="C9" s="27">
        <f>'Portfolio Returns'!B9-$B9</f>
        <v>0.13206902607695681</v>
      </c>
      <c r="D9" s="27">
        <f>'Portfolio Returns'!C9-$B9</f>
        <v>4.9523553834777127E-2</v>
      </c>
      <c r="E9" s="27">
        <f>'Portfolio Returns'!D9-$B9</f>
        <v>2.3441922527412059E-2</v>
      </c>
      <c r="F9" s="27">
        <f>'Portfolio Returns'!E9-$B9</f>
        <v>6.6892763947229955E-2</v>
      </c>
      <c r="G9" s="27">
        <f>'Portfolio Returns'!F9-$B9</f>
        <v>9.0796289955866971E-2</v>
      </c>
      <c r="H9" s="27">
        <f>'Portfolio Returns'!G9-$B9</f>
        <v>3.5178656615726341E-2</v>
      </c>
      <c r="I9" s="27">
        <f>'Portfolio Returns'!H9-$B9</f>
        <v>6.8344834146381997E-2</v>
      </c>
      <c r="J9" s="27">
        <f>'Portfolio Returns'!I9-$B9</f>
        <v>8.4275882129025703E-2</v>
      </c>
      <c r="K9" s="27">
        <f>'Portfolio Returns'!J9-$B9</f>
        <v>6.3639514068480785E-2</v>
      </c>
      <c r="L9" s="27">
        <f>'Portfolio Returns'!K9-$B9</f>
        <v>5.711910624163951E-2</v>
      </c>
      <c r="M9" s="27">
        <f>'Portfolio Returns'!L9-$B9</f>
        <v>3.9520959143839546E-2</v>
      </c>
      <c r="N9" s="27">
        <f>'Portfolio Returns'!M9-$B9</f>
        <v>4.777550636805751E-2</v>
      </c>
      <c r="O9" s="27">
        <f>'Portfolio Returns'!N9-$B9</f>
        <v>0.1046972212735664</v>
      </c>
      <c r="P9" s="27">
        <f>'Portfolio Returns'!O9-$B9</f>
        <v>5.2656296666666665E-2</v>
      </c>
      <c r="R9" s="28" t="s">
        <v>49</v>
      </c>
      <c r="S9" s="28">
        <v>0.31768378260562141</v>
      </c>
    </row>
    <row r="10" spans="1:23" x14ac:dyDescent="0.35">
      <c r="A10" s="2">
        <v>41517</v>
      </c>
      <c r="B10" s="6">
        <v>3.3333333333333335E-5</v>
      </c>
      <c r="C10" s="27">
        <f>'Portfolio Returns'!B10-$B10</f>
        <v>8.0060717907585621E-2</v>
      </c>
      <c r="D10" s="27">
        <f>'Portfolio Returns'!C10-$B10</f>
        <v>-3.0505425194718109E-2</v>
      </c>
      <c r="E10" s="27">
        <f>'Portfolio Returns'!D10-$B10</f>
        <v>-6.0938343719555872E-2</v>
      </c>
      <c r="F10" s="27">
        <f>'Portfolio Returns'!E10-$B10</f>
        <v>-4.5387190686992686E-3</v>
      </c>
      <c r="G10" s="27">
        <f>'Portfolio Returns'!F10-$B10</f>
        <v>2.4777646356433754E-2</v>
      </c>
      <c r="H10" s="27">
        <f>'Portfolio Returns'!G10-$B10</f>
        <v>-4.7243530383378883E-2</v>
      </c>
      <c r="I10" s="27">
        <f>'Portfolio Returns'!H10-$B10</f>
        <v>-3.7943503355627878E-3</v>
      </c>
      <c r="J10" s="27">
        <f>'Portfolio Returns'!I10-$B10</f>
        <v>1.7169416725224314E-2</v>
      </c>
      <c r="K10" s="27">
        <f>'Portfolio Returns'!J10-$B10</f>
        <v>-1.0472119050351617E-2</v>
      </c>
      <c r="L10" s="27">
        <f>'Portfolio Returns'!K10-$B10</f>
        <v>-1.8080348681561057E-2</v>
      </c>
      <c r="M10" s="27">
        <f>'Portfolio Returns'!L10-$B10</f>
        <v>-4.0751853851874173E-2</v>
      </c>
      <c r="N10" s="27">
        <f>'Portfolio Returns'!M10-$B10</f>
        <v>-2.9695239541643794E-2</v>
      </c>
      <c r="O10" s="27">
        <f>'Portfolio Returns'!N10-$B10</f>
        <v>4.3847583124410713E-2</v>
      </c>
      <c r="P10" s="27">
        <f>'Portfolio Returns'!O10-$B10</f>
        <v>-2.5794043333333332E-2</v>
      </c>
      <c r="R10" s="28" t="s">
        <v>50</v>
      </c>
      <c r="S10" s="28">
        <v>6.6758096358442306E-2</v>
      </c>
    </row>
    <row r="11" spans="1:23" ht="15" thickBot="1" x14ac:dyDescent="0.4">
      <c r="A11" s="2">
        <v>41547</v>
      </c>
      <c r="B11" s="6">
        <v>1.6666666666666667E-5</v>
      </c>
      <c r="C11" s="27">
        <f>'Portfolio Returns'!B11-$B11</f>
        <v>-2.1731985780381605E-2</v>
      </c>
      <c r="D11" s="27">
        <f>'Portfolio Returns'!C11-$B11</f>
        <v>-2.9990282905377422E-2</v>
      </c>
      <c r="E11" s="27">
        <f>'Portfolio Returns'!D11-$B11</f>
        <v>5.8410354796838981E-2</v>
      </c>
      <c r="F11" s="27">
        <f>'Portfolio Returns'!E11-$B11</f>
        <v>2.6353418565950741E-2</v>
      </c>
      <c r="G11" s="27">
        <f>'Portfolio Returns'!F11-$B11</f>
        <v>-2.5861134342879514E-2</v>
      </c>
      <c r="H11" s="27">
        <f>'Portfolio Returns'!G11-$B11</f>
        <v>1.8630067830841601E-2</v>
      </c>
      <c r="I11" s="27">
        <f>'Portfolio Returns'!H11-$B11</f>
        <v>2.2293620370266529E-3</v>
      </c>
      <c r="J11" s="27">
        <f>'Portfolio Returns'!I11-$B11</f>
        <v>-3.7609749173254121E-3</v>
      </c>
      <c r="K11" s="27">
        <f>'Portfolio Returns'!J11-$B11</f>
        <v>-5.8255491985743663E-3</v>
      </c>
      <c r="L11" s="27">
        <f>'Portfolio Returns'!K11-$B11</f>
        <v>1.6274610226979732E-2</v>
      </c>
      <c r="M11" s="27">
        <f>'Portfolio Returns'!L11-$B11</f>
        <v>3.2715993198673639E-2</v>
      </c>
      <c r="N11" s="27">
        <f>'Portfolio Returns'!M11-$B11</f>
        <v>3.3541822911173219E-2</v>
      </c>
      <c r="O11" s="27">
        <f>'Portfolio Returns'!N11-$B11</f>
        <v>-1.5369411147658706E-2</v>
      </c>
      <c r="P11" s="27">
        <f>'Portfolio Returns'!O11-$B11</f>
        <v>3.7497573333333339E-2</v>
      </c>
      <c r="R11" s="29" t="s">
        <v>51</v>
      </c>
      <c r="S11" s="29">
        <v>96</v>
      </c>
    </row>
    <row r="12" spans="1:23" x14ac:dyDescent="0.35">
      <c r="A12" s="2">
        <v>41578</v>
      </c>
      <c r="B12" s="6">
        <v>4.1666666666666672E-5</v>
      </c>
      <c r="C12" s="27">
        <f>'Portfolio Returns'!B12-$B12</f>
        <v>9.1977651294963325E-2</v>
      </c>
      <c r="D12" s="27">
        <f>'Portfolio Returns'!C12-$B12</f>
        <v>7.3413654505153192E-2</v>
      </c>
      <c r="E12" s="27">
        <f>'Portfolio Returns'!D12-$B12</f>
        <v>6.1594891555962365E-2</v>
      </c>
      <c r="F12" s="27">
        <f>'Portfolio Returns'!E12-$B12</f>
        <v>7.3747995451562742E-2</v>
      </c>
      <c r="G12" s="27">
        <f>'Portfolio Returns'!F12-$B12</f>
        <v>8.2695652900058259E-2</v>
      </c>
      <c r="H12" s="27">
        <f>'Portfolio Returns'!G12-$B12</f>
        <v>6.6913334883098252E-2</v>
      </c>
      <c r="I12" s="27">
        <f>'Portfolio Returns'!H12-$B12</f>
        <v>7.5662065785359625E-2</v>
      </c>
      <c r="J12" s="27">
        <f>'Portfolio Returns'!I12-$B12</f>
        <v>7.9740962162760554E-2</v>
      </c>
      <c r="K12" s="27">
        <f>'Portfolio Returns'!J12-$B12</f>
        <v>7.509996296530802E-2</v>
      </c>
      <c r="L12" s="27">
        <f>'Portfolio Returns'!K12-$B12</f>
        <v>7.2145272228010315E-2</v>
      </c>
      <c r="M12" s="27">
        <f>'Portfolio Returns'!L12-$B12</f>
        <v>6.6996920119700626E-2</v>
      </c>
      <c r="N12" s="27">
        <f>'Portfolio Returns'!M12-$B12</f>
        <v>6.8853319798681645E-2</v>
      </c>
      <c r="O12" s="27">
        <f>'Portfolio Returns'!N12-$B12</f>
        <v>8.5226575963101209E-2</v>
      </c>
      <c r="P12" s="27">
        <f>'Portfolio Returns'!O12-$B12</f>
        <v>3.9865953333333329E-2</v>
      </c>
    </row>
    <row r="13" spans="1:23" ht="15" thickBot="1" x14ac:dyDescent="0.4">
      <c r="A13" s="2">
        <v>41608</v>
      </c>
      <c r="B13" s="6">
        <v>5.833333333333334E-5</v>
      </c>
      <c r="C13" s="27">
        <f>'Portfolio Returns'!B13-$B13</f>
        <v>6.7294236407645147E-2</v>
      </c>
      <c r="D13" s="27">
        <f>'Portfolio Returns'!C13-$B13</f>
        <v>4.2016141791901322E-2</v>
      </c>
      <c r="E13" s="27">
        <f>'Portfolio Returns'!D13-$B13</f>
        <v>2.7974906333485254E-2</v>
      </c>
      <c r="F13" s="27">
        <f>'Portfolio Returns'!E13-$B13</f>
        <v>4.3702638363149214E-2</v>
      </c>
      <c r="G13" s="27">
        <f>'Portfolio Returns'!F13-$B13</f>
        <v>5.4655189099773231E-2</v>
      </c>
      <c r="H13" s="27">
        <f>'Portfolio Returns'!G13-$B13</f>
        <v>3.4293462289772488E-2</v>
      </c>
      <c r="I13" s="27">
        <f>'Portfolio Returns'!H13-$B13</f>
        <v>4.5761761511010572E-2</v>
      </c>
      <c r="J13" s="27">
        <f>'Portfolio Returns'!I13-$B13</f>
        <v>5.1144880235169214E-2</v>
      </c>
      <c r="K13" s="27">
        <f>'Portfolio Returns'!J13-$B13</f>
        <v>4.482535658123326E-2</v>
      </c>
      <c r="L13" s="27">
        <f>'Portfolio Returns'!K13-$B13</f>
        <v>4.1315047716629243E-2</v>
      </c>
      <c r="M13" s="27">
        <f>'Portfolio Returns'!L13-$B13</f>
        <v>3.4715086432584454E-2</v>
      </c>
      <c r="N13" s="27">
        <f>'Portfolio Returns'!M13-$B13</f>
        <v>3.7242895894158835E-2</v>
      </c>
      <c r="O13" s="27">
        <f>'Portfolio Returns'!N13-$B13</f>
        <v>5.830668447708038E-2</v>
      </c>
      <c r="P13" s="27">
        <f>'Portfolio Returns'!O13-$B13</f>
        <v>2.4914506666666666E-2</v>
      </c>
      <c r="R13" t="s">
        <v>52</v>
      </c>
    </row>
    <row r="14" spans="1:23" x14ac:dyDescent="0.35">
      <c r="A14" s="2">
        <v>41639</v>
      </c>
      <c r="B14" s="6">
        <v>5.833333333333334E-5</v>
      </c>
      <c r="C14" s="27">
        <f>'Portfolio Returns'!B14-$B14</f>
        <v>8.8040582136958354E-3</v>
      </c>
      <c r="D14" s="27">
        <f>'Portfolio Returns'!C14-$B14</f>
        <v>-3.3992609991915952E-2</v>
      </c>
      <c r="E14" s="27">
        <f>'Portfolio Returns'!D14-$B14</f>
        <v>9.0938106053133072E-2</v>
      </c>
      <c r="F14" s="27">
        <f>'Portfolio Returns'!E14-$B14</f>
        <v>5.8084486917358173E-2</v>
      </c>
      <c r="G14" s="27">
        <f>'Portfolio Returns'!F14-$B14</f>
        <v>-1.2594275889110058E-2</v>
      </c>
      <c r="H14" s="27">
        <f>'Portfolio Returns'!G14-$B14</f>
        <v>3.4719283832861013E-2</v>
      </c>
      <c r="I14" s="27">
        <f>'Portfolio Returns'!H14-$B14</f>
        <v>2.1916518091637648E-2</v>
      </c>
      <c r="J14" s="27">
        <f>'Portfolio Returns'!I14-$B14</f>
        <v>1.8638403122152196E-2</v>
      </c>
      <c r="K14" s="27">
        <f>'Portfolio Returns'!J14-$B14</f>
        <v>7.939236070749249E-3</v>
      </c>
      <c r="L14" s="27">
        <f>'Portfolio Returns'!K14-$B14</f>
        <v>3.9171915082011503E-2</v>
      </c>
      <c r="M14" s="27">
        <f>'Portfolio Returns'!L14-$B14</f>
        <v>5.773855806017953E-2</v>
      </c>
      <c r="N14" s="27">
        <f>'Portfolio Returns'!M14-$B14</f>
        <v>6.2018224880740713E-2</v>
      </c>
      <c r="O14" s="27">
        <f>'Portfolio Returns'!N14-$B14</f>
        <v>8.4581293565172012E-3</v>
      </c>
      <c r="P14" s="27">
        <f>'Portfolio Returns'!O14-$B14</f>
        <v>2.6101156666666667E-2</v>
      </c>
      <c r="R14" s="30"/>
      <c r="S14" s="30" t="s">
        <v>57</v>
      </c>
      <c r="T14" s="30" t="s">
        <v>58</v>
      </c>
      <c r="U14" s="30" t="s">
        <v>59</v>
      </c>
      <c r="V14" s="30" t="s">
        <v>60</v>
      </c>
      <c r="W14" s="30" t="s">
        <v>61</v>
      </c>
    </row>
    <row r="15" spans="1:23" x14ac:dyDescent="0.35">
      <c r="A15" s="2">
        <v>41670</v>
      </c>
      <c r="B15" s="6">
        <v>3.3333333333333335E-5</v>
      </c>
      <c r="C15" s="27">
        <f>'Portfolio Returns'!B15-$B15</f>
        <v>-0.11398253246819379</v>
      </c>
      <c r="D15" s="27">
        <f>'Portfolio Returns'!C15-$B15</f>
        <v>-5.2853542995588539E-2</v>
      </c>
      <c r="E15" s="27">
        <f>'Portfolio Returns'!D15-$B15</f>
        <v>-5.0913387680001206E-2</v>
      </c>
      <c r="F15" s="27">
        <f>'Portfolio Returns'!E15-$B15</f>
        <v>-7.6141045595278234E-2</v>
      </c>
      <c r="G15" s="27">
        <f>'Portfolio Returns'!F15-$B15</f>
        <v>-8.3418037731891159E-2</v>
      </c>
      <c r="H15" s="27">
        <f>'Portfolio Returns'!G15-$B15</f>
        <v>-5.1786457572015505E-2</v>
      </c>
      <c r="I15" s="27">
        <f>'Portfolio Returns'!H15-$B15</f>
        <v>-7.2583154381261172E-2</v>
      </c>
      <c r="J15" s="27">
        <f>'Portfolio Returns'!I15-$B15</f>
        <v>-8.2932998902994326E-2</v>
      </c>
      <c r="K15" s="27">
        <f>'Portfolio Returns'!J15-$B15</f>
        <v>-6.7650751534843012E-2</v>
      </c>
      <c r="L15" s="27">
        <f>'Portfolio Returns'!K15-$B15</f>
        <v>-6.7165712705946179E-2</v>
      </c>
      <c r="M15" s="27">
        <f>'Portfolio Returns'!L15-$B15</f>
        <v>-5.7608333221937931E-2</v>
      </c>
      <c r="N15" s="27">
        <f>'Portfolio Returns'!M15-$B15</f>
        <v>-6.372123216919845E-2</v>
      </c>
      <c r="O15" s="27">
        <f>'Portfolio Returns'!N15-$B15</f>
        <v>-9.5449820094853463E-2</v>
      </c>
      <c r="P15" s="27">
        <f>'Portfolio Returns'!O15-$B15</f>
        <v>-3.0080163333333333E-2</v>
      </c>
      <c r="R15" s="28" t="s">
        <v>53</v>
      </c>
      <c r="S15" s="28">
        <v>1</v>
      </c>
      <c r="T15" s="28">
        <v>0.20158125236728142</v>
      </c>
      <c r="U15" s="28">
        <v>0.20158125236728142</v>
      </c>
      <c r="V15" s="28">
        <v>45.231631284955995</v>
      </c>
      <c r="W15" s="28">
        <v>1.3512839389254627E-9</v>
      </c>
    </row>
    <row r="16" spans="1:23" x14ac:dyDescent="0.35">
      <c r="A16" s="2">
        <v>41698</v>
      </c>
      <c r="B16" s="6">
        <v>4.1666666666666672E-5</v>
      </c>
      <c r="C16" s="27">
        <f>'Portfolio Returns'!B16-$B16</f>
        <v>5.5687409410829107E-2</v>
      </c>
      <c r="D16" s="27">
        <f>'Portfolio Returns'!C16-$B16</f>
        <v>2.6234971773873957E-2</v>
      </c>
      <c r="E16" s="27">
        <f>'Portfolio Returns'!D16-$B16</f>
        <v>0.10695636156896043</v>
      </c>
      <c r="F16" s="27">
        <f>'Portfolio Returns'!E16-$B16</f>
        <v>8.6448780705707912E-2</v>
      </c>
      <c r="G16" s="27">
        <f>'Portfolio Returns'!F16-$B16</f>
        <v>4.096119059235153E-2</v>
      </c>
      <c r="H16" s="27">
        <f>'Portfolio Returns'!G16-$B16</f>
        <v>7.0631736161171521E-2</v>
      </c>
      <c r="I16" s="27">
        <f>'Portfolio Returns'!H16-$B16</f>
        <v>6.2959580917887836E-2</v>
      </c>
      <c r="J16" s="27">
        <f>'Portfolio Returns'!I16-$B16</f>
        <v>6.1141538041123149E-2</v>
      </c>
      <c r="K16" s="27">
        <f>'Portfolio Returns'!J16-$B16</f>
        <v>5.377842863188436E-2</v>
      </c>
      <c r="L16" s="27">
        <f>'Portfolio Returns'!K16-$B16</f>
        <v>7.3958776080655986E-2</v>
      </c>
      <c r="M16" s="27">
        <f>'Portfolio Returns'!L16-$B16</f>
        <v>8.5685188394130002E-2</v>
      </c>
      <c r="N16" s="27">
        <f>'Portfolio Returns'!M16-$B16</f>
        <v>8.8630432157825512E-2</v>
      </c>
      <c r="O16" s="27">
        <f>'Portfolio Returns'!N16-$B16</f>
        <v>5.4923817099251204E-2</v>
      </c>
      <c r="P16" s="27">
        <f>'Portfolio Returns'!O16-$B16</f>
        <v>4.6183783333333332E-2</v>
      </c>
      <c r="R16" s="28" t="s">
        <v>54</v>
      </c>
      <c r="S16" s="28">
        <v>94</v>
      </c>
      <c r="T16" s="28">
        <v>0.41892448236388846</v>
      </c>
      <c r="U16" s="28">
        <v>4.4566434294030684E-3</v>
      </c>
      <c r="V16" s="28"/>
      <c r="W16" s="28"/>
    </row>
    <row r="17" spans="1:26" ht="15" thickBot="1" x14ac:dyDescent="0.4">
      <c r="A17" s="2">
        <v>41729</v>
      </c>
      <c r="B17" s="6">
        <v>4.1666666666666672E-5</v>
      </c>
      <c r="C17" s="27">
        <f>'Portfolio Returns'!B17-$B17</f>
        <v>1.9714757193538598E-2</v>
      </c>
      <c r="D17" s="27">
        <f>'Portfolio Returns'!C17-$B17</f>
        <v>2.4322150354569912E-2</v>
      </c>
      <c r="E17" s="27">
        <f>'Portfolio Returns'!D17-$B17</f>
        <v>-9.2411084271577012E-3</v>
      </c>
      <c r="F17" s="27">
        <f>'Portfolio Returns'!E17-$B17</f>
        <v>2.3412378211208188E-3</v>
      </c>
      <c r="G17" s="27">
        <f>'Portfolio Returns'!F17-$B17</f>
        <v>2.2018453774054255E-2</v>
      </c>
      <c r="H17" s="27">
        <f>'Portfolio Returns'!G17-$B17</f>
        <v>5.8623580246197253E-3</v>
      </c>
      <c r="I17" s="27">
        <f>'Portfolio Returns'!H17-$B17</f>
        <v>1.1598599706983601E-2</v>
      </c>
      <c r="J17" s="27">
        <f>'Portfolio Returns'!I17-$B17</f>
        <v>1.362763907862235E-2</v>
      </c>
      <c r="K17" s="27">
        <f>'Portfolio Returns'!J17-$B17</f>
        <v>1.4779487368880179E-2</v>
      </c>
      <c r="L17" s="27">
        <f>'Portfolio Returns'!K17-$B17</f>
        <v>6.3886726734482769E-3</v>
      </c>
      <c r="M17" s="27">
        <f>'Portfolio Returns'!L17-$B17</f>
        <v>3.6712989125745288E-4</v>
      </c>
      <c r="N17" s="27">
        <f>'Portfolio Returns'!M17-$B17</f>
        <v>-9.3609424845678566E-5</v>
      </c>
      <c r="O17" s="27">
        <f>'Portfolio Returns'!N17-$B17</f>
        <v>1.7740649263675228E-2</v>
      </c>
      <c r="P17" s="27">
        <f>'Portfolio Returns'!O17-$B17</f>
        <v>4.5024343333333336E-3</v>
      </c>
      <c r="R17" s="29" t="s">
        <v>55</v>
      </c>
      <c r="S17" s="29">
        <v>95</v>
      </c>
      <c r="T17" s="29">
        <v>0.62050573473116988</v>
      </c>
      <c r="U17" s="29"/>
      <c r="V17" s="29"/>
      <c r="W17" s="29"/>
    </row>
    <row r="18" spans="1:26" ht="15" thickBot="1" x14ac:dyDescent="0.4">
      <c r="A18" s="2">
        <v>41759</v>
      </c>
      <c r="B18" s="6">
        <v>2.4999999999999998E-5</v>
      </c>
      <c r="C18" s="27">
        <f>'Portfolio Returns'!B18-$B18</f>
        <v>9.4736325406449884E-2</v>
      </c>
      <c r="D18" s="27">
        <f>'Portfolio Returns'!C18-$B18</f>
        <v>3.164682773712707E-2</v>
      </c>
      <c r="E18" s="27">
        <f>'Portfolio Returns'!D18-$B18</f>
        <v>-9.1838793441612644E-3</v>
      </c>
      <c r="F18" s="27">
        <f>'Portfolio Returns'!E18-$B18</f>
        <v>3.2384202556083201E-2</v>
      </c>
      <c r="G18" s="27">
        <f>'Portfolio Returns'!F18-$B18</f>
        <v>6.3191576571788477E-2</v>
      </c>
      <c r="H18" s="27">
        <f>'Portfolio Returns'!G18-$B18</f>
        <v>9.1899388424184839E-3</v>
      </c>
      <c r="I18" s="27">
        <f>'Portfolio Returns'!H18-$B18</f>
        <v>3.9066424599805229E-2</v>
      </c>
      <c r="J18" s="27">
        <f>'Portfolio Returns'!I18-$B18</f>
        <v>5.2983899801466394E-2</v>
      </c>
      <c r="K18" s="27">
        <f>'Portfolio Returns'!J18-$B18</f>
        <v>3.7211525384135691E-2</v>
      </c>
      <c r="L18" s="27">
        <f>'Portfolio Returns'!K18-$B18</f>
        <v>2.7003848613813605E-2</v>
      </c>
      <c r="M18" s="27">
        <f>'Portfolio Returns'!L18-$B18</f>
        <v>9.3742825471575184E-3</v>
      </c>
      <c r="N18" s="27">
        <f>'Portfolio Returns'!M18-$B18</f>
        <v>1.5683232314089798E-2</v>
      </c>
      <c r="O18" s="27">
        <f>'Portfolio Returns'!N18-$B18</f>
        <v>7.1726405397524201E-2</v>
      </c>
      <c r="P18" s="27">
        <f>'Portfolio Returns'!O18-$B18</f>
        <v>1.544094E-3</v>
      </c>
    </row>
    <row r="19" spans="1:26" x14ac:dyDescent="0.35">
      <c r="A19" s="2">
        <v>41790</v>
      </c>
      <c r="B19" s="6">
        <v>2.4999999999999998E-5</v>
      </c>
      <c r="C19" s="27">
        <f>'Portfolio Returns'!B19-$B19</f>
        <v>7.5354321047956974E-2</v>
      </c>
      <c r="D19" s="27">
        <f>'Portfolio Returns'!C19-$B19</f>
        <v>-2.1576000510931396E-2</v>
      </c>
      <c r="E19" s="27">
        <f>'Portfolio Returns'!D19-$B19</f>
        <v>5.7168495876024517E-2</v>
      </c>
      <c r="F19" s="27">
        <f>'Portfolio Returns'!E19-$B19</f>
        <v>6.4442825944797499E-2</v>
      </c>
      <c r="G19" s="27">
        <f>'Portfolio Returns'!F19-$B19</f>
        <v>2.6889160268512787E-2</v>
      </c>
      <c r="H19" s="27">
        <f>'Portfolio Returns'!G19-$B19</f>
        <v>2.1733472501894353E-2</v>
      </c>
      <c r="I19" s="27">
        <f>'Portfolio Returns'!H19-$B19</f>
        <v>3.6982272137683361E-2</v>
      </c>
      <c r="J19" s="27">
        <f>'Portfolio Returns'!I19-$B19</f>
        <v>4.6575284365251768E-2</v>
      </c>
      <c r="K19" s="27">
        <f>'Portfolio Returns'!J19-$B19</f>
        <v>2.2342703975529673E-2</v>
      </c>
      <c r="L19" s="27">
        <f>'Portfolio Returns'!K19-$B19</f>
        <v>4.2028828072268654E-2</v>
      </c>
      <c r="M19" s="27">
        <f>'Portfolio Returns'!L19-$B19</f>
        <v>4.3238179115826579E-2</v>
      </c>
      <c r="N19" s="27">
        <f>'Portfolio Returns'!M19-$B19</f>
        <v>5.293121127171542E-2</v>
      </c>
      <c r="O19" s="27">
        <f>'Portfolio Returns'!N19-$B19</f>
        <v>5.4149674218986053E-2</v>
      </c>
      <c r="P19" s="27">
        <f>'Portfolio Returns'!O19-$B19</f>
        <v>2.0235400000000001E-2</v>
      </c>
      <c r="R19" s="30"/>
      <c r="S19" s="30" t="s">
        <v>62</v>
      </c>
      <c r="T19" s="30" t="s">
        <v>50</v>
      </c>
      <c r="U19" s="30" t="s">
        <v>63</v>
      </c>
      <c r="V19" s="30" t="s">
        <v>64</v>
      </c>
      <c r="W19" s="30" t="s">
        <v>65</v>
      </c>
      <c r="X19" s="30" t="s">
        <v>66</v>
      </c>
      <c r="Y19" s="30" t="s">
        <v>67</v>
      </c>
      <c r="Z19" s="30" t="s">
        <v>68</v>
      </c>
    </row>
    <row r="20" spans="1:26" x14ac:dyDescent="0.35">
      <c r="A20" s="2">
        <v>41820</v>
      </c>
      <c r="B20" s="6">
        <v>3.3333333333333335E-5</v>
      </c>
      <c r="C20" s="27">
        <f>'Portfolio Returns'!B20-$B20</f>
        <v>2.7252918430983316E-2</v>
      </c>
      <c r="D20" s="27">
        <f>'Portfolio Returns'!C20-$B20</f>
        <v>-2.764212187670512E-2</v>
      </c>
      <c r="E20" s="27">
        <f>'Portfolio Returns'!D20-$B20</f>
        <v>2.035023811623948E-2</v>
      </c>
      <c r="F20" s="27">
        <f>'Portfolio Returns'!E20-$B20</f>
        <v>2.3111310242137015E-2</v>
      </c>
      <c r="G20" s="27">
        <f>'Portfolio Returns'!F20-$B20</f>
        <v>-1.946017228609024E-4</v>
      </c>
      <c r="H20" s="27">
        <f>'Portfolio Returns'!G20-$B20</f>
        <v>-1.2463238805855896E-3</v>
      </c>
      <c r="I20" s="27">
        <f>'Portfolio Returns'!H20-$B20</f>
        <v>6.6536782235058906E-3</v>
      </c>
      <c r="J20" s="27">
        <f>'Portfolio Returns'!I20-$B20</f>
        <v>1.1803488275375248E-2</v>
      </c>
      <c r="K20" s="27">
        <f>'Portfolio Returns'!J20-$B20</f>
        <v>-1.9202718015468615E-3</v>
      </c>
      <c r="L20" s="27">
        <f>'Portfolio Returns'!K20-$B20</f>
        <v>1.0077818196689289E-2</v>
      </c>
      <c r="M20" s="27">
        <f>'Portfolio Returns'!L20-$B20</f>
        <v>1.1442034149124942E-2</v>
      </c>
      <c r="N20" s="27">
        <f>'Portfolio Returns'!M20-$B20</f>
        <v>1.6931538179893787E-2</v>
      </c>
      <c r="O20" s="27">
        <f>'Portfolio Returns'!N20-$B20</f>
        <v>1.5583642337971245E-2</v>
      </c>
      <c r="P20" s="27">
        <f>'Portfolio Returns'!O20-$B20</f>
        <v>2.7957286666666668E-2</v>
      </c>
      <c r="R20" s="28" t="s">
        <v>56</v>
      </c>
      <c r="S20" s="28">
        <v>8.5335693156617688E-3</v>
      </c>
      <c r="T20" s="28">
        <v>7.0660625862543182E-3</v>
      </c>
      <c r="U20" s="28">
        <v>1.20768380006458</v>
      </c>
      <c r="V20" s="28">
        <v>0.23019875536586629</v>
      </c>
      <c r="W20" s="28">
        <v>-5.4962635910427559E-3</v>
      </c>
      <c r="X20" s="28">
        <v>2.2563402222366295E-2</v>
      </c>
      <c r="Y20" s="28">
        <v>-5.4962635910427559E-3</v>
      </c>
      <c r="Z20" s="28">
        <v>2.2563402222366295E-2</v>
      </c>
    </row>
    <row r="21" spans="1:26" ht="15" thickBot="1" x14ac:dyDescent="0.4">
      <c r="A21" s="2">
        <v>41851</v>
      </c>
      <c r="B21" s="6">
        <v>2.4999999999999998E-5</v>
      </c>
      <c r="C21" s="27">
        <f>'Portfolio Returns'!B21-$B21</f>
        <v>2.8301279243099161E-2</v>
      </c>
      <c r="D21" s="27">
        <f>'Portfolio Returns'!C21-$B21</f>
        <v>-8.0273712609804683E-3</v>
      </c>
      <c r="E21" s="27">
        <f>'Portfolio Returns'!D21-$B21</f>
        <v>1.6065047743375998E-3</v>
      </c>
      <c r="F21" s="27">
        <f>'Portfolio Returns'!E21-$B21</f>
        <v>1.2284414561842224E-2</v>
      </c>
      <c r="G21" s="27">
        <f>'Portfolio Returns'!F21-$B21</f>
        <v>1.0136953991059346E-2</v>
      </c>
      <c r="H21" s="27">
        <f>'Portfolio Returns'!G21-$B21</f>
        <v>-2.7287394415555304E-3</v>
      </c>
      <c r="I21" s="27">
        <f>'Portfolio Returns'!H21-$B21</f>
        <v>7.2934709188187657E-3</v>
      </c>
      <c r="J21" s="27">
        <f>'Portfolio Returns'!I21-$B21</f>
        <v>1.2545422999888863E-2</v>
      </c>
      <c r="K21" s="27">
        <f>'Portfolio Returns'!J21-$B21</f>
        <v>3.4632603738689567E-3</v>
      </c>
      <c r="L21" s="27">
        <f>'Portfolio Returns'!K21-$B21</f>
        <v>5.8717293826984736E-3</v>
      </c>
      <c r="M21" s="27">
        <f>'Portfolio Returns'!L21-$B21</f>
        <v>2.3492070141501427E-3</v>
      </c>
      <c r="N21" s="27">
        <f>'Portfolio Returns'!M21-$B21</f>
        <v>5.982072064558106E-3</v>
      </c>
      <c r="O21" s="27">
        <f>'Portfolio Returns'!N21-$B21</f>
        <v>1.8366071695407077E-2</v>
      </c>
      <c r="P21" s="27">
        <f>'Portfolio Returns'!O21-$B21</f>
        <v>-2.059252E-2</v>
      </c>
      <c r="R21" s="29" t="s">
        <v>41</v>
      </c>
      <c r="S21" s="29">
        <v>1.1362491175162579</v>
      </c>
      <c r="T21" s="29">
        <v>0.16894775822229458</v>
      </c>
      <c r="U21" s="29">
        <v>6.725446549111517</v>
      </c>
      <c r="V21" s="29">
        <v>1.3512839389254627E-9</v>
      </c>
      <c r="W21" s="29">
        <v>0.80079938311508037</v>
      </c>
      <c r="X21" s="29">
        <v>1.4716988519174354</v>
      </c>
      <c r="Y21" s="29">
        <v>0.80079938311508037</v>
      </c>
      <c r="Z21" s="29">
        <v>1.4716988519174354</v>
      </c>
    </row>
    <row r="22" spans="1:26" x14ac:dyDescent="0.35">
      <c r="A22" s="2">
        <v>41882</v>
      </c>
      <c r="B22" s="6">
        <v>2.4999999999999998E-5</v>
      </c>
      <c r="C22" s="27">
        <f>'Portfolio Returns'!B22-$B22</f>
        <v>7.4239879560803634E-2</v>
      </c>
      <c r="D22" s="27">
        <f>'Portfolio Returns'!C22-$B22</f>
        <v>7.2187388515624507E-2</v>
      </c>
      <c r="E22" s="27">
        <f>'Portfolio Returns'!D22-$B22</f>
        <v>4.5499475729851413E-2</v>
      </c>
      <c r="F22" s="27">
        <f>'Portfolio Returns'!E22-$B22</f>
        <v>5.69956372622323E-2</v>
      </c>
      <c r="G22" s="27">
        <f>'Portfolio Returns'!F22-$B22</f>
        <v>7.321363403821407E-2</v>
      </c>
      <c r="H22" s="27">
        <f>'Portfolio Returns'!G22-$B22</f>
        <v>5.7509036483449308E-2</v>
      </c>
      <c r="I22" s="27">
        <f>'Portfolio Returns'!H22-$B22</f>
        <v>6.3975581268759851E-2</v>
      </c>
      <c r="J22" s="27">
        <f>'Portfolio Returns'!I22-$B22</f>
        <v>6.6541655841770797E-2</v>
      </c>
      <c r="K22" s="27">
        <f>'Portfolio Returns'!J22-$B22</f>
        <v>6.6028533080476015E-2</v>
      </c>
      <c r="L22" s="27">
        <f>'Portfolio Returns'!K22-$B22</f>
        <v>5.9356554884032742E-2</v>
      </c>
      <c r="M22" s="27">
        <f>'Portfolio Returns'!L22-$B22</f>
        <v>5.3711098670101251E-2</v>
      </c>
      <c r="N22" s="27">
        <f>'Portfolio Returns'!M22-$B22</f>
        <v>5.3916347774619164E-2</v>
      </c>
      <c r="O22" s="27">
        <f>'Portfolio Returns'!N22-$B22</f>
        <v>7.0955340968672592E-2</v>
      </c>
      <c r="P22" s="27">
        <f>'Portfolio Returns'!O22-$B22</f>
        <v>4.0201070000000005E-2</v>
      </c>
    </row>
    <row r="23" spans="1:26" x14ac:dyDescent="0.35">
      <c r="A23" s="2">
        <v>41912</v>
      </c>
      <c r="B23" s="6">
        <v>1.6666666666666667E-5</v>
      </c>
      <c r="C23" s="27">
        <f>'Portfolio Returns'!B23-$B23</f>
        <v>-1.7237264418337065E-2</v>
      </c>
      <c r="D23" s="27">
        <f>'Portfolio Returns'!C23-$B23</f>
        <v>7.5350295052200016E-3</v>
      </c>
      <c r="E23" s="27">
        <f>'Portfolio Returns'!D23-$B23</f>
        <v>-9.5187055510356239E-3</v>
      </c>
      <c r="F23" s="27">
        <f>'Portfolio Returns'!E23-$B23</f>
        <v>-1.2606129097956199E-2</v>
      </c>
      <c r="G23" s="27">
        <f>'Portfolio Returns'!F23-$B23</f>
        <v>-4.8511174565585308E-3</v>
      </c>
      <c r="H23" s="27">
        <f>'Portfolio Returns'!G23-$B23</f>
        <v>-1.844524775720593E-3</v>
      </c>
      <c r="I23" s="27">
        <f>'Portfolio Returns'!H23-$B23</f>
        <v>-6.4069801547175622E-3</v>
      </c>
      <c r="J23" s="27">
        <f>'Portfolio Returns'!I23-$B23</f>
        <v>-9.1145512206224372E-3</v>
      </c>
      <c r="K23" s="27">
        <f>'Portfolio Returns'!J23-$B23</f>
        <v>-2.921477739733171E-3</v>
      </c>
      <c r="L23" s="27">
        <f>'Portfolio Returns'!K23-$B23</f>
        <v>-7.1849115037970774E-3</v>
      </c>
      <c r="M23" s="27">
        <f>'Portfolio Returns'!L23-$B23</f>
        <v>-6.8798144265146419E-3</v>
      </c>
      <c r="N23" s="27">
        <f>'Portfolio Returns'!M23-$B23</f>
        <v>-9.3570438188703489E-3</v>
      </c>
      <c r="O23" s="27">
        <f>'Portfolio Returns'!N23-$B23</f>
        <v>-1.1510949746895507E-2</v>
      </c>
      <c r="P23" s="27">
        <f>'Portfolio Returns'!O23-$B23</f>
        <v>-2.5225136666666668E-2</v>
      </c>
    </row>
    <row r="24" spans="1:26" x14ac:dyDescent="0.35">
      <c r="A24" s="2">
        <v>41943</v>
      </c>
      <c r="B24" s="6">
        <v>1.6666666666666667E-5</v>
      </c>
      <c r="C24" s="27">
        <f>'Portfolio Returns'!B24-$B24</f>
        <v>6.9472359630760594E-2</v>
      </c>
      <c r="D24" s="27">
        <f>'Portfolio Returns'!C24-$B24</f>
        <v>4.8621073917821556E-2</v>
      </c>
      <c r="E24" s="27">
        <f>'Portfolio Returns'!D24-$B24</f>
        <v>2.6036561537313593E-2</v>
      </c>
      <c r="F24" s="27">
        <f>'Portfolio Returns'!E24-$B24</f>
        <v>4.3410880774692392E-2</v>
      </c>
      <c r="G24" s="27">
        <f>'Portfolio Returns'!F24-$B24</f>
        <v>5.9046716774291075E-2</v>
      </c>
      <c r="H24" s="27">
        <f>'Portfolio Returns'!G24-$B24</f>
        <v>3.6199592108542178E-2</v>
      </c>
      <c r="I24" s="27">
        <f>'Portfolio Returns'!H24-$B24</f>
        <v>4.8043331695298577E-2</v>
      </c>
      <c r="J24" s="27">
        <f>'Portfolio Returns'!I24-$B24</f>
        <v>5.3400588679164085E-2</v>
      </c>
      <c r="K24" s="27">
        <f>'Portfolio Returns'!J24-$B24</f>
        <v>4.8187767250929325E-2</v>
      </c>
      <c r="L24" s="27">
        <f>'Portfolio Returns'!K24-$B24</f>
        <v>4.2541639155802335E-2</v>
      </c>
      <c r="M24" s="27">
        <f>'Portfolio Returns'!L24-$B24</f>
        <v>3.4897043822759891E-2</v>
      </c>
      <c r="N24" s="27">
        <f>'Portfolio Returns'!M24-$B24</f>
        <v>3.6982172394053797E-2</v>
      </c>
      <c r="O24" s="27">
        <f>'Portfolio Returns'!N24-$B24</f>
        <v>6.0958522678828085E-2</v>
      </c>
      <c r="P24" s="27">
        <f>'Portfolio Returns'!O24-$B24</f>
        <v>2.1155073333333333E-2</v>
      </c>
    </row>
    <row r="25" spans="1:26" x14ac:dyDescent="0.35">
      <c r="A25" s="2">
        <v>41973</v>
      </c>
      <c r="B25" s="6">
        <v>1.6666666666666667E-5</v>
      </c>
      <c r="C25" s="27">
        <f>'Portfolio Returns'!B25-$B25</f>
        <v>0.1003313097135422</v>
      </c>
      <c r="D25" s="27">
        <f>'Portfolio Returns'!C25-$B25</f>
        <v>3.5552684751287367E-2</v>
      </c>
      <c r="E25" s="27">
        <f>'Portfolio Returns'!D25-$B25</f>
        <v>1.2273497130030562E-2</v>
      </c>
      <c r="F25" s="27">
        <f>'Portfolio Returns'!E25-$B25</f>
        <v>4.7496622163435226E-2</v>
      </c>
      <c r="G25" s="27">
        <f>'Portfolio Returns'!F25-$B25</f>
        <v>6.7941997232414786E-2</v>
      </c>
      <c r="H25" s="27">
        <f>'Portfolio Returns'!G25-$B25</f>
        <v>2.2749131559596125E-2</v>
      </c>
      <c r="I25" s="27">
        <f>'Portfolio Returns'!H25-$B25</f>
        <v>4.9385830531620038E-2</v>
      </c>
      <c r="J25" s="27">
        <f>'Portfolio Returns'!I25-$B25</f>
        <v>6.2122200327100585E-2</v>
      </c>
      <c r="K25" s="27">
        <f>'Portfolio Returns'!J25-$B25</f>
        <v>4.5927544086536876E-2</v>
      </c>
      <c r="L25" s="27">
        <f>'Portfolio Returns'!K25-$B25</f>
        <v>4.0107747181222675E-2</v>
      </c>
      <c r="M25" s="27">
        <f>'Portfolio Returns'!L25-$B25</f>
        <v>2.5735115912633087E-2</v>
      </c>
      <c r="N25" s="27">
        <f>'Portfolio Returns'!M25-$B25</f>
        <v>3.2212978408858575E-2</v>
      </c>
      <c r="O25" s="27">
        <f>'Portfolio Returns'!N25-$B25</f>
        <v>7.8569803462740076E-2</v>
      </c>
      <c r="P25" s="27">
        <f>'Portfolio Returns'!O25-$B25</f>
        <v>2.1097443333333334E-2</v>
      </c>
    </row>
    <row r="26" spans="1:26" x14ac:dyDescent="0.35">
      <c r="A26" s="2">
        <v>42004</v>
      </c>
      <c r="B26" s="6">
        <v>2.4999999999999998E-5</v>
      </c>
      <c r="C26" s="27">
        <f>'Portfolio Returns'!B26-$B26</f>
        <v>-7.4631154176779069E-2</v>
      </c>
      <c r="D26" s="27">
        <f>'Portfolio Returns'!C26-$B26</f>
        <v>7.2469144264112858E-3</v>
      </c>
      <c r="E26" s="27">
        <f>'Portfolio Returns'!D26-$B26</f>
        <v>3.010770525885936E-2</v>
      </c>
      <c r="F26" s="27">
        <f>'Portfolio Returns'!E26-$B26</f>
        <v>-1.1787838515396016E-2</v>
      </c>
      <c r="G26" s="27">
        <f>'Portfolio Returns'!F26-$B26</f>
        <v>-3.369211987518389E-2</v>
      </c>
      <c r="H26" s="27">
        <f>'Portfolio Returns'!G26-$B26</f>
        <v>1.9820349384257727E-2</v>
      </c>
      <c r="I26" s="27">
        <f>'Portfolio Returns'!H26-$B26</f>
        <v>-1.2425511497169476E-2</v>
      </c>
      <c r="J26" s="27">
        <f>'Portfolio Returns'!I26-$B26</f>
        <v>-2.7976922167071875E-2</v>
      </c>
      <c r="K26" s="27">
        <f>'Portfolio Returns'!J26-$B26</f>
        <v>-7.5074050162742849E-3</v>
      </c>
      <c r="L26" s="27">
        <f>'Portfolio Returns'!K26-$B26</f>
        <v>-1.7922073081622664E-3</v>
      </c>
      <c r="M26" s="27">
        <f>'Portfolio Returns'!L26-$B26</f>
        <v>1.50616611488059E-2</v>
      </c>
      <c r="N26" s="27">
        <f>'Portfolio Returns'!M26-$B26</f>
        <v>6.8738542884868659E-3</v>
      </c>
      <c r="O26" s="27">
        <f>'Portfolio Returns'!N26-$B26</f>
        <v>-4.7781654512577154E-2</v>
      </c>
      <c r="P26" s="27">
        <f>'Portfolio Returns'!O26-$B26</f>
        <v>-3.6863550000000001E-3</v>
      </c>
      <c r="R26" t="s">
        <v>72</v>
      </c>
    </row>
    <row r="27" spans="1:26" ht="15" thickBot="1" x14ac:dyDescent="0.4">
      <c r="A27" s="2">
        <v>42035</v>
      </c>
      <c r="B27" s="6">
        <v>2.4999999999999998E-5</v>
      </c>
      <c r="C27" s="27">
        <f>'Portfolio Returns'!B27-$B27</f>
        <v>5.9586620088480424E-2</v>
      </c>
      <c r="D27" s="27">
        <f>'Portfolio Returns'!C27-$B27</f>
        <v>-7.0003203184500207E-2</v>
      </c>
      <c r="E27" s="27">
        <f>'Portfolio Returns'!D27-$B27</f>
        <v>-3.4919205377624662E-2</v>
      </c>
      <c r="F27" s="27">
        <f>'Portfolio Returns'!E27-$B27</f>
        <v>2.8831248088173724E-3</v>
      </c>
      <c r="G27" s="27">
        <f>'Portfolio Returns'!F27-$B27</f>
        <v>-5.2082915480098938E-3</v>
      </c>
      <c r="H27" s="27">
        <f>'Portfolio Returns'!G27-$B27</f>
        <v>-5.0707004390718659E-2</v>
      </c>
      <c r="I27" s="27">
        <f>'Portfolio Returns'!H27-$B27</f>
        <v>-1.5111929491214817E-2</v>
      </c>
      <c r="J27" s="27">
        <f>'Portfolio Returns'!I27-$B27</f>
        <v>3.5627079037089922E-3</v>
      </c>
      <c r="K27" s="27">
        <f>'Portfolio Returns'!J27-$B27</f>
        <v>-2.8834747914536166E-2</v>
      </c>
      <c r="L27" s="27">
        <f>'Portfolio Returns'!K27-$B27</f>
        <v>-2.006374846281728E-2</v>
      </c>
      <c r="M27" s="27">
        <f>'Portfolio Returns'!L27-$B27</f>
        <v>-3.248542239238926E-2</v>
      </c>
      <c r="N27" s="27">
        <f>'Portfolio Returns'!M27-$B27</f>
        <v>-1.9526440065091202E-2</v>
      </c>
      <c r="O27" s="27">
        <f>'Portfolio Returns'!N27-$B27</f>
        <v>2.4218072887273779E-2</v>
      </c>
      <c r="P27" s="27">
        <f>'Portfolio Returns'!O27-$B27</f>
        <v>-2.7231740000000001E-2</v>
      </c>
    </row>
    <row r="28" spans="1:26" x14ac:dyDescent="0.35">
      <c r="A28" s="2">
        <v>42063</v>
      </c>
      <c r="B28" s="6">
        <v>1.6666666666666667E-5</v>
      </c>
      <c r="C28" s="27">
        <f>'Portfolio Returns'!B28-$B28</f>
        <v>9.5712453603704284E-2</v>
      </c>
      <c r="D28" s="27">
        <f>'Portfolio Returns'!C28-$B28</f>
        <v>9.8995560948852406E-3</v>
      </c>
      <c r="E28" s="27">
        <f>'Portfolio Returns'!D28-$B28</f>
        <v>0.13472334575322942</v>
      </c>
      <c r="F28" s="27">
        <f>'Portfolio Returns'!E28-$B28</f>
        <v>0.11911898889341938</v>
      </c>
      <c r="G28" s="27">
        <f>'Portfolio Returns'!F28-$B28</f>
        <v>5.2806004849294763E-2</v>
      </c>
      <c r="H28" s="27">
        <f>'Portfolio Returns'!G28-$B28</f>
        <v>7.8552640406974544E-2</v>
      </c>
      <c r="I28" s="27">
        <f>'Portfolio Returns'!H28-$B28</f>
        <v>8.011178515060631E-2</v>
      </c>
      <c r="J28" s="27">
        <f>'Portfolio Returns'!I28-$B28</f>
        <v>8.4011952263880807E-2</v>
      </c>
      <c r="K28" s="27">
        <f>'Portfolio Returns'!J28-$B28</f>
        <v>6.2558727886676047E-2</v>
      </c>
      <c r="L28" s="27">
        <f>'Portfolio Returns'!K28-$B28</f>
        <v>9.376467530126209E-2</v>
      </c>
      <c r="M28" s="27">
        <f>'Portfolio Returns'!L28-$B28</f>
        <v>0.10585749860660806</v>
      </c>
      <c r="N28" s="27">
        <f>'Portfolio Returns'!M28-$B28</f>
        <v>0.11443878835748997</v>
      </c>
      <c r="O28" s="27">
        <f>'Portfolio Returns'!N28-$B28</f>
        <v>8.2450963316892986E-2</v>
      </c>
      <c r="P28" s="27">
        <f>'Portfolio Returns'!O28-$B28</f>
        <v>5.5982683333333338E-2</v>
      </c>
      <c r="R28" s="31" t="s">
        <v>46</v>
      </c>
      <c r="S28" s="31"/>
    </row>
    <row r="29" spans="1:26" x14ac:dyDescent="0.35">
      <c r="A29" s="2">
        <v>42094</v>
      </c>
      <c r="B29" s="6">
        <v>2.4999999999999998E-5</v>
      </c>
      <c r="C29" s="27">
        <f>'Portfolio Returns'!B29-$B29</f>
        <v>-3.1899312853777728E-2</v>
      </c>
      <c r="D29" s="27">
        <f>'Portfolio Returns'!C29-$B29</f>
        <v>-3.8217165718806234E-2</v>
      </c>
      <c r="E29" s="27">
        <f>'Portfolio Returns'!D29-$B29</f>
        <v>7.7273243575319258E-3</v>
      </c>
      <c r="F29" s="27">
        <f>'Portfolio Returns'!E29-$B29</f>
        <v>-8.1233305269919377E-3</v>
      </c>
      <c r="G29" s="27">
        <f>'Portfolio Returns'!F29-$B29</f>
        <v>-3.5058239286291981E-2</v>
      </c>
      <c r="H29" s="27">
        <f>'Portfolio Returns'!G29-$B29</f>
        <v>-1.2947696176820251E-2</v>
      </c>
      <c r="I29" s="27">
        <f>'Portfolio Returns'!H29-$B29</f>
        <v>-2.079638473835068E-2</v>
      </c>
      <c r="J29" s="27">
        <f>'Portfolio Returns'!I29-$B29</f>
        <v>-2.3572116767207444E-2</v>
      </c>
      <c r="K29" s="27">
        <f>'Portfolio Returns'!J29-$B29</f>
        <v>-2.515157998346457E-2</v>
      </c>
      <c r="L29" s="27">
        <f>'Portfolio Returns'!K29-$B29</f>
        <v>-1.366545746438003E-2</v>
      </c>
      <c r="M29" s="27">
        <f>'Portfolio Returns'!L29-$B29</f>
        <v>-5.4242373788666726E-3</v>
      </c>
      <c r="N29" s="27">
        <f>'Portfolio Returns'!M29-$B29</f>
        <v>-4.7924520923638223E-3</v>
      </c>
      <c r="O29" s="27">
        <f>'Portfolio Returns'!N29-$B29</f>
        <v>-2.920021970565247E-2</v>
      </c>
      <c r="P29" s="27">
        <f>'Portfolio Returns'!O29-$B29</f>
        <v>-1.0434500000000001E-2</v>
      </c>
      <c r="R29" s="28" t="s">
        <v>47</v>
      </c>
      <c r="S29" s="28">
        <v>0.43316757673287587</v>
      </c>
    </row>
    <row r="30" spans="1:26" x14ac:dyDescent="0.35">
      <c r="A30" s="2">
        <v>42124</v>
      </c>
      <c r="B30" s="6">
        <v>1.6666666666666667E-5</v>
      </c>
      <c r="C30" s="27">
        <f>'Portfolio Returns'!B30-$B30</f>
        <v>5.7530521633869496E-3</v>
      </c>
      <c r="D30" s="27">
        <f>'Portfolio Returns'!C30-$B30</f>
        <v>-2.1818389764037941E-2</v>
      </c>
      <c r="E30" s="27">
        <f>'Portfolio Returns'!D30-$B30</f>
        <v>3.5846938249630811E-2</v>
      </c>
      <c r="F30" s="27">
        <f>'Portfolio Returns'!E30-$B30</f>
        <v>2.3809383815133263E-2</v>
      </c>
      <c r="G30" s="27">
        <f>'Portfolio Returns'!F30-$B30</f>
        <v>-8.0326688003254949E-3</v>
      </c>
      <c r="H30" s="27">
        <f>'Portfolio Returns'!G30-$B30</f>
        <v>9.8975406434798716E-3</v>
      </c>
      <c r="I30" s="27">
        <f>'Portfolio Returns'!H30-$B30</f>
        <v>6.5938668829932726E-3</v>
      </c>
      <c r="J30" s="27">
        <f>'Portfolio Returns'!I30-$B30</f>
        <v>6.3836632030916923E-3</v>
      </c>
      <c r="K30" s="27">
        <f>'Portfolio Returns'!J30-$B30</f>
        <v>-5.0919727876453009E-4</v>
      </c>
      <c r="L30" s="27">
        <f>'Portfolio Returns'!K30-$B30</f>
        <v>1.3907134724652657E-2</v>
      </c>
      <c r="M30" s="27">
        <f>'Portfolio Returns'!L30-$B30</f>
        <v>2.1304484038272672E-2</v>
      </c>
      <c r="N30" s="27">
        <f>'Portfolio Returns'!M30-$B30</f>
        <v>2.406162823101516E-2</v>
      </c>
      <c r="O30" s="27">
        <f>'Portfolio Returns'!N30-$B30</f>
        <v>3.2481523865263576E-3</v>
      </c>
      <c r="P30" s="27">
        <f>'Portfolio Returns'!O30-$B30</f>
        <v>8.7596843333333334E-3</v>
      </c>
      <c r="R30" s="28" t="s">
        <v>48</v>
      </c>
      <c r="S30" s="28">
        <v>0.18763414953263191</v>
      </c>
    </row>
    <row r="31" spans="1:26" x14ac:dyDescent="0.35">
      <c r="A31" s="2">
        <v>42155</v>
      </c>
      <c r="B31" s="6">
        <v>1.6666666666666667E-5</v>
      </c>
      <c r="C31" s="27">
        <f>'Portfolio Returns'!B31-$B31</f>
        <v>4.4139732807833565E-2</v>
      </c>
      <c r="D31" s="27">
        <f>'Portfolio Returns'!C31-$B31</f>
        <v>-1.420313303296117E-2</v>
      </c>
      <c r="E31" s="27">
        <f>'Portfolio Returns'!D31-$B31</f>
        <v>1.5045934932506831E-2</v>
      </c>
      <c r="F31" s="27">
        <f>'Portfolio Returns'!E31-$B31</f>
        <v>2.6683454082637521E-2</v>
      </c>
      <c r="G31" s="27">
        <f>'Portfolio Returns'!F31-$B31</f>
        <v>1.4968299887436197E-2</v>
      </c>
      <c r="H31" s="27">
        <f>'Portfolio Returns'!G31-$B31</f>
        <v>1.8838543480462315E-3</v>
      </c>
      <c r="I31" s="27">
        <f>'Portfolio Returns'!H31-$B31</f>
        <v>1.4994178235793075E-2</v>
      </c>
      <c r="J31" s="27">
        <f>'Portfolio Returns'!I31-$B31</f>
        <v>2.2280566878803195E-2</v>
      </c>
      <c r="K31" s="27">
        <f>'Portfolio Returns'!J31-$B31</f>
        <v>7.6948504186045135E-3</v>
      </c>
      <c r="L31" s="27">
        <f>'Portfolio Returns'!K31-$B31</f>
        <v>1.5007117409971514E-2</v>
      </c>
      <c r="M31" s="27">
        <f>'Portfolio Returns'!L31-$B31</f>
        <v>1.2105501126945901E-2</v>
      </c>
      <c r="N31" s="27">
        <f>'Portfolio Returns'!M31-$B31</f>
        <v>1.7939787711025373E-2</v>
      </c>
      <c r="O31" s="27">
        <f>'Portfolio Returns'!N31-$B31</f>
        <v>2.9561779852141937E-2</v>
      </c>
      <c r="P31" s="27">
        <f>'Portfolio Returns'!O31-$B31</f>
        <v>1.0275413333333334E-2</v>
      </c>
      <c r="R31" s="28" t="s">
        <v>49</v>
      </c>
      <c r="S31" s="28">
        <v>0.17899195963404291</v>
      </c>
    </row>
    <row r="32" spans="1:26" x14ac:dyDescent="0.35">
      <c r="A32" s="2">
        <v>42185</v>
      </c>
      <c r="B32" s="6">
        <v>1.6666666666666667E-5</v>
      </c>
      <c r="C32" s="27">
        <f>'Portfolio Returns'!B32-$B32</f>
        <v>-3.7994643003204209E-2</v>
      </c>
      <c r="D32" s="27">
        <f>'Portfolio Returns'!C32-$B32</f>
        <v>-1.9320286582050778E-3</v>
      </c>
      <c r="E32" s="27">
        <f>'Portfolio Returns'!D32-$B32</f>
        <v>3.3570710424486117E-2</v>
      </c>
      <c r="F32" s="27">
        <f>'Portfolio Returns'!E32-$B32</f>
        <v>4.9445690534099824E-3</v>
      </c>
      <c r="G32" s="27">
        <f>'Portfolio Returns'!F32-$B32</f>
        <v>-1.9963335830704646E-2</v>
      </c>
      <c r="H32" s="27">
        <f>'Portfolio Returns'!G32-$B32</f>
        <v>1.7594477837275076E-2</v>
      </c>
      <c r="I32" s="27">
        <f>'Portfolio Returns'!H32-$B32</f>
        <v>-2.1186537456410574E-3</v>
      </c>
      <c r="J32" s="27">
        <f>'Portfolio Returns'!I32-$B32</f>
        <v>-1.1087651060031846E-2</v>
      </c>
      <c r="K32" s="27">
        <f>'Portfolio Returns'!J32-$B32</f>
        <v>-2.071997473782063E-3</v>
      </c>
      <c r="L32" s="27">
        <f>'Portfolio Returns'!K32-$B32</f>
        <v>6.8036872968907352E-3</v>
      </c>
      <c r="M32" s="27">
        <f>'Portfolio Returns'!L32-$B32</f>
        <v>1.9313627265178841E-2</v>
      </c>
      <c r="N32" s="27">
        <f>'Portfolio Returns'!M32-$B32</f>
        <v>1.5707365830678926E-2</v>
      </c>
      <c r="O32" s="27">
        <f>'Portfolio Returns'!N32-$B32</f>
        <v>-2.3625584791435353E-2</v>
      </c>
      <c r="P32" s="27">
        <f>'Portfolio Returns'!O32-$B32</f>
        <v>-1.9255116666666669E-2</v>
      </c>
      <c r="R32" s="28" t="s">
        <v>50</v>
      </c>
      <c r="S32" s="28">
        <v>3.7318261428764384E-2</v>
      </c>
    </row>
    <row r="33" spans="1:26" ht="15" thickBot="1" x14ac:dyDescent="0.4">
      <c r="A33" s="2">
        <v>42216</v>
      </c>
      <c r="B33" s="6">
        <v>2.4999999999999998E-5</v>
      </c>
      <c r="C33" s="27">
        <f>'Portfolio Returns'!B33-$B33</f>
        <v>-3.3466153592886239E-2</v>
      </c>
      <c r="D33" s="27">
        <f>'Portfolio Returns'!C33-$B33</f>
        <v>-1.1298700729217851E-2</v>
      </c>
      <c r="E33" s="27">
        <f>'Portfolio Returns'!D33-$B33</f>
        <v>5.5525913468803034E-2</v>
      </c>
      <c r="F33" s="27">
        <f>'Portfolio Returns'!E33-$B33</f>
        <v>1.9929086644127316E-2</v>
      </c>
      <c r="G33" s="27">
        <f>'Portfolio Returns'!F33-$B33</f>
        <v>-2.2382427161052047E-2</v>
      </c>
      <c r="H33" s="27">
        <f>'Portfolio Returns'!G33-$B33</f>
        <v>2.5454837079693635E-2</v>
      </c>
      <c r="I33" s="27">
        <f>'Portfolio Returns'!H33-$B33</f>
        <v>3.5870197155663123E-3</v>
      </c>
      <c r="J33" s="27">
        <f>'Portfolio Returns'!I33-$B33</f>
        <v>-5.6762736115468252E-3</v>
      </c>
      <c r="K33" s="27">
        <f>'Portfolio Returns'!J33-$B33</f>
        <v>-1.3441039562972766E-4</v>
      </c>
      <c r="L33" s="27">
        <f>'Portfolio Returns'!K33-$B33</f>
        <v>1.6571743153875492E-2</v>
      </c>
      <c r="M33" s="27">
        <f>'Portfolio Returns'!L33-$B33</f>
        <v>3.3261783923029926E-2</v>
      </c>
      <c r="N33" s="27">
        <f>'Portfolio Returns'!M33-$B33</f>
        <v>3.1045038636663084E-2</v>
      </c>
      <c r="O33" s="27">
        <f>'Portfolio Returns'!N33-$B33</f>
        <v>-2.0133456313983635E-2</v>
      </c>
      <c r="P33" s="27">
        <f>'Portfolio Returns'!O33-$B33</f>
        <v>1.2084919999999999E-2</v>
      </c>
      <c r="R33" s="29" t="s">
        <v>51</v>
      </c>
      <c r="S33" s="29">
        <v>96</v>
      </c>
    </row>
    <row r="34" spans="1:26" x14ac:dyDescent="0.35">
      <c r="A34" s="2">
        <v>42247</v>
      </c>
      <c r="B34" s="6">
        <v>5.833333333333334E-5</v>
      </c>
      <c r="C34" s="27">
        <f>'Portfolio Returns'!B34-$B34</f>
        <v>-6.846252580709794E-2</v>
      </c>
      <c r="D34" s="27">
        <f>'Portfolio Returns'!C34-$B34</f>
        <v>-8.1938873125472267E-2</v>
      </c>
      <c r="E34" s="27">
        <f>'Portfolio Returns'!D34-$B34</f>
        <v>-0.1637544529631148</v>
      </c>
      <c r="F34" s="27">
        <f>'Portfolio Returns'!E34-$B34</f>
        <v>-0.12563768210070805</v>
      </c>
      <c r="G34" s="27">
        <f>'Portfolio Returns'!F34-$B34</f>
        <v>-7.5200699466285104E-2</v>
      </c>
      <c r="H34" s="27">
        <f>'Portfolio Returns'!G34-$B34</f>
        <v>-0.12693744203617569</v>
      </c>
      <c r="I34" s="27">
        <f>'Portfolio Returns'!H34-$B34</f>
        <v>-0.10471861729856166</v>
      </c>
      <c r="J34" s="27">
        <f>'Portfolio Returns'!I34-$B34</f>
        <v>-9.5654594425695738E-2</v>
      </c>
      <c r="K34" s="27">
        <f>'Portfolio Returns'!J34-$B34</f>
        <v>-9.902368125528932E-2</v>
      </c>
      <c r="L34" s="27">
        <f>'Portfolio Returns'!K34-$B34</f>
        <v>-0.11947757621469995</v>
      </c>
      <c r="M34" s="27">
        <f>'Portfolio Returns'!L34-$B34</f>
        <v>-0.13786214427998461</v>
      </c>
      <c r="N34" s="27">
        <f>'Portfolio Returns'!M34-$B34</f>
        <v>-0.13651450954814717</v>
      </c>
      <c r="O34" s="27">
        <f>'Portfolio Returns'!N34-$B34</f>
        <v>-8.0686987986374498E-2</v>
      </c>
      <c r="P34" s="27">
        <f>'Portfolio Returns'!O34-$B34</f>
        <v>-6.0040263333333337E-2</v>
      </c>
    </row>
    <row r="35" spans="1:26" ht="15" thickBot="1" x14ac:dyDescent="0.4">
      <c r="A35" s="2">
        <v>42277</v>
      </c>
      <c r="B35" s="6">
        <v>1.6666666666666667E-5</v>
      </c>
      <c r="C35" s="27">
        <f>'Portfolio Returns'!B35-$B35</f>
        <v>-2.2074397930258342E-2</v>
      </c>
      <c r="D35" s="27">
        <f>'Portfolio Returns'!C35-$B35</f>
        <v>1.7794676744678047E-2</v>
      </c>
      <c r="E35" s="27">
        <f>'Portfolio Returns'!D35-$B35</f>
        <v>3.1193580900282774E-3</v>
      </c>
      <c r="F35" s="27">
        <f>'Portfolio Returns'!E35-$B35</f>
        <v>-6.9581443180863692E-3</v>
      </c>
      <c r="G35" s="27">
        <f>'Portfolio Returns'!F35-$B35</f>
        <v>-2.1398605927901455E-3</v>
      </c>
      <c r="H35" s="27">
        <f>'Portfolio Returns'!G35-$B35</f>
        <v>9.7232514846206739E-3</v>
      </c>
      <c r="I35" s="27">
        <f>'Portfolio Returns'!H35-$B35</f>
        <v>-3.8678769851733803E-4</v>
      </c>
      <c r="J35" s="27">
        <f>'Portfolio Returns'!I35-$B35</f>
        <v>-5.8086902564525884E-3</v>
      </c>
      <c r="K35" s="27">
        <f>'Portfolio Returns'!J35-$B35</f>
        <v>4.1585784122815089E-3</v>
      </c>
      <c r="L35" s="27">
        <f>'Portfolio Returns'!K35-$B35</f>
        <v>4.8974874861906585E-4</v>
      </c>
      <c r="M35" s="27">
        <f>'Portfolio Returns'!L35-$B35</f>
        <v>3.5350462189295698E-3</v>
      </c>
      <c r="N35" s="27">
        <f>'Portfolio Returns'!M35-$B35</f>
        <v>-4.5186124856406919E-4</v>
      </c>
      <c r="O35" s="27">
        <f>'Portfolio Returns'!N35-$B35</f>
        <v>-1.1581207393242398E-2</v>
      </c>
      <c r="P35" s="27">
        <f>'Portfolio Returns'!O35-$B35</f>
        <v>-3.3809806666666664E-2</v>
      </c>
      <c r="R35" t="s">
        <v>52</v>
      </c>
    </row>
    <row r="36" spans="1:26" x14ac:dyDescent="0.35">
      <c r="A36" s="2">
        <v>42308</v>
      </c>
      <c r="B36" s="6">
        <v>1.6666666666666667E-5</v>
      </c>
      <c r="C36" s="27">
        <f>'Portfolio Returns'!B36-$B36</f>
        <v>8.0095750777647301E-2</v>
      </c>
      <c r="D36" s="27">
        <f>'Portfolio Returns'!C36-$B36</f>
        <v>6.851323466718251E-2</v>
      </c>
      <c r="E36" s="27">
        <f>'Portfolio Returns'!D36-$B36</f>
        <v>0.10696680852132856</v>
      </c>
      <c r="F36" s="27">
        <f>'Portfolio Returns'!E36-$B36</f>
        <v>9.6218385423856051E-2</v>
      </c>
      <c r="G36" s="27">
        <f>'Portfolio Returns'!F36-$B36</f>
        <v>7.4304492722414905E-2</v>
      </c>
      <c r="H36" s="27">
        <f>'Portfolio Returns'!G36-$B36</f>
        <v>8.966270028696284E-2</v>
      </c>
      <c r="I36" s="27">
        <f>'Portfolio Returns'!H36-$B36</f>
        <v>8.5191931322052786E-2</v>
      </c>
      <c r="J36" s="27">
        <f>'Portfolio Returns'!I36-$B36</f>
        <v>8.3917886185951418E-2</v>
      </c>
      <c r="K36" s="27">
        <f>'Portfolio Returns'!J36-$B36</f>
        <v>8.102225715833522E-2</v>
      </c>
      <c r="L36" s="27">
        <f>'Portfolio Returns'!K36-$B36</f>
        <v>9.0635650621871733E-2</v>
      </c>
      <c r="M36" s="27">
        <f>'Portfolio Returns'!L36-$B36</f>
        <v>9.6588987976131219E-2</v>
      </c>
      <c r="N36" s="27">
        <f>'Portfolio Returns'!M36-$B36</f>
        <v>9.7747239587177709E-2</v>
      </c>
      <c r="O36" s="27">
        <f>'Portfolio Returns'!N36-$B36</f>
        <v>8.0466353329922469E-2</v>
      </c>
      <c r="P36" s="27">
        <f>'Portfolio Returns'!O36-$B36</f>
        <v>7.398972333333334E-2</v>
      </c>
      <c r="R36" s="30"/>
      <c r="S36" s="30" t="s">
        <v>57</v>
      </c>
      <c r="T36" s="30" t="s">
        <v>58</v>
      </c>
      <c r="U36" s="30" t="s">
        <v>59</v>
      </c>
      <c r="V36" s="30" t="s">
        <v>60</v>
      </c>
      <c r="W36" s="30" t="s">
        <v>61</v>
      </c>
    </row>
    <row r="37" spans="1:26" x14ac:dyDescent="0.35">
      <c r="A37" s="2">
        <v>42338</v>
      </c>
      <c r="B37" s="6">
        <v>9.9999999999999991E-5</v>
      </c>
      <c r="C37" s="27">
        <f>'Portfolio Returns'!B37-$B37</f>
        <v>-5.8066029206214178E-3</v>
      </c>
      <c r="D37" s="27">
        <f>'Portfolio Returns'!C37-$B37</f>
        <v>-2.0468393364556425E-2</v>
      </c>
      <c r="E37" s="27">
        <f>'Portfolio Returns'!D37-$B37</f>
        <v>-2.4766275361190024E-3</v>
      </c>
      <c r="F37" s="27">
        <f>'Portfolio Returns'!E37-$B37</f>
        <v>-3.8086176899199682E-3</v>
      </c>
      <c r="G37" s="27">
        <f>'Portfolio Returns'!F37-$B37</f>
        <v>-1.3137498142588921E-2</v>
      </c>
      <c r="H37" s="27">
        <f>'Portfolio Returns'!G37-$B37</f>
        <v>-1.0572922158915843E-2</v>
      </c>
      <c r="I37" s="27">
        <f>'Portfolio Returns'!H37-$B37</f>
        <v>-9.5838746070989484E-3</v>
      </c>
      <c r="J37" s="27">
        <f>'Portfolio Returns'!I37-$B37</f>
        <v>-8.6395566854795651E-3</v>
      </c>
      <c r="K37" s="27">
        <f>'Portfolio Returns'!J37-$B37</f>
        <v>-1.2305004296463317E-2</v>
      </c>
      <c r="L37" s="27">
        <f>'Portfolio Returns'!K37-$B37</f>
        <v>-7.8070628393539622E-3</v>
      </c>
      <c r="M37" s="27">
        <f>'Portfolio Returns'!L37-$B37</f>
        <v>-6.4079782402567294E-3</v>
      </c>
      <c r="N37" s="27">
        <f>'Portfolio Returns'!M37-$B37</f>
        <v>-4.9417991958632286E-3</v>
      </c>
      <c r="O37" s="27">
        <f>'Portfolio Returns'!N37-$B37</f>
        <v>-8.4059634709581759E-3</v>
      </c>
      <c r="P37" s="27">
        <f>'Portfolio Returns'!O37-$B37</f>
        <v>2.3106970000000004E-3</v>
      </c>
      <c r="R37" s="28" t="s">
        <v>53</v>
      </c>
      <c r="S37" s="28">
        <v>1</v>
      </c>
      <c r="T37" s="28">
        <v>3.023645580910117E-2</v>
      </c>
      <c r="U37" s="28">
        <v>3.023645580910117E-2</v>
      </c>
      <c r="V37" s="28">
        <v>21.711412470034503</v>
      </c>
      <c r="W37" s="28">
        <v>1.0425683654164659E-5</v>
      </c>
    </row>
    <row r="38" spans="1:26" x14ac:dyDescent="0.35">
      <c r="A38" s="2">
        <v>42369</v>
      </c>
      <c r="B38" s="6">
        <v>1.9166666666666667E-4</v>
      </c>
      <c r="C38" s="27">
        <f>'Portfolio Returns'!B38-$B38</f>
        <v>-0.11698196322734575</v>
      </c>
      <c r="D38" s="27">
        <f>'Portfolio Returns'!C38-$B38</f>
        <v>5.9080231883554969E-2</v>
      </c>
      <c r="E38" s="27">
        <f>'Portfolio Returns'!D38-$B38</f>
        <v>-7.0274148123260577E-2</v>
      </c>
      <c r="F38" s="27">
        <f>'Portfolio Returns'!E38-$B38</f>
        <v>-8.8957274164894656E-2</v>
      </c>
      <c r="G38" s="27">
        <f>'Portfolio Returns'!F38-$B38</f>
        <v>-2.8950865671895386E-2</v>
      </c>
      <c r="H38" s="27">
        <f>'Portfolio Returns'!G38-$B38</f>
        <v>-1.206467712019358E-2</v>
      </c>
      <c r="I38" s="27">
        <f>'Portfolio Returns'!H38-$B38</f>
        <v>-4.2725293155683776E-2</v>
      </c>
      <c r="J38" s="27">
        <f>'Portfolio Returns'!I38-$B38</f>
        <v>-6.1289460673599271E-2</v>
      </c>
      <c r="K38" s="27">
        <f>'Portfolio Returns'!J38-$B38</f>
        <v>-1.7273911895874093E-2</v>
      </c>
      <c r="L38" s="27">
        <f>'Portfolio Returns'!K38-$B38</f>
        <v>-4.9612506897577978E-2</v>
      </c>
      <c r="M38" s="27">
        <f>'Portfolio Returns'!L38-$B38</f>
        <v>-4.9074053632305978E-2</v>
      </c>
      <c r="N38" s="27">
        <f>'Portfolio Returns'!M38-$B38</f>
        <v>-6.6680273143396057E-2</v>
      </c>
      <c r="O38" s="27">
        <f>'Portfolio Returns'!N38-$B38</f>
        <v>-7.7098742694757083E-2</v>
      </c>
      <c r="P38" s="27">
        <f>'Portfolio Returns'!O38-$B38</f>
        <v>-2.2420056666666667E-2</v>
      </c>
      <c r="R38" s="28" t="s">
        <v>54</v>
      </c>
      <c r="S38" s="28">
        <v>94</v>
      </c>
      <c r="T38" s="28">
        <v>0.13090934779016675</v>
      </c>
      <c r="U38" s="28">
        <v>1.3926526360656037E-3</v>
      </c>
      <c r="V38" s="28"/>
      <c r="W38" s="28"/>
    </row>
    <row r="39" spans="1:26" ht="15" thickBot="1" x14ac:dyDescent="0.4">
      <c r="A39" s="2">
        <v>42400</v>
      </c>
      <c r="B39" s="6">
        <v>2.1666666666666668E-4</v>
      </c>
      <c r="C39" s="27">
        <f>'Portfolio Returns'!B39-$B39</f>
        <v>-7.8440200103624763E-2</v>
      </c>
      <c r="D39" s="27">
        <f>'Portfolio Returns'!C39-$B39</f>
        <v>3.6172683150367126E-2</v>
      </c>
      <c r="E39" s="27">
        <f>'Portfolio Returns'!D39-$B39</f>
        <v>-9.2467220639255304E-2</v>
      </c>
      <c r="F39" s="27">
        <f>'Portfolio Returns'!E39-$B39</f>
        <v>-8.6856412425003082E-2</v>
      </c>
      <c r="G39" s="27">
        <f>'Portfolio Returns'!F39-$B39</f>
        <v>-2.1133758476628819E-2</v>
      </c>
      <c r="H39" s="27">
        <f>'Portfolio Returns'!G39-$B39</f>
        <v>-3.4579263933925207E-2</v>
      </c>
      <c r="I39" s="27">
        <f>'Portfolio Returns'!H39-$B39</f>
        <v>-4.4911579197504305E-2</v>
      </c>
      <c r="J39" s="27">
        <f>'Portfolio Returns'!I39-$B39</f>
        <v>-5.3293734424034421E-2</v>
      </c>
      <c r="K39" s="27">
        <f>'Portfolio Returns'!J39-$B39</f>
        <v>-2.4640513610536454E-2</v>
      </c>
      <c r="L39" s="27">
        <f>'Portfolio Returns'!K39-$B39</f>
        <v>-5.6800489557942056E-2</v>
      </c>
      <c r="M39" s="27">
        <f>'Portfolio Returns'!L39-$B39</f>
        <v>-6.5336537827767757E-2</v>
      </c>
      <c r="N39" s="27">
        <f>'Portfolio Returns'!M39-$B39</f>
        <v>-7.6797826153166951E-2</v>
      </c>
      <c r="O39" s="27">
        <f>'Portfolio Returns'!N39-$B39</f>
        <v>-5.6920325506389431E-2</v>
      </c>
      <c r="P39" s="27">
        <f>'Portfolio Returns'!O39-$B39</f>
        <v>-5.7363766666666663E-2</v>
      </c>
      <c r="R39" s="29" t="s">
        <v>55</v>
      </c>
      <c r="S39" s="29">
        <v>95</v>
      </c>
      <c r="T39" s="29">
        <v>0.16114580359926792</v>
      </c>
      <c r="U39" s="29"/>
      <c r="V39" s="29"/>
      <c r="W39" s="29"/>
    </row>
    <row r="40" spans="1:26" ht="15" thickBot="1" x14ac:dyDescent="0.4">
      <c r="A40" s="2">
        <v>42429</v>
      </c>
      <c r="B40" s="6">
        <v>2.5833333333333334E-4</v>
      </c>
      <c r="C40" s="27">
        <f>'Portfolio Returns'!B40-$B40</f>
        <v>-1.5946883652734063E-3</v>
      </c>
      <c r="D40" s="27">
        <f>'Portfolio Returns'!C40-$B40</f>
        <v>-1.7544866973992462E-2</v>
      </c>
      <c r="E40" s="27">
        <f>'Portfolio Returns'!D40-$B40</f>
        <v>-3.3941471029089463E-3</v>
      </c>
      <c r="F40" s="27">
        <f>'Portfolio Returns'!E40-$B40</f>
        <v>-2.67436360785473E-3</v>
      </c>
      <c r="G40" s="27">
        <f>'Portfolio Returns'!F40-$B40</f>
        <v>-9.569777669632934E-3</v>
      </c>
      <c r="H40" s="27">
        <f>'Portfolio Returns'!G40-$B40</f>
        <v>-9.7619710448965287E-3</v>
      </c>
      <c r="I40" s="27">
        <f>'Portfolio Returns'!H40-$B40</f>
        <v>-7.5112341473916053E-3</v>
      </c>
      <c r="J40" s="27">
        <f>'Portfolio Returns'!I40-$B40</f>
        <v>-6.0320977018620556E-3</v>
      </c>
      <c r="K40" s="27">
        <f>'Portfolio Returns'!J40-$B40</f>
        <v>-1.0019642354041819E-2</v>
      </c>
      <c r="L40" s="27">
        <f>'Portfolio Returns'!K40-$B40</f>
        <v>-6.4819623862709405E-3</v>
      </c>
      <c r="M40" s="27">
        <f>'Portfolio Returns'!L40-$B40</f>
        <v>-6.044345203362095E-3</v>
      </c>
      <c r="N40" s="27">
        <f>'Portfolio Returns'!M40-$B40</f>
        <v>-4.4493273424901893E-3</v>
      </c>
      <c r="O40" s="27">
        <f>'Portfolio Returns'!N40-$B40</f>
        <v>-4.9646699607807715E-3</v>
      </c>
      <c r="P40" s="27">
        <f>'Portfolio Returns'!O40-$B40</f>
        <v>3.564105666666667E-4</v>
      </c>
    </row>
    <row r="41" spans="1:26" x14ac:dyDescent="0.35">
      <c r="A41" s="2">
        <v>42460</v>
      </c>
      <c r="B41" s="6">
        <v>2.4166666666666664E-4</v>
      </c>
      <c r="C41" s="27">
        <f>'Portfolio Returns'!B41-$B41</f>
        <v>0.11950443888902254</v>
      </c>
      <c r="D41" s="27">
        <f>'Portfolio Returns'!C41-$B41</f>
        <v>2.4605819057422124E-2</v>
      </c>
      <c r="E41" s="27">
        <f>'Portfolio Returns'!D41-$B41</f>
        <v>3.8668965164395913E-2</v>
      </c>
      <c r="F41" s="27">
        <f>'Portfolio Returns'!E41-$B41</f>
        <v>7.1003154654246559E-2</v>
      </c>
      <c r="G41" s="27">
        <f>'Portfolio Returns'!F41-$B41</f>
        <v>7.2055128973222332E-2</v>
      </c>
      <c r="H41" s="27">
        <f>'Portfolio Returns'!G41-$B41</f>
        <v>3.2340549416257705E-2</v>
      </c>
      <c r="I41" s="27">
        <f>'Portfolio Returns'!H41-$B41</f>
        <v>6.0926407703613523E-2</v>
      </c>
      <c r="J41" s="27">
        <f>'Portfolio Returns'!I41-$B41</f>
        <v>7.557091549996578E-2</v>
      </c>
      <c r="K41" s="27">
        <f>'Portfolio Returns'!J41-$B41</f>
        <v>5.1846260542065675E-2</v>
      </c>
      <c r="L41" s="27">
        <f>'Portfolio Returns'!K41-$B41</f>
        <v>5.5362047068809123E-2</v>
      </c>
      <c r="M41" s="27">
        <f>'Portfolio Returns'!L41-$B41</f>
        <v>4.3939883315463821E-2</v>
      </c>
      <c r="N41" s="27">
        <f>'Portfolio Returns'!M41-$B41</f>
        <v>5.3429745298623862E-2</v>
      </c>
      <c r="O41" s="27">
        <f>'Portfolio Returns'!N41-$B41</f>
        <v>9.2441167550239789E-2</v>
      </c>
      <c r="P41" s="27">
        <f>'Portfolio Returns'!O41-$B41</f>
        <v>7.0311443333333334E-2</v>
      </c>
      <c r="R41" s="30"/>
      <c r="S41" s="30" t="s">
        <v>62</v>
      </c>
      <c r="T41" s="30" t="s">
        <v>50</v>
      </c>
      <c r="U41" s="30" t="s">
        <v>63</v>
      </c>
      <c r="V41" s="30" t="s">
        <v>64</v>
      </c>
      <c r="W41" s="30" t="s">
        <v>65</v>
      </c>
      <c r="X41" s="30" t="s">
        <v>66</v>
      </c>
      <c r="Y41" s="30" t="s">
        <v>67</v>
      </c>
      <c r="Z41" s="30" t="s">
        <v>68</v>
      </c>
    </row>
    <row r="42" spans="1:26" x14ac:dyDescent="0.35">
      <c r="A42" s="2">
        <v>42490</v>
      </c>
      <c r="B42" s="6">
        <v>1.9166666666666667E-4</v>
      </c>
      <c r="C42" s="27">
        <f>'Portfolio Returns'!B42-$B42</f>
        <v>-0.1509228122619731</v>
      </c>
      <c r="D42" s="27">
        <f>'Portfolio Returns'!C42-$B42</f>
        <v>-1.8837203488263864E-2</v>
      </c>
      <c r="E42" s="27">
        <f>'Portfolio Returns'!D42-$B42</f>
        <v>3.8812187141139244E-2</v>
      </c>
      <c r="F42" s="27">
        <f>'Portfolio Returns'!E42-$B42</f>
        <v>-3.7081812620105688E-2</v>
      </c>
      <c r="G42" s="27">
        <f>'Portfolio Returns'!F42-$B42</f>
        <v>-8.4880007875118485E-2</v>
      </c>
      <c r="H42" s="27">
        <f>'Portfolio Returns'!G42-$B42</f>
        <v>1.2869961357907847E-2</v>
      </c>
      <c r="I42" s="27">
        <f>'Portfolio Returns'!H42-$B42</f>
        <v>-4.3649276203032564E-2</v>
      </c>
      <c r="J42" s="27">
        <f>'Portfolio Returns'!I42-$B42</f>
        <v>-7.0467660217767708E-2</v>
      </c>
      <c r="K42" s="27">
        <f>'Portfolio Returns'!J42-$B42</f>
        <v>-3.7446258024340394E-2</v>
      </c>
      <c r="L42" s="27">
        <f>'Portfolio Returns'!K42-$B42</f>
        <v>-2.3033910366989617E-2</v>
      </c>
      <c r="M42" s="27">
        <f>'Portfolio Returns'!L42-$B42</f>
        <v>8.3088090749473889E-3</v>
      </c>
      <c r="N42" s="27">
        <f>'Portfolio Returns'!M42-$B42</f>
        <v>-4.8997518024235381E-3</v>
      </c>
      <c r="O42" s="27">
        <f>'Portfolio Returns'!N42-$B42</f>
        <v>-0.10553219056692002</v>
      </c>
      <c r="P42" s="27">
        <f>'Portfolio Returns'!O42-$B42</f>
        <v>1.1536643333333334E-2</v>
      </c>
      <c r="R42" s="28" t="s">
        <v>56</v>
      </c>
      <c r="S42" s="28">
        <v>4.5442858269277506E-3</v>
      </c>
      <c r="T42" s="28">
        <v>3.9499803806568954E-3</v>
      </c>
      <c r="U42" s="28">
        <v>1.1504578223175934</v>
      </c>
      <c r="V42" s="28">
        <v>0.25287365754296709</v>
      </c>
      <c r="W42" s="28">
        <v>-3.2984928137796948E-3</v>
      </c>
      <c r="X42" s="28">
        <v>1.2387064467635196E-2</v>
      </c>
      <c r="Y42" s="28">
        <v>-3.2984928137796948E-3</v>
      </c>
      <c r="Z42" s="28">
        <v>1.2387064467635196E-2</v>
      </c>
    </row>
    <row r="43" spans="1:26" ht="15" thickBot="1" x14ac:dyDescent="0.4">
      <c r="A43" s="2">
        <v>42521</v>
      </c>
      <c r="B43" s="6">
        <v>2.2500000000000002E-4</v>
      </c>
      <c r="C43" s="27">
        <f>'Portfolio Returns'!B43-$B43</f>
        <v>6.8711003705740487E-2</v>
      </c>
      <c r="D43" s="27">
        <f>'Portfolio Returns'!C43-$B43</f>
        <v>1.1192326159184782E-2</v>
      </c>
      <c r="E43" s="27">
        <f>'Portfolio Returns'!D43-$B43</f>
        <v>-4.013548096348582E-2</v>
      </c>
      <c r="F43" s="27">
        <f>'Portfolio Returns'!E43-$B43</f>
        <v>3.403112904204707E-3</v>
      </c>
      <c r="G43" s="27">
        <f>'Portfolio Returns'!F43-$B43</f>
        <v>3.9951664932462633E-2</v>
      </c>
      <c r="H43" s="27">
        <f>'Portfolio Returns'!G43-$B43</f>
        <v>-1.7037967758284048E-2</v>
      </c>
      <c r="I43" s="27">
        <f>'Portfolio Returns'!H43-$B43</f>
        <v>1.3255949633813153E-2</v>
      </c>
      <c r="J43" s="27">
        <f>'Portfolio Returns'!I43-$B43</f>
        <v>2.7119713151794986E-2</v>
      </c>
      <c r="K43" s="27">
        <f>'Portfolio Returns'!J43-$B43</f>
        <v>1.274004376515606E-2</v>
      </c>
      <c r="L43" s="27">
        <f>'Portfolio Returns'!K43-$B43</f>
        <v>-9.1908015511590711E-5</v>
      </c>
      <c r="M43" s="27">
        <f>'Portfolio Returns'!L43-$B43</f>
        <v>-1.8985271072029065E-2</v>
      </c>
      <c r="N43" s="27">
        <f>'Portfolio Returns'!M43-$B43</f>
        <v>-1.3233403317373492E-2</v>
      </c>
      <c r="O43" s="27">
        <f>'Portfolio Returns'!N43-$B43</f>
        <v>4.6322619729506714E-2</v>
      </c>
      <c r="P43" s="27">
        <f>'Portfolio Returns'!O43-$B43</f>
        <v>1.4129060000000001E-2</v>
      </c>
      <c r="R43" s="29" t="s">
        <v>41</v>
      </c>
      <c r="S43" s="29">
        <v>0.44006206385359614</v>
      </c>
      <c r="T43" s="29">
        <v>9.4443025686216264E-2</v>
      </c>
      <c r="U43" s="29">
        <v>4.6595506725471436</v>
      </c>
      <c r="V43" s="29">
        <v>1.0425683654164507E-5</v>
      </c>
      <c r="W43" s="29">
        <v>0.25254322243280375</v>
      </c>
      <c r="X43" s="29">
        <v>0.62758090527438859</v>
      </c>
      <c r="Y43" s="29">
        <v>0.25254322243280375</v>
      </c>
      <c r="Z43" s="29">
        <v>0.62758090527438859</v>
      </c>
    </row>
    <row r="44" spans="1:26" x14ac:dyDescent="0.35">
      <c r="A44" s="2">
        <v>42551</v>
      </c>
      <c r="B44" s="6">
        <v>2.2500000000000002E-4</v>
      </c>
      <c r="C44" s="27">
        <f>'Portfolio Returns'!B44-$B44</f>
        <v>-4.3821407088256853E-2</v>
      </c>
      <c r="D44" s="27">
        <f>'Portfolio Returns'!C44-$B44</f>
        <v>4.3593454790750746E-2</v>
      </c>
      <c r="E44" s="27">
        <f>'Portfolio Returns'!D44-$B44</f>
        <v>-1.4435567184454347E-2</v>
      </c>
      <c r="F44" s="27">
        <f>'Portfolio Returns'!E44-$B44</f>
        <v>-2.6189903145975347E-2</v>
      </c>
      <c r="G44" s="27">
        <f>'Portfolio Returns'!F44-$B44</f>
        <v>-1.1397614875305033E-4</v>
      </c>
      <c r="H44" s="27">
        <f>'Portfolio Returns'!G44-$B44</f>
        <v>1.1677492704387947E-2</v>
      </c>
      <c r="I44" s="27">
        <f>'Portfolio Returns'!H44-$B44</f>
        <v>-4.8878398273201487E-3</v>
      </c>
      <c r="J44" s="27">
        <f>'Portfolio Returns'!I44-$B44</f>
        <v>-1.4621231642554324E-2</v>
      </c>
      <c r="K44" s="27">
        <f>'Portfolio Returns'!J44-$B44</f>
        <v>7.2324838271975748E-3</v>
      </c>
      <c r="L44" s="27">
        <f>'Portfolio Returns'!K44-$B44</f>
        <v>-7.2747716666036995E-3</v>
      </c>
      <c r="M44" s="27">
        <f>'Portfolio Returns'!L44-$B44</f>
        <v>-5.7683467797935784E-3</v>
      </c>
      <c r="N44" s="27">
        <f>'Portfolio Returns'!M44-$B44</f>
        <v>-1.4509832967694338E-2</v>
      </c>
      <c r="O44" s="27">
        <f>'Portfolio Returns'!N44-$B44</f>
        <v>-2.3399850722075077E-2</v>
      </c>
      <c r="P44" s="27">
        <f>'Portfolio Returns'!O44-$B44</f>
        <v>2.7036790000000001E-3</v>
      </c>
    </row>
    <row r="45" spans="1:26" x14ac:dyDescent="0.35">
      <c r="A45" s="2">
        <v>42582</v>
      </c>
      <c r="B45" s="6">
        <v>2.5000000000000001E-4</v>
      </c>
      <c r="C45" s="27">
        <f>'Portfolio Returns'!B45-$B45</f>
        <v>8.5985281122649443E-2</v>
      </c>
      <c r="D45" s="27">
        <f>'Portfolio Returns'!C45-$B45</f>
        <v>1.834882621313691E-2</v>
      </c>
      <c r="E45" s="27">
        <f>'Portfolio Returns'!D45-$B45</f>
        <v>-1.2179417368582662E-2</v>
      </c>
      <c r="F45" s="27">
        <f>'Portfolio Returns'!E45-$B45</f>
        <v>2.708646202791018E-2</v>
      </c>
      <c r="G45" s="27">
        <f>'Portfolio Returns'!F45-$B45</f>
        <v>5.2167053667893176E-2</v>
      </c>
      <c r="H45" s="27">
        <f>'Portfolio Returns'!G45-$B45</f>
        <v>1.5582922431911447E-3</v>
      </c>
      <c r="I45" s="27">
        <f>'Portfolio Returns'!H45-$B45</f>
        <v>3.0718229989067893E-2</v>
      </c>
      <c r="J45" s="27">
        <f>'Portfolio Returns'!I45-$B45</f>
        <v>4.4534992772463283E-2</v>
      </c>
      <c r="K45" s="27">
        <f>'Portfolio Returns'!J45-$B45</f>
        <v>2.762587904508515E-2</v>
      </c>
      <c r="L45" s="27">
        <f>'Portfolio Returns'!K45-$B45</f>
        <v>1.9993818149655257E-2</v>
      </c>
      <c r="M45" s="27">
        <f>'Portfolio Returns'!L45-$B45</f>
        <v>3.7427011968844629E-3</v>
      </c>
      <c r="N45" s="27">
        <f>'Portfolio Returns'!M45-$B45</f>
        <v>1.0506346687835717E-2</v>
      </c>
      <c r="O45" s="27">
        <f>'Portfolio Returns'!N45-$B45</f>
        <v>6.2641520291623717E-2</v>
      </c>
      <c r="P45" s="27">
        <f>'Portfolio Returns'!O45-$B45</f>
        <v>3.8598809999999997E-2</v>
      </c>
    </row>
    <row r="46" spans="1:26" x14ac:dyDescent="0.35">
      <c r="A46" s="2">
        <v>42613</v>
      </c>
      <c r="B46" s="6">
        <v>2.5000000000000001E-4</v>
      </c>
      <c r="C46" s="27">
        <f>'Portfolio Returns'!B46-$B46</f>
        <v>2.3081857046742232E-2</v>
      </c>
      <c r="D46" s="27">
        <f>'Portfolio Returns'!C46-$B46</f>
        <v>1.964656475334467E-2</v>
      </c>
      <c r="E46" s="27">
        <f>'Portfolio Returns'!D46-$B46</f>
        <v>-1.5900735872251076E-2</v>
      </c>
      <c r="F46" s="27">
        <f>'Portfolio Returns'!E46-$B46</f>
        <v>-3.0769870465375214E-4</v>
      </c>
      <c r="G46" s="27">
        <f>'Portfolio Returns'!F46-$B46</f>
        <v>2.1364210900043451E-2</v>
      </c>
      <c r="H46" s="27">
        <f>'Portfolio Returns'!G46-$B46</f>
        <v>9.5549409267009716E-5</v>
      </c>
      <c r="I46" s="27">
        <f>'Portfolio Returns'!H46-$B46</f>
        <v>8.9425619759452742E-3</v>
      </c>
      <c r="J46" s="27">
        <f>'Portfolio Returns'!I46-$B46</f>
        <v>1.2477385743644515E-2</v>
      </c>
      <c r="K46" s="27">
        <f>'Portfolio Returns'!J46-$B46</f>
        <v>1.1618562670295124E-2</v>
      </c>
      <c r="L46" s="27">
        <f>'Portfolio Returns'!K46-$B46</f>
        <v>2.7317375138961875E-3</v>
      </c>
      <c r="M46" s="27">
        <f>'Portfolio Returns'!L46-$B46</f>
        <v>-4.8930164552325956E-3</v>
      </c>
      <c r="N46" s="27">
        <f>'Portfolio Returns'!M46-$B46</f>
        <v>-4.5494872258928388E-3</v>
      </c>
      <c r="O46" s="27">
        <f>'Portfolio Returns'!N46-$B46</f>
        <v>1.8496539296163388E-2</v>
      </c>
      <c r="P46" s="27">
        <f>'Portfolio Returns'!O46-$B46</f>
        <v>2.5565710000000005E-3</v>
      </c>
    </row>
    <row r="47" spans="1:26" x14ac:dyDescent="0.35">
      <c r="A47" s="2">
        <v>42643</v>
      </c>
      <c r="B47" s="6">
        <v>2.4166666666666664E-4</v>
      </c>
      <c r="C47" s="27">
        <f>'Portfolio Returns'!B47-$B47</f>
        <v>6.3206527813652907E-2</v>
      </c>
      <c r="D47" s="27">
        <f>'Portfolio Returns'!C47-$B47</f>
        <v>2.7321384841510393E-2</v>
      </c>
      <c r="E47" s="27">
        <f>'Portfolio Returns'!D47-$B47</f>
        <v>-1.7325132277824701E-2</v>
      </c>
      <c r="F47" s="27">
        <f>'Portfolio Returns'!E47-$B47</f>
        <v>1.4887531758766346E-2</v>
      </c>
      <c r="G47" s="27">
        <f>'Portfolio Returns'!F47-$B47</f>
        <v>4.526395632758165E-2</v>
      </c>
      <c r="H47" s="27">
        <f>'Portfolio Returns'!G47-$B47</f>
        <v>2.7658004258760915E-3</v>
      </c>
      <c r="I47" s="27">
        <f>'Portfolio Returns'!H47-$B47</f>
        <v>2.4400926792446199E-2</v>
      </c>
      <c r="J47" s="27">
        <f>'Portfolio Returns'!I47-$B47</f>
        <v>3.4102327047747877E-2</v>
      </c>
      <c r="K47" s="27">
        <f>'Portfolio Returns'!J47-$B47</f>
        <v>2.5131041304712248E-2</v>
      </c>
      <c r="L47" s="27">
        <f>'Portfolio Returns'!K47-$B47</f>
        <v>1.3969412024878477E-2</v>
      </c>
      <c r="M47" s="27">
        <f>'Portfolio Returns'!L47-$B47</f>
        <v>-3.4266284480991927E-4</v>
      </c>
      <c r="N47" s="27">
        <f>'Portfolio Returns'!M47-$B47</f>
        <v>3.2458514524043333E-3</v>
      </c>
      <c r="O47" s="27">
        <f>'Portfolio Returns'!N47-$B47</f>
        <v>4.797633321007664E-2</v>
      </c>
      <c r="P47" s="27">
        <f>'Portfolio Returns'!O47-$B47</f>
        <v>2.7741183333333335E-3</v>
      </c>
    </row>
    <row r="48" spans="1:26" x14ac:dyDescent="0.35">
      <c r="A48" s="2">
        <v>42674</v>
      </c>
      <c r="B48" s="6">
        <v>2.7500000000000002E-4</v>
      </c>
      <c r="C48" s="27">
        <f>'Portfolio Returns'!B48-$B48</f>
        <v>4.0499800873184085E-3</v>
      </c>
      <c r="D48" s="27">
        <f>'Portfolio Returns'!C48-$B48</f>
        <v>-2.6012831385460376E-2</v>
      </c>
      <c r="E48" s="27">
        <f>'Portfolio Returns'!D48-$B48</f>
        <v>-2.1073709373708753E-3</v>
      </c>
      <c r="F48" s="27">
        <f>'Portfolio Returns'!E48-$B48</f>
        <v>3.555694725048385E-4</v>
      </c>
      <c r="G48" s="27">
        <f>'Portfolio Returns'!F48-$B48</f>
        <v>-1.0981425649070982E-2</v>
      </c>
      <c r="H48" s="27">
        <f>'Portfolio Returns'!G48-$B48</f>
        <v>-1.286482813901115E-2</v>
      </c>
      <c r="I48" s="27">
        <f>'Portfolio Returns'!H48-$B48</f>
        <v>-8.0234074118376124E-3</v>
      </c>
      <c r="J48" s="27">
        <f>'Portfolio Returns'!I48-$B48</f>
        <v>-5.0050605370486083E-3</v>
      </c>
      <c r="K48" s="27">
        <f>'Portfolio Returns'!J48-$B48</f>
        <v>-1.2520763405243303E-2</v>
      </c>
      <c r="L48" s="27">
        <f>'Portfolio Returns'!K48-$B48</f>
        <v>-6.5443982932209292E-3</v>
      </c>
      <c r="M48" s="27">
        <f>'Portfolio Returns'!L48-$B48</f>
        <v>-6.2727279245198475E-3</v>
      </c>
      <c r="N48" s="27">
        <f>'Portfolio Returns'!M48-$B48</f>
        <v>-3.2664467772419684E-3</v>
      </c>
      <c r="O48" s="27">
        <f>'Portfolio Returns'!N48-$B48</f>
        <v>-2.5783173097062772E-3</v>
      </c>
      <c r="P48" s="27">
        <f>'Portfolio Returns'!O48-$B48</f>
        <v>-2.1840350000000001E-2</v>
      </c>
    </row>
    <row r="49" spans="1:23" x14ac:dyDescent="0.35">
      <c r="A49" s="2">
        <v>42704</v>
      </c>
      <c r="B49" s="6">
        <v>3.7500000000000001E-4</v>
      </c>
      <c r="C49" s="27">
        <f>'Portfolio Returns'!B49-$B49</f>
        <v>-2.218955249495734E-2</v>
      </c>
      <c r="D49" s="27">
        <f>'Portfolio Returns'!C49-$B49</f>
        <v>-5.1668340648734365E-2</v>
      </c>
      <c r="E49" s="27">
        <f>'Portfolio Returns'!D49-$B49</f>
        <v>6.6695646803332856E-2</v>
      </c>
      <c r="F49" s="27">
        <f>'Portfolio Returns'!E49-$B49</f>
        <v>3.1141567084016775E-2</v>
      </c>
      <c r="G49" s="27">
        <f>'Portfolio Returns'!F49-$B49</f>
        <v>-3.6928946571845853E-2</v>
      </c>
      <c r="H49" s="27">
        <f>'Portfolio Returns'!G49-$B49</f>
        <v>1.3431852449902606E-2</v>
      </c>
      <c r="I49" s="27">
        <f>'Portfolio Returns'!H49-$B49</f>
        <v>-2.3874154467862815E-3</v>
      </c>
      <c r="J49" s="27">
        <f>'Portfolio Returns'!I49-$B49</f>
        <v>-7.3379497088290474E-3</v>
      </c>
      <c r="K49" s="27">
        <f>'Portfolio Returns'!J49-$B49</f>
        <v>-1.4707646747273304E-2</v>
      </c>
      <c r="L49" s="27">
        <f>'Portfolio Returns'!K49-$B49</f>
        <v>1.4883350115743502E-2</v>
      </c>
      <c r="M49" s="27">
        <f>'Portfolio Returns'!L49-$B49</f>
        <v>3.4134329383090391E-2</v>
      </c>
      <c r="N49" s="27">
        <f>'Portfolio Returns'!M49-$B49</f>
        <v>3.7082208198468095E-2</v>
      </c>
      <c r="O49" s="27">
        <f>'Portfolio Returns'!N49-$B49</f>
        <v>-1.9196790195883728E-2</v>
      </c>
      <c r="P49" s="27">
        <f>'Portfolio Returns'!O49-$B49</f>
        <v>4.0167769999999998E-2</v>
      </c>
    </row>
    <row r="50" spans="1:23" x14ac:dyDescent="0.35">
      <c r="A50" s="2">
        <v>42735</v>
      </c>
      <c r="B50" s="6">
        <v>4.2500000000000003E-4</v>
      </c>
      <c r="C50" s="27">
        <f>'Portfolio Returns'!B50-$B50</f>
        <v>4.6415789481505938E-2</v>
      </c>
      <c r="D50" s="27">
        <f>'Portfolio Returns'!C50-$B50</f>
        <v>1.9030432170155438E-2</v>
      </c>
      <c r="E50" s="27">
        <f>'Portfolio Returns'!D50-$B50</f>
        <v>5.7204096480236617E-2</v>
      </c>
      <c r="F50" s="27">
        <f>'Portfolio Returns'!E50-$B50</f>
        <v>5.2888773680744343E-2</v>
      </c>
      <c r="G50" s="27">
        <f>'Portfolio Returns'!F50-$B50</f>
        <v>3.2723110825830688E-2</v>
      </c>
      <c r="H50" s="27">
        <f>'Portfolio Returns'!G50-$B50</f>
        <v>4.0025947540700095E-2</v>
      </c>
      <c r="I50" s="27">
        <f>'Portfolio Returns'!H50-$B50</f>
        <v>4.0883439377299331E-2</v>
      </c>
      <c r="J50" s="27">
        <f>'Portfolio Returns'!I50-$B50</f>
        <v>4.2266526903350983E-2</v>
      </c>
      <c r="K50" s="27">
        <f>'Portfolio Returns'!J50-$B50</f>
        <v>3.5420187575513358E-2</v>
      </c>
      <c r="L50" s="27">
        <f>'Portfolio Returns'!K50-$B50</f>
        <v>4.4963603653033653E-2</v>
      </c>
      <c r="M50" s="27">
        <f>'Portfolio Returns'!L50-$B50</f>
        <v>4.8490532918347311E-2</v>
      </c>
      <c r="N50" s="27">
        <f>'Portfolio Returns'!M50-$B50</f>
        <v>5.1229068649482359E-2</v>
      </c>
      <c r="O50" s="27">
        <f>'Portfolio Returns'!N50-$B50</f>
        <v>4.2017548719108906E-2</v>
      </c>
      <c r="P50" s="27">
        <f>'Portfolio Returns'!O50-$B50</f>
        <v>1.8349980000000002E-2</v>
      </c>
      <c r="R50" t="s">
        <v>73</v>
      </c>
    </row>
    <row r="51" spans="1:23" ht="15" thickBot="1" x14ac:dyDescent="0.4">
      <c r="A51" s="2">
        <v>42766</v>
      </c>
      <c r="B51" s="6">
        <v>4.2500000000000003E-4</v>
      </c>
      <c r="C51" s="27">
        <f>'Portfolio Returns'!B51-$B51</f>
        <v>4.6216660435683184E-2</v>
      </c>
      <c r="D51" s="27">
        <f>'Portfolio Returns'!C51-$B51</f>
        <v>4.8200868868997555E-2</v>
      </c>
      <c r="E51" s="27">
        <f>'Portfolio Returns'!D51-$B51</f>
        <v>5.9443019093376466E-2</v>
      </c>
      <c r="F51" s="27">
        <f>'Portfolio Returns'!E51-$B51</f>
        <v>5.4152475630299159E-2</v>
      </c>
      <c r="G51" s="27">
        <f>'Portfolio Returns'!F51-$B51</f>
        <v>4.720876465234037E-2</v>
      </c>
      <c r="H51" s="27">
        <f>'Portfolio Returns'!G51-$B51</f>
        <v>5.4384051492405959E-2</v>
      </c>
      <c r="I51" s="27">
        <f>'Portfolio Returns'!H51-$B51</f>
        <v>5.1286849466019066E-2</v>
      </c>
      <c r="J51" s="27">
        <f>'Portfolio Returns'!I51-$B51</f>
        <v>5.0019302208435097E-2</v>
      </c>
      <c r="K51" s="27">
        <f>'Portfolio Returns'!J51-$B51</f>
        <v>5.051535431676369E-2</v>
      </c>
      <c r="L51" s="27">
        <f>'Portfolio Returns'!K51-$B51</f>
        <v>5.3325891872858418E-2</v>
      </c>
      <c r="M51" s="27">
        <f>'Portfolio Returns'!L51-$B51</f>
        <v>5.5871953182731353E-2</v>
      </c>
      <c r="N51" s="27">
        <f>'Portfolio Returns'!M51-$B51</f>
        <v>5.5673532339399916E-2</v>
      </c>
      <c r="O51" s="27">
        <f>'Portfolio Returns'!N51-$B51</f>
        <v>4.7936137988115385E-2</v>
      </c>
      <c r="P51" s="27">
        <f>'Portfolio Returns'!O51-$B51</f>
        <v>2.1748099999999999E-2</v>
      </c>
    </row>
    <row r="52" spans="1:23" x14ac:dyDescent="0.35">
      <c r="A52" s="2">
        <v>42794</v>
      </c>
      <c r="B52" s="6">
        <v>4.3333333333333337E-4</v>
      </c>
      <c r="C52" s="27">
        <f>'Portfolio Returns'!B52-$B52</f>
        <v>0.12494797251318186</v>
      </c>
      <c r="D52" s="27">
        <f>'Portfolio Returns'!C52-$B52</f>
        <v>3.8414124371755239E-2</v>
      </c>
      <c r="E52" s="27">
        <f>'Portfolio Returns'!D52-$B52</f>
        <v>-5.5072338029072332E-3</v>
      </c>
      <c r="F52" s="27">
        <f>'Portfolio Returns'!E52-$B52</f>
        <v>4.6674848723528402E-2</v>
      </c>
      <c r="G52" s="27">
        <f>'Portfolio Returns'!F52-$B52</f>
        <v>8.1681048442468554E-2</v>
      </c>
      <c r="H52" s="27">
        <f>'Portfolio Returns'!G52-$B52</f>
        <v>1.4257377375690881E-2</v>
      </c>
      <c r="I52" s="27">
        <f>'Portfolio Returns'!H52-$B52</f>
        <v>5.2618287694009946E-2</v>
      </c>
      <c r="J52" s="27">
        <f>'Portfolio Returns'!I52-$B52</f>
        <v>7.0700708898802936E-2</v>
      </c>
      <c r="K52" s="27">
        <f>'Portfolio Returns'!J52-$B52</f>
        <v>4.9067246863446275E-2</v>
      </c>
      <c r="L52" s="27">
        <f>'Portfolio Returns'!K52-$B52</f>
        <v>3.8086907319780657E-2</v>
      </c>
      <c r="M52" s="27">
        <f>'Portfolio Returns'!L52-$B52</f>
        <v>1.6322558463634174E-2</v>
      </c>
      <c r="N52" s="27">
        <f>'Portfolio Returns'!M52-$B52</f>
        <v>2.4975943277776833E-2</v>
      </c>
      <c r="O52" s="27">
        <f>'Portfolio Returns'!N52-$B52</f>
        <v>9.4595682253287627E-2</v>
      </c>
      <c r="P52" s="27">
        <f>'Portfolio Returns'!O52-$B52</f>
        <v>3.2189646666666669E-2</v>
      </c>
      <c r="R52" s="31" t="s">
        <v>46</v>
      </c>
      <c r="S52" s="31"/>
    </row>
    <row r="53" spans="1:23" x14ac:dyDescent="0.35">
      <c r="A53" s="2">
        <v>42825</v>
      </c>
      <c r="B53" s="6">
        <v>6.1666666666666662E-4</v>
      </c>
      <c r="C53" s="27">
        <f>'Portfolio Returns'!B53-$B53</f>
        <v>4.6924784909179659E-2</v>
      </c>
      <c r="D53" s="27">
        <f>'Portfolio Returns'!C53-$B53</f>
        <v>-1.4103508648338049E-2</v>
      </c>
      <c r="E53" s="27">
        <f>'Portfolio Returns'!D53-$B53</f>
        <v>2.8918352116694065E-2</v>
      </c>
      <c r="F53" s="27">
        <f>'Portfolio Returns'!E53-$B53</f>
        <v>3.6120925233688303E-2</v>
      </c>
      <c r="G53" s="27">
        <f>'Portfolio Returns'!F53-$B53</f>
        <v>1.6410638130420804E-2</v>
      </c>
      <c r="H53" s="27">
        <f>'Portfolio Returns'!G53-$B53</f>
        <v>9.5585147724296157E-3</v>
      </c>
      <c r="I53" s="27">
        <f>'Portfolio Returns'!H53-$B53</f>
        <v>2.057987612584522E-2</v>
      </c>
      <c r="J53" s="27">
        <f>'Portfolio Returns'!I53-$B53</f>
        <v>2.7166103321678833E-2</v>
      </c>
      <c r="K53" s="27">
        <f>'Portfolio Returns'!J53-$B53</f>
        <v>1.1909029932299408E-2</v>
      </c>
      <c r="L53" s="27">
        <f>'Portfolio Returns'!K53-$B53</f>
        <v>2.2664495123557435E-2</v>
      </c>
      <c r="M53" s="27">
        <f>'Portfolio Returns'!L53-$B53</f>
        <v>2.2114623242936202E-2</v>
      </c>
      <c r="N53" s="27">
        <f>'Portfolio Returns'!M53-$B53</f>
        <v>2.8217452598687971E-2</v>
      </c>
      <c r="O53" s="27">
        <f>'Portfolio Returns'!N53-$B53</f>
        <v>3.2918482918427555E-2</v>
      </c>
      <c r="P53" s="27">
        <f>'Portfolio Returns'!O53-$B53</f>
        <v>1.4480083333333336E-3</v>
      </c>
      <c r="R53" s="28" t="s">
        <v>47</v>
      </c>
      <c r="S53" s="28">
        <v>0.72697986400527925</v>
      </c>
    </row>
    <row r="54" spans="1:23" x14ac:dyDescent="0.35">
      <c r="A54" s="2">
        <v>42855</v>
      </c>
      <c r="B54" s="6">
        <v>6.6666666666666675E-4</v>
      </c>
      <c r="C54" s="27">
        <f>'Portfolio Returns'!B54-$B54</f>
        <v>-7.3634586832412442E-4</v>
      </c>
      <c r="D54" s="27">
        <f>'Portfolio Returns'!C54-$B54</f>
        <v>-2.124872526403106E-2</v>
      </c>
      <c r="E54" s="27">
        <f>'Portfolio Returns'!D54-$B54</f>
        <v>1.8636077770980568E-2</v>
      </c>
      <c r="F54" s="27">
        <f>'Portfolio Returns'!E54-$B54</f>
        <v>1.0887108315258692E-2</v>
      </c>
      <c r="G54" s="27">
        <f>'Portfolio Returns'!F54-$B54</f>
        <v>-1.0992535566177592E-2</v>
      </c>
      <c r="H54" s="27">
        <f>'Portfolio Returns'!G54-$B54</f>
        <v>6.879164052253355E-4</v>
      </c>
      <c r="I54" s="27">
        <f>'Portfolio Returns'!H54-$B54</f>
        <v>-1.1163311204582056E-3</v>
      </c>
      <c r="J54" s="27">
        <f>'Portfolio Returns'!I54-$B54</f>
        <v>-1.0213348074246855E-3</v>
      </c>
      <c r="K54" s="27">
        <f>'Portfolio Returns'!J54-$B54</f>
        <v>-6.1494296563514199E-3</v>
      </c>
      <c r="L54" s="27">
        <f>'Portfolio Returns'!K54-$B54</f>
        <v>3.8217711024014873E-3</v>
      </c>
      <c r="M54" s="27">
        <f>'Portfolio Returns'!L54-$B54</f>
        <v>8.7218748000477721E-3</v>
      </c>
      <c r="N54" s="27">
        <f>'Portfolio Returns'!M54-$B54</f>
        <v>1.0773112739618465E-2</v>
      </c>
      <c r="O54" s="27">
        <f>'Portfolio Returns'!N54-$B54</f>
        <v>-2.9015793835350428E-3</v>
      </c>
      <c r="P54" s="27">
        <f>'Portfolio Returns'!O54-$B54</f>
        <v>8.9901583333333347E-3</v>
      </c>
      <c r="R54" s="28" t="s">
        <v>48</v>
      </c>
      <c r="S54" s="28">
        <v>0.52849972266913436</v>
      </c>
    </row>
    <row r="55" spans="1:23" x14ac:dyDescent="0.35">
      <c r="A55" s="2">
        <v>42886</v>
      </c>
      <c r="B55" s="6">
        <v>7.4166666666666662E-4</v>
      </c>
      <c r="C55" s="27">
        <f>'Portfolio Returns'!B55-$B55</f>
        <v>6.4862252314014074E-2</v>
      </c>
      <c r="D55" s="27">
        <f>'Portfolio Returns'!C55-$B55</f>
        <v>7.9232434899576282E-3</v>
      </c>
      <c r="E55" s="27">
        <f>'Portfolio Returns'!D55-$B55</f>
        <v>-6.9302069896623381E-2</v>
      </c>
      <c r="F55" s="27">
        <f>'Portfolio Returns'!E55-$B55</f>
        <v>-1.5636341012368399E-2</v>
      </c>
      <c r="G55" s="27">
        <f>'Portfolio Returns'!F55-$B55</f>
        <v>3.639274790198585E-2</v>
      </c>
      <c r="H55" s="27">
        <f>'Portfolio Returns'!G55-$B55</f>
        <v>-3.455067887266193E-2</v>
      </c>
      <c r="I55" s="27">
        <f>'Portfolio Returns'!H55-$B55</f>
        <v>1.1611419691161095E-3</v>
      </c>
      <c r="J55" s="27">
        <f>'Portfolio Returns'!I55-$B55</f>
        <v>1.7086419555340598E-2</v>
      </c>
      <c r="K55" s="27">
        <f>'Portfolio Returns'!J55-$B55</f>
        <v>2.8516673493264883E-3</v>
      </c>
      <c r="L55" s="27">
        <f>'Portfolio Returns'!K55-$B55</f>
        <v>-1.6454660997318765E-2</v>
      </c>
      <c r="M55" s="27">
        <f>'Portfolio Returns'!L55-$B55</f>
        <v>-4.0440574998243425E-2</v>
      </c>
      <c r="N55" s="27">
        <f>'Portfolio Returns'!M55-$B55</f>
        <v>-3.4746674115837782E-2</v>
      </c>
      <c r="O55" s="27">
        <f>'Portfolio Returns'!N55-$B55</f>
        <v>4.0058018328139038E-2</v>
      </c>
      <c r="P55" s="27">
        <f>'Portfolio Returns'!O55-$B55</f>
        <v>8.5930383333333339E-3</v>
      </c>
      <c r="R55" s="28" t="s">
        <v>49</v>
      </c>
      <c r="S55" s="28">
        <v>0.52348376227199755</v>
      </c>
    </row>
    <row r="56" spans="1:23" x14ac:dyDescent="0.35">
      <c r="A56" s="2">
        <v>42916</v>
      </c>
      <c r="B56" s="6">
        <v>8.166666666666666E-4</v>
      </c>
      <c r="C56" s="27">
        <f>'Portfolio Returns'!B56-$B56</f>
        <v>-5.9732484578073987E-2</v>
      </c>
      <c r="D56" s="27">
        <f>'Portfolio Returns'!C56-$B56</f>
        <v>-1.1544854741327694E-2</v>
      </c>
      <c r="E56" s="27">
        <f>'Portfolio Returns'!D56-$B56</f>
        <v>-1.6597398670815867E-2</v>
      </c>
      <c r="F56" s="27">
        <f>'Portfolio Returns'!E56-$B56</f>
        <v>-3.3851433033719118E-2</v>
      </c>
      <c r="G56" s="27">
        <f>'Portfolio Returns'!F56-$B56</f>
        <v>-3.563866965970084E-2</v>
      </c>
      <c r="H56" s="27">
        <f>'Portfolio Returns'!G56-$B56</f>
        <v>-1.4323753902546189E-2</v>
      </c>
      <c r="I56" s="27">
        <f>'Portfolio Returns'!H56-$B56</f>
        <v>-2.9291579330072516E-2</v>
      </c>
      <c r="J56" s="27">
        <f>'Portfolio Returns'!I56-$B56</f>
        <v>-3.6901805642072884E-2</v>
      </c>
      <c r="K56" s="27">
        <f>'Portfolio Returns'!J56-$B56</f>
        <v>-2.4854898182886311E-2</v>
      </c>
      <c r="L56" s="27">
        <f>'Portfolio Returns'!K56-$B56</f>
        <v>-2.6118034165258354E-2</v>
      </c>
      <c r="M56" s="27">
        <f>'Portfolio Returns'!L56-$B56</f>
        <v>-1.9900398475644045E-2</v>
      </c>
      <c r="N56" s="27">
        <f>'Portfolio Returns'!M56-$B56</f>
        <v>-2.4719161459318677E-2</v>
      </c>
      <c r="O56" s="27">
        <f>'Portfolio Returns'!N56-$B56</f>
        <v>-4.5781450019998914E-2</v>
      </c>
      <c r="P56" s="27">
        <f>'Portfolio Returns'!O56-$B56</f>
        <v>8.7645843333333338E-3</v>
      </c>
      <c r="R56" s="28" t="s">
        <v>50</v>
      </c>
      <c r="S56" s="28">
        <v>4.7233432625335546E-2</v>
      </c>
    </row>
    <row r="57" spans="1:23" ht="15" thickBot="1" x14ac:dyDescent="0.4">
      <c r="A57" s="2">
        <v>42947</v>
      </c>
      <c r="B57" s="6">
        <v>8.9166666666666669E-4</v>
      </c>
      <c r="C57" s="27">
        <f>'Portfolio Returns'!B57-$B57</f>
        <v>3.1288677725082994E-2</v>
      </c>
      <c r="D57" s="27">
        <f>'Portfolio Returns'!C57-$B57</f>
        <v>4.7921425234452045E-2</v>
      </c>
      <c r="E57" s="27">
        <f>'Portfolio Returns'!D57-$B57</f>
        <v>4.0227697898290352E-2</v>
      </c>
      <c r="F57" s="27">
        <f>'Portfolio Returns'!E57-$B57</f>
        <v>3.665208982900741E-2</v>
      </c>
      <c r="G57" s="27">
        <f>'Portfolio Returns'!F57-$B57</f>
        <v>3.960505147976752E-2</v>
      </c>
      <c r="H57" s="27">
        <f>'Portfolio Returns'!G57-$B57</f>
        <v>4.3689875199563119E-2</v>
      </c>
      <c r="I57" s="27">
        <f>'Portfolio Returns'!H57-$B57</f>
        <v>3.9812600285941795E-2</v>
      </c>
      <c r="J57" s="27">
        <f>'Portfolio Returns'!I57-$B57</f>
        <v>3.7681619645727096E-2</v>
      </c>
      <c r="K57" s="27">
        <f>'Portfolio Returns'!J57-$B57</f>
        <v>4.1839806523069359E-2</v>
      </c>
      <c r="L57" s="27">
        <f>'Portfolio Returns'!K57-$B57</f>
        <v>3.9916374689028936E-2</v>
      </c>
      <c r="M57" s="27">
        <f>'Portfolio Returns'!L57-$B57</f>
        <v>4.0872541348201952E-2</v>
      </c>
      <c r="N57" s="27">
        <f>'Portfolio Returns'!M57-$B57</f>
        <v>3.9209266597265049E-2</v>
      </c>
      <c r="O57" s="27">
        <f>'Portfolio Returns'!N57-$B57</f>
        <v>3.5509129244277536E-2</v>
      </c>
      <c r="P57" s="27">
        <f>'Portfolio Returns'!O57-$B57</f>
        <v>1.9401643333333336E-2</v>
      </c>
      <c r="R57" s="29" t="s">
        <v>51</v>
      </c>
      <c r="S57" s="29">
        <v>96</v>
      </c>
    </row>
    <row r="58" spans="1:23" x14ac:dyDescent="0.35">
      <c r="A58" s="2">
        <v>42978</v>
      </c>
      <c r="B58" s="6">
        <v>8.4166666666666667E-4</v>
      </c>
      <c r="C58" s="27">
        <f>'Portfolio Returns'!B58-$B58</f>
        <v>0.10072631208608214</v>
      </c>
      <c r="D58" s="27">
        <f>'Portfolio Returns'!C58-$B58</f>
        <v>1.4997836232582403E-2</v>
      </c>
      <c r="E58" s="27">
        <f>'Portfolio Returns'!D58-$B58</f>
        <v>-8.3586742335875416E-2</v>
      </c>
      <c r="F58" s="27">
        <f>'Portfolio Returns'!E58-$B58</f>
        <v>-9.8615205670923804E-3</v>
      </c>
      <c r="G58" s="27">
        <f>'Portfolio Returns'!F58-$B58</f>
        <v>5.7862074159332276E-2</v>
      </c>
      <c r="H58" s="27">
        <f>'Portfolio Returns'!G58-$B58</f>
        <v>-3.9223681980069397E-2</v>
      </c>
      <c r="I58" s="27">
        <f>'Portfolio Returns'!H58-$B58</f>
        <v>1.0712468660929708E-2</v>
      </c>
      <c r="J58" s="27">
        <f>'Portfolio Returns'!I58-$B58</f>
        <v>3.3215929517217822E-2</v>
      </c>
      <c r="K58" s="27">
        <f>'Portfolio Returns'!J58-$B58</f>
        <v>1.1783810553842885E-2</v>
      </c>
      <c r="L58" s="27">
        <f>'Portfolio Returns'!K58-$B58</f>
        <v>-1.2862334088271568E-2</v>
      </c>
      <c r="M58" s="27">
        <f>'Portfolio Returns'!L58-$B58</f>
        <v>-4.5438521179988083E-2</v>
      </c>
      <c r="N58" s="27">
        <f>'Portfolio Returns'!M58-$B58</f>
        <v>-3.6865673594638111E-2</v>
      </c>
      <c r="O58" s="27">
        <f>'Portfolio Returns'!N58-$B58</f>
        <v>6.5149311473186422E-2</v>
      </c>
      <c r="P58" s="27">
        <f>'Portfolio Returns'!O58-$B58</f>
        <v>7.5202033333333343E-4</v>
      </c>
    </row>
    <row r="59" spans="1:23" ht="15" thickBot="1" x14ac:dyDescent="0.4">
      <c r="A59" s="2">
        <v>43008</v>
      </c>
      <c r="B59" s="6">
        <v>8.5833333333333334E-4</v>
      </c>
      <c r="C59" s="27">
        <f>'Portfolio Returns'!B59-$B59</f>
        <v>-6.2993273081463227E-2</v>
      </c>
      <c r="D59" s="27">
        <f>'Portfolio Returns'!C59-$B59</f>
        <v>-1.4937619502814064E-2</v>
      </c>
      <c r="E59" s="27">
        <f>'Portfolio Returns'!D59-$B59</f>
        <v>-2.7190107449672245E-2</v>
      </c>
      <c r="F59" s="27">
        <f>'Portfolio Returns'!E59-$B59</f>
        <v>-4.1511373702388638E-2</v>
      </c>
      <c r="G59" s="27">
        <f>'Portfolio Returns'!F59-$B59</f>
        <v>-3.8965446292138647E-2</v>
      </c>
      <c r="H59" s="27">
        <f>'Portfolio Returns'!G59-$B59</f>
        <v>-2.1676487873586066E-2</v>
      </c>
      <c r="I59" s="27">
        <f>'Portfolio Returns'!H59-$B59</f>
        <v>-3.5040333344649843E-2</v>
      </c>
      <c r="J59" s="27">
        <f>'Portfolio Returns'!I59-$B59</f>
        <v>-4.2028568278853193E-2</v>
      </c>
      <c r="K59" s="27">
        <f>'Portfolio Returns'!J59-$B59</f>
        <v>-3.0014654884190899E-2</v>
      </c>
      <c r="L59" s="27">
        <f>'Portfolio Returns'!K59-$B59</f>
        <v>-3.3077776870905448E-2</v>
      </c>
      <c r="M59" s="27">
        <f>'Portfolio Returns'!L59-$B59</f>
        <v>-2.8319926423479708E-2</v>
      </c>
      <c r="N59" s="27">
        <f>'Portfolio Returns'!M59-$B59</f>
        <v>-3.3125491781344628E-2</v>
      </c>
      <c r="O59" s="27">
        <f>'Portfolio Returns'!N59-$B59</f>
        <v>-4.9801825802554295E-2</v>
      </c>
      <c r="P59" s="27">
        <f>'Portfolio Returns'!O59-$B59</f>
        <v>2.2899316666666669E-2</v>
      </c>
      <c r="R59" t="s">
        <v>52</v>
      </c>
    </row>
    <row r="60" spans="1:23" x14ac:dyDescent="0.35">
      <c r="A60" s="2">
        <v>43039</v>
      </c>
      <c r="B60" s="6">
        <v>8.9166666666666669E-4</v>
      </c>
      <c r="C60" s="27">
        <f>'Portfolio Returns'!B60-$B60</f>
        <v>9.1512178847440964E-2</v>
      </c>
      <c r="D60" s="27">
        <f>'Portfolio Returns'!C60-$B60</f>
        <v>-4.5283157215527822E-2</v>
      </c>
      <c r="E60" s="27">
        <f>'Portfolio Returns'!D60-$B60</f>
        <v>-8.6318229062835473E-3</v>
      </c>
      <c r="F60" s="27">
        <f>'Portfolio Returns'!E60-$B60</f>
        <v>3.1425777795206257E-2</v>
      </c>
      <c r="G60" s="27">
        <f>'Portfolio Returns'!F60-$B60</f>
        <v>2.3114510815956571E-2</v>
      </c>
      <c r="H60" s="27">
        <f>'Portfolio Returns'!G60-$B60</f>
        <v>-2.5124923345443473E-2</v>
      </c>
      <c r="I60" s="27">
        <f>'Portfolio Returns'!H60-$B60</f>
        <v>1.2532399575209867E-2</v>
      </c>
      <c r="J60" s="27">
        <f>'Portfolio Returns'!I60-$B60</f>
        <v>3.227734439326764E-2</v>
      </c>
      <c r="K60" s="27">
        <f>'Portfolio Returns'!J60-$B60</f>
        <v>-1.9214896224745575E-3</v>
      </c>
      <c r="L60" s="27">
        <f>'Portfolio Returns'!K60-$B60</f>
        <v>7.2413439548365119E-3</v>
      </c>
      <c r="M60" s="27">
        <f>'Portfolio Returns'!L60-$B60</f>
        <v>-5.9476895927599496E-3</v>
      </c>
      <c r="N60" s="27">
        <f>'Portfolio Returns'!M60-$B60</f>
        <v>7.7318440135369293E-3</v>
      </c>
      <c r="O60" s="27">
        <f>'Portfolio Returns'!N60-$B60</f>
        <v>5.4138711459474749E-2</v>
      </c>
      <c r="P60" s="27">
        <f>'Portfolio Returns'!O60-$B60</f>
        <v>1.8420183333333336E-2</v>
      </c>
      <c r="R60" s="30"/>
      <c r="S60" s="30" t="s">
        <v>57</v>
      </c>
      <c r="T60" s="30" t="s">
        <v>58</v>
      </c>
      <c r="U60" s="30" t="s">
        <v>59</v>
      </c>
      <c r="V60" s="30" t="s">
        <v>60</v>
      </c>
      <c r="W60" s="30" t="s">
        <v>61</v>
      </c>
    </row>
    <row r="61" spans="1:23" x14ac:dyDescent="0.35">
      <c r="A61" s="2">
        <v>43069</v>
      </c>
      <c r="B61" s="6">
        <v>1.0250000000000001E-3</v>
      </c>
      <c r="C61" s="27">
        <f>'Portfolio Returns'!B61-$B61</f>
        <v>1.9120989489611436E-2</v>
      </c>
      <c r="D61" s="27">
        <f>'Portfolio Returns'!C61-$B61</f>
        <v>4.0380581594974985E-2</v>
      </c>
      <c r="E61" s="27">
        <f>'Portfolio Returns'!D61-$B61</f>
        <v>6.8192794120893574E-2</v>
      </c>
      <c r="F61" s="27">
        <f>'Portfolio Returns'!E61-$B61</f>
        <v>4.856407226838072E-2</v>
      </c>
      <c r="G61" s="27">
        <f>'Portfolio Returns'!F61-$B61</f>
        <v>2.9750785542293209E-2</v>
      </c>
      <c r="H61" s="27">
        <f>'Portfolio Returns'!G61-$B61</f>
        <v>5.5677298484230212E-2</v>
      </c>
      <c r="I61" s="27">
        <f>'Portfolio Returns'!H61-$B61</f>
        <v>4.2564788401826661E-2</v>
      </c>
      <c r="J61" s="27">
        <f>'Portfolio Returns'!I61-$B61</f>
        <v>3.6703838673772859E-2</v>
      </c>
      <c r="K61" s="27">
        <f>'Portfolio Returns'!J61-$B61</f>
        <v>4.2018736700113746E-2</v>
      </c>
      <c r="L61" s="27">
        <f>'Portfolio Returns'!K61-$B61</f>
        <v>4.8971789831593393E-2</v>
      </c>
      <c r="M61" s="27">
        <f>'Portfolio Returns'!L61-$B61</f>
        <v>5.7723171152581638E-2</v>
      </c>
      <c r="N61" s="27">
        <f>'Portfolio Returns'!M61-$B61</f>
        <v>5.5597211942045283E-2</v>
      </c>
      <c r="O61" s="27">
        <f>'Portfolio Returns'!N61-$B61</f>
        <v>2.8280088373812361E-2</v>
      </c>
      <c r="P61" s="27">
        <f>'Portfolio Returns'!O61-$B61</f>
        <v>2.6235089999999999E-2</v>
      </c>
      <c r="R61" s="28" t="s">
        <v>53</v>
      </c>
      <c r="S61" s="28">
        <v>1</v>
      </c>
      <c r="T61" s="28">
        <v>0.23506592670179641</v>
      </c>
      <c r="U61" s="28">
        <v>0.23506592670179641</v>
      </c>
      <c r="V61" s="28">
        <v>105.36361550438164</v>
      </c>
      <c r="W61" s="28">
        <v>5.0396712585885028E-17</v>
      </c>
    </row>
    <row r="62" spans="1:23" x14ac:dyDescent="0.35">
      <c r="A62" s="2">
        <v>43100</v>
      </c>
      <c r="B62" s="6">
        <v>1.1000000000000001E-3</v>
      </c>
      <c r="C62" s="27">
        <f>'Portfolio Returns'!B62-$B62</f>
        <v>-1.6463327638852731E-2</v>
      </c>
      <c r="D62" s="27">
        <f>'Portfolio Returns'!C62-$B62</f>
        <v>1.9684818620428247E-2</v>
      </c>
      <c r="E62" s="27">
        <f>'Portfolio Returns'!D62-$B62</f>
        <v>3.2022156993742994E-2</v>
      </c>
      <c r="F62" s="27">
        <f>'Portfolio Returns'!E62-$B62</f>
        <v>1.26279631407047E-2</v>
      </c>
      <c r="G62" s="27">
        <f>'Portfolio Returns'!F62-$B62</f>
        <v>1.6107454907877581E-3</v>
      </c>
      <c r="H62" s="27">
        <f>'Portfolio Returns'!G62-$B62</f>
        <v>2.647035472575136E-2</v>
      </c>
      <c r="I62" s="27">
        <f>'Portfolio Returns'!H62-$B62</f>
        <v>1.1747882658439502E-2</v>
      </c>
      <c r="J62" s="27">
        <f>'Portfolio Returns'!I62-$B62</f>
        <v>4.6950800841164438E-3</v>
      </c>
      <c r="K62" s="27">
        <f>'Portfolio Returns'!J62-$B62</f>
        <v>1.3732116648936688E-2</v>
      </c>
      <c r="L62" s="27">
        <f>'Portfolio Returns'!K62-$B62</f>
        <v>1.6816451242265374E-2</v>
      </c>
      <c r="M62" s="27">
        <f>'Portfolio Returns'!L62-$B62</f>
        <v>2.4706140855820468E-2</v>
      </c>
      <c r="N62" s="27">
        <f>'Portfolio Returns'!M62-$B62</f>
        <v>2.109132622989237E-2</v>
      </c>
      <c r="O62" s="27">
        <f>'Portfolio Returns'!N62-$B62</f>
        <v>-4.3851499237369616E-3</v>
      </c>
      <c r="P62" s="27">
        <f>'Portfolio Returns'!O62-$B62</f>
        <v>1.102935E-2</v>
      </c>
      <c r="R62" s="28" t="s">
        <v>54</v>
      </c>
      <c r="S62" s="28">
        <v>94</v>
      </c>
      <c r="T62" s="28">
        <v>0.2097137328117786</v>
      </c>
      <c r="U62" s="28">
        <v>2.2309971575721127E-3</v>
      </c>
      <c r="V62" s="28"/>
      <c r="W62" s="28"/>
    </row>
    <row r="63" spans="1:23" ht="15" thickBot="1" x14ac:dyDescent="0.4">
      <c r="A63" s="2">
        <v>43131</v>
      </c>
      <c r="B63" s="6">
        <v>1.1749999999999998E-3</v>
      </c>
      <c r="C63" s="27">
        <f>'Portfolio Returns'!B63-$B63</f>
        <v>-1.186840145002906E-2</v>
      </c>
      <c r="D63" s="27">
        <f>'Portfolio Returns'!C63-$B63</f>
        <v>-5.5410099437268455E-2</v>
      </c>
      <c r="E63" s="27">
        <f>'Portfolio Returns'!D63-$B63</f>
        <v>9.5568638578810532E-3</v>
      </c>
      <c r="F63" s="27">
        <f>'Portfolio Returns'!E63-$B63</f>
        <v>9.8675773471700642E-4</v>
      </c>
      <c r="G63" s="27">
        <f>'Portfolio Returns'!F63-$B63</f>
        <v>-3.3639250443648759E-2</v>
      </c>
      <c r="H63" s="27">
        <f>'Portfolio Returns'!G63-$B63</f>
        <v>-1.9678269624936223E-2</v>
      </c>
      <c r="I63" s="27">
        <f>'Portfolio Returns'!H63-$B63</f>
        <v>-1.924054567647215E-2</v>
      </c>
      <c r="J63" s="27">
        <f>'Portfolio Returns'!I63-$B63</f>
        <v>-1.7397509619861379E-2</v>
      </c>
      <c r="K63" s="27">
        <f>'Portfolio Returns'!J63-$B63</f>
        <v>-2.8282934116671227E-2</v>
      </c>
      <c r="L63" s="27">
        <f>'Portfolio Returns'!K63-$B63</f>
        <v>-1.2041193292883851E-2</v>
      </c>
      <c r="M63" s="27">
        <f>'Portfolio Returns'!L63-$B63</f>
        <v>-5.5790553319398613E-3</v>
      </c>
      <c r="N63" s="27">
        <f>'Portfolio Returns'!M63-$B63</f>
        <v>-1.2248855332159221E-3</v>
      </c>
      <c r="O63" s="27">
        <f>'Portfolio Returns'!N63-$B63</f>
        <v>-1.8434214516685924E-2</v>
      </c>
      <c r="P63" s="27">
        <f>'Portfolio Returns'!O63-$B63</f>
        <v>4.9463929999999996E-2</v>
      </c>
      <c r="R63" s="29" t="s">
        <v>55</v>
      </c>
      <c r="S63" s="29">
        <v>95</v>
      </c>
      <c r="T63" s="29">
        <v>0.44477965951357501</v>
      </c>
      <c r="U63" s="29"/>
      <c r="V63" s="29"/>
      <c r="W63" s="29"/>
    </row>
    <row r="64" spans="1:23" ht="15" thickBot="1" x14ac:dyDescent="0.4">
      <c r="A64" s="2">
        <v>43159</v>
      </c>
      <c r="B64" s="6">
        <v>1.3083333333333334E-3</v>
      </c>
      <c r="C64" s="27">
        <f>'Portfolio Returns'!B64-$B64</f>
        <v>6.4114511174183347E-2</v>
      </c>
      <c r="D64" s="27">
        <f>'Portfolio Returns'!C64-$B64</f>
        <v>-9.6247954390017737E-2</v>
      </c>
      <c r="E64" s="27">
        <f>'Portfolio Returns'!D64-$B64</f>
        <v>-5.3342867045954902E-2</v>
      </c>
      <c r="F64" s="27">
        <f>'Portfolio Returns'!E64-$B64</f>
        <v>-6.3599157578996032E-3</v>
      </c>
      <c r="G64" s="27">
        <f>'Portfolio Returns'!F64-$B64</f>
        <v>-1.6066721607917202E-2</v>
      </c>
      <c r="H64" s="27">
        <f>'Portfolio Returns'!G64-$B64</f>
        <v>-7.2650156350783174E-2</v>
      </c>
      <c r="I64" s="27">
        <f>'Portfolio Returns'!H64-$B64</f>
        <v>-2.8492103420596434E-2</v>
      </c>
      <c r="J64" s="27">
        <f>'Portfolio Returns'!I64-$B64</f>
        <v>-5.3404497719014895E-3</v>
      </c>
      <c r="K64" s="27">
        <f>'Portfolio Returns'!J64-$B64</f>
        <v>-4.5431066162951762E-2</v>
      </c>
      <c r="L64" s="27">
        <f>'Portfolio Returns'!K64-$B64</f>
        <v>-3.4704794326936052E-2</v>
      </c>
      <c r="M64" s="27">
        <f>'Portfolio Returns'!L64-$B64</f>
        <v>-5.0178146692753646E-2</v>
      </c>
      <c r="N64" s="27">
        <f>'Portfolio Returns'!M64-$B64</f>
        <v>-3.4141900136333538E-2</v>
      </c>
      <c r="O64" s="27">
        <f>'Portfolio Returns'!N64-$B64</f>
        <v>2.0296280239329299E-2</v>
      </c>
      <c r="P64" s="27">
        <f>'Portfolio Returns'!O64-$B64</f>
        <v>-4.0788953333333336E-2</v>
      </c>
    </row>
    <row r="65" spans="1:26" x14ac:dyDescent="0.35">
      <c r="A65" s="2">
        <v>43190</v>
      </c>
      <c r="B65" s="6">
        <v>1.4166666666666666E-3</v>
      </c>
      <c r="C65" s="27">
        <f>'Portfolio Returns'!B65-$B65</f>
        <v>-6.1220529564586942E-2</v>
      </c>
      <c r="D65" s="27">
        <f>'Portfolio Returns'!C65-$B65</f>
        <v>8.2158813020347214E-3</v>
      </c>
      <c r="E65" s="27">
        <f>'Portfolio Returns'!D65-$B65</f>
        <v>-2.8137324582630231E-2</v>
      </c>
      <c r="F65" s="27">
        <f>'Portfolio Returns'!E65-$B65</f>
        <v>-4.1370606575412916E-2</v>
      </c>
      <c r="G65" s="27">
        <f>'Portfolio Returns'!F65-$B65</f>
        <v>-2.6502324131276112E-2</v>
      </c>
      <c r="H65" s="27">
        <f>'Portfolio Returns'!G65-$B65</f>
        <v>-1.1778381934531002E-2</v>
      </c>
      <c r="I65" s="27">
        <f>'Portfolio Returns'!H65-$B65</f>
        <v>-2.7047324281727486E-2</v>
      </c>
      <c r="J65" s="27">
        <f>'Portfolio Returns'!I65-$B65</f>
        <v>-3.5590625602442347E-2</v>
      </c>
      <c r="K65" s="27">
        <f>'Portfolio Returns'!J65-$B65</f>
        <v>-1.8231522885786933E-2</v>
      </c>
      <c r="L65" s="27">
        <f>'Portfolio Returns'!K65-$B65</f>
        <v>-2.7319824356953171E-2</v>
      </c>
      <c r="M65" s="27">
        <f>'Portfolio Returns'!L65-$B65</f>
        <v>-2.4175003903892909E-2</v>
      </c>
      <c r="N65" s="27">
        <f>'Portfolio Returns'!M65-$B65</f>
        <v>-3.1118644990555076E-2</v>
      </c>
      <c r="O65" s="27">
        <f>'Portfolio Returns'!N65-$B65</f>
        <v>-4.4024926893066939E-2</v>
      </c>
      <c r="P65" s="27">
        <f>'Portfolio Returns'!O65-$B65</f>
        <v>-1.9862876666666668E-2</v>
      </c>
      <c r="R65" s="30"/>
      <c r="S65" s="30" t="s">
        <v>62</v>
      </c>
      <c r="T65" s="30" t="s">
        <v>50</v>
      </c>
      <c r="U65" s="30" t="s">
        <v>63</v>
      </c>
      <c r="V65" s="30" t="s">
        <v>64</v>
      </c>
      <c r="W65" s="30" t="s">
        <v>65</v>
      </c>
      <c r="X65" s="30" t="s">
        <v>66</v>
      </c>
      <c r="Y65" s="30" t="s">
        <v>67</v>
      </c>
      <c r="Z65" s="30" t="s">
        <v>68</v>
      </c>
    </row>
    <row r="66" spans="1:26" x14ac:dyDescent="0.35">
      <c r="A66" s="2">
        <v>43220</v>
      </c>
      <c r="B66" s="6">
        <v>1.4666666666666667E-3</v>
      </c>
      <c r="C66" s="27">
        <f>'Portfolio Returns'!B66-$B66</f>
        <v>-1.6600298775685637E-2</v>
      </c>
      <c r="D66" s="27">
        <f>'Portfolio Returns'!C66-$B66</f>
        <v>-8.3209895706731263E-2</v>
      </c>
      <c r="E66" s="27">
        <f>'Portfolio Returns'!D66-$B66</f>
        <v>-2.5624540753199036E-3</v>
      </c>
      <c r="F66" s="27">
        <f>'Portfolio Returns'!E66-$B66</f>
        <v>-8.1775919554661972E-3</v>
      </c>
      <c r="G66" s="27">
        <f>'Portfolio Returns'!F66-$B66</f>
        <v>-4.9905097241208445E-2</v>
      </c>
      <c r="H66" s="27">
        <f>'Portfolio Returns'!G66-$B66</f>
        <v>-3.8853802809455017E-2</v>
      </c>
      <c r="I66" s="27">
        <f>'Portfolio Returns'!H66-$B66</f>
        <v>-3.4124216185912264E-2</v>
      </c>
      <c r="J66" s="27">
        <f>'Portfolio Returns'!I66-$B66</f>
        <v>-2.9743236833355609E-2</v>
      </c>
      <c r="K66" s="27">
        <f>'Portfolio Returns'!J66-$B66</f>
        <v>-4.6395636066117012E-2</v>
      </c>
      <c r="L66" s="27">
        <f>'Portfolio Returns'!K66-$B66</f>
        <v>-2.6233775658264177E-2</v>
      </c>
      <c r="M66" s="27">
        <f>'Portfolio Returns'!L66-$B66</f>
        <v>-2.0095726871638749E-2</v>
      </c>
      <c r="N66" s="27">
        <f>'Portfolio Returns'!M66-$B66</f>
        <v>-1.3434767178534186E-2</v>
      </c>
      <c r="O66" s="27">
        <f>'Portfolio Returns'!N66-$B66</f>
        <v>-2.8518433691858188E-2</v>
      </c>
      <c r="P66" s="27">
        <f>'Portfolio Returns'!O66-$B66</f>
        <v>3.2251053333333338E-3</v>
      </c>
      <c r="R66" s="28" t="s">
        <v>56</v>
      </c>
      <c r="S66" s="28">
        <v>2.3650400740970849E-4</v>
      </c>
      <c r="T66" s="28">
        <v>4.9994593809600243E-3</v>
      </c>
      <c r="U66" s="28">
        <v>4.7305916377761159E-2</v>
      </c>
      <c r="V66" s="28">
        <v>0.96236977403692525</v>
      </c>
      <c r="W66" s="28">
        <v>-9.6900397901463296E-3</v>
      </c>
      <c r="X66" s="28">
        <v>1.0163047804965747E-2</v>
      </c>
      <c r="Y66" s="28">
        <v>-9.6900397901463296E-3</v>
      </c>
      <c r="Z66" s="28">
        <v>1.0163047804965747E-2</v>
      </c>
    </row>
    <row r="67" spans="1:26" ht="15" thickBot="1" x14ac:dyDescent="0.4">
      <c r="A67" s="2">
        <v>43251</v>
      </c>
      <c r="B67" s="6">
        <v>1.5500000000000002E-3</v>
      </c>
      <c r="C67" s="27">
        <f>'Portfolio Returns'!B67-$B67</f>
        <v>0.12524205261249793</v>
      </c>
      <c r="D67" s="27">
        <f>'Portfolio Returns'!C67-$B67</f>
        <v>9.8582999708982065E-3</v>
      </c>
      <c r="E67" s="27">
        <f>'Portfolio Returns'!D67-$B67</f>
        <v>-1.0158667751446752E-2</v>
      </c>
      <c r="F67" s="27">
        <f>'Portfolio Returns'!E67-$B67</f>
        <v>4.4001620394131122E-2</v>
      </c>
      <c r="G67" s="27">
        <f>'Portfolio Returns'!F67-$B67</f>
        <v>6.7550176291698072E-2</v>
      </c>
      <c r="H67" s="27">
        <f>'Portfolio Returns'!G67-$B67</f>
        <v>-1.1510322763915214E-3</v>
      </c>
      <c r="I67" s="27">
        <f>'Portfolio Returns'!H67-$B67</f>
        <v>4.1647228277316463E-2</v>
      </c>
      <c r="J67" s="27">
        <f>'Portfolio Returns'!I67-$B67</f>
        <v>6.2545934361111832E-2</v>
      </c>
      <c r="K67" s="27">
        <f>'Portfolio Returns'!J67-$B67</f>
        <v>3.3699996200711894E-2</v>
      </c>
      <c r="L67" s="27">
        <f>'Portfolio Returns'!K67-$B67</f>
        <v>2.8695754270125658E-2</v>
      </c>
      <c r="M67" s="27">
        <f>'Portfolio Returns'!L67-$B67</f>
        <v>7.3847978294167083E-3</v>
      </c>
      <c r="N67" s="27">
        <f>'Portfolio Returns'!M67-$B67</f>
        <v>1.8923173093576679E-2</v>
      </c>
      <c r="O67" s="27">
        <f>'Portfolio Returns'!N67-$B67</f>
        <v>8.8625230047783526E-2</v>
      </c>
      <c r="P67" s="27">
        <f>'Portfolio Returns'!O67-$B67</f>
        <v>2.4614480000000001E-2</v>
      </c>
      <c r="R67" s="29" t="s">
        <v>41</v>
      </c>
      <c r="S67" s="29">
        <v>1.2269965181029601</v>
      </c>
      <c r="T67" s="29">
        <v>0.1195358015055963</v>
      </c>
      <c r="U67" s="29">
        <v>10.264678051667357</v>
      </c>
      <c r="V67" s="29">
        <v>5.039671258588647E-17</v>
      </c>
      <c r="W67" s="29">
        <v>0.98965538207128512</v>
      </c>
      <c r="X67" s="29">
        <v>1.4643376541346351</v>
      </c>
      <c r="Y67" s="29">
        <v>0.98965538207128512</v>
      </c>
      <c r="Z67" s="29">
        <v>1.4643376541346351</v>
      </c>
    </row>
    <row r="68" spans="1:26" x14ac:dyDescent="0.35">
      <c r="A68" s="2">
        <v>43281</v>
      </c>
      <c r="B68" s="6">
        <v>1.5833333333333333E-3</v>
      </c>
      <c r="C68" s="27">
        <f>'Portfolio Returns'!B68-$B68</f>
        <v>-1.1046248869204529E-2</v>
      </c>
      <c r="D68" s="27">
        <f>'Portfolio Returns'!C68-$B68</f>
        <v>6.3108921271839133E-2</v>
      </c>
      <c r="E68" s="27">
        <f>'Portfolio Returns'!D68-$B68</f>
        <v>5.0709727118718621E-2</v>
      </c>
      <c r="F68" s="27">
        <f>'Portfolio Returns'!E68-$B68</f>
        <v>2.6007336723549362E-2</v>
      </c>
      <c r="G68" s="27">
        <f>'Portfolio Returns'!F68-$B68</f>
        <v>2.6031336201317305E-2</v>
      </c>
      <c r="H68" s="27">
        <f>'Portfolio Returns'!G68-$B68</f>
        <v>5.628936448762286E-2</v>
      </c>
      <c r="I68" s="27">
        <f>'Portfolio Returns'!H68-$B68</f>
        <v>3.4257466507117744E-2</v>
      </c>
      <c r="J68" s="27">
        <f>'Portfolio Returns'!I68-$B68</f>
        <v>2.2931537663037176E-2</v>
      </c>
      <c r="K68" s="27">
        <f>'Portfolio Returns'!J68-$B68</f>
        <v>4.1470330198298093E-2</v>
      </c>
      <c r="L68" s="27">
        <f>'Portfolio Returns'!K68-$B68</f>
        <v>3.8370531660017963E-2</v>
      </c>
      <c r="M68" s="27">
        <f>'Portfolio Returns'!L68-$B68</f>
        <v>4.7013968350550404E-2</v>
      </c>
      <c r="N68" s="27">
        <f>'Portfolio Returns'!M68-$B68</f>
        <v>3.9598451336446037E-2</v>
      </c>
      <c r="O68" s="27">
        <f>'Portfolio Returns'!N68-$B68</f>
        <v>9.9603827577965202E-3</v>
      </c>
      <c r="P68" s="27">
        <f>'Portfolio Returns'!O68-$B68</f>
        <v>3.7825656666666671E-3</v>
      </c>
    </row>
    <row r="69" spans="1:26" x14ac:dyDescent="0.35">
      <c r="A69" s="2">
        <v>43312</v>
      </c>
      <c r="B69" s="6">
        <v>1.6333333333333332E-3</v>
      </c>
      <c r="C69" s="27">
        <f>'Portfolio Returns'!B69-$B69</f>
        <v>2.5965609429459621E-2</v>
      </c>
      <c r="D69" s="27">
        <f>'Portfolio Returns'!C69-$B69</f>
        <v>4.2683849955567552E-2</v>
      </c>
      <c r="E69" s="27">
        <f>'Portfolio Returns'!D69-$B69</f>
        <v>8.591856015370429E-2</v>
      </c>
      <c r="F69" s="27">
        <f>'Portfolio Returns'!E69-$B69</f>
        <v>6.1937379864006423E-2</v>
      </c>
      <c r="G69" s="27">
        <f>'Portfolio Returns'!F69-$B69</f>
        <v>3.4324729692513586E-2</v>
      </c>
      <c r="H69" s="27">
        <f>'Portfolio Returns'!G69-$B69</f>
        <v>6.6462940564542758E-2</v>
      </c>
      <c r="I69" s="27">
        <f>'Portfolio Returns'!H69-$B69</f>
        <v>5.152267317957715E-2</v>
      </c>
      <c r="J69" s="27">
        <f>'Portfolio Returns'!I69-$B69</f>
        <v>4.5133407242047771E-2</v>
      </c>
      <c r="K69" s="27">
        <f>'Portfolio Returns'!J69-$B69</f>
        <v>4.9312967373574754E-2</v>
      </c>
      <c r="L69" s="27">
        <f>'Portfolio Returns'!K69-$B69</f>
        <v>6.0121644923108938E-2</v>
      </c>
      <c r="M69" s="27">
        <f>'Portfolio Returns'!L69-$B69</f>
        <v>7.1276323041652476E-2</v>
      </c>
      <c r="N69" s="27">
        <f>'Portfolio Returns'!M69-$B69</f>
        <v>6.9604498989041683E-2</v>
      </c>
      <c r="O69" s="27">
        <f>'Portfolio Returns'!N69-$B69</f>
        <v>3.5304552607105674E-2</v>
      </c>
      <c r="P69" s="27">
        <f>'Portfolio Returns'!O69-$B69</f>
        <v>2.9969466666666666E-2</v>
      </c>
    </row>
    <row r="70" spans="1:26" x14ac:dyDescent="0.35">
      <c r="A70" s="2">
        <v>43343</v>
      </c>
      <c r="B70" s="6">
        <v>1.6916666666666664E-3</v>
      </c>
      <c r="C70" s="27">
        <f>'Portfolio Returns'!B70-$B70</f>
        <v>0.18068249686337465</v>
      </c>
      <c r="D70" s="27">
        <f>'Portfolio Returns'!C70-$B70</f>
        <v>2.3579772425971181E-2</v>
      </c>
      <c r="E70" s="27">
        <f>'Portfolio Returns'!D70-$B70</f>
        <v>-1.5345579958199426E-2</v>
      </c>
      <c r="F70" s="27">
        <f>'Portfolio Returns'!E70-$B70</f>
        <v>6.3065650770430207E-2</v>
      </c>
      <c r="G70" s="27">
        <f>'Portfolio Returns'!F70-$B70</f>
        <v>0.10213113464467292</v>
      </c>
      <c r="H70" s="27">
        <f>'Portfolio Returns'!G70-$B70</f>
        <v>2.1708286146773473E-3</v>
      </c>
      <c r="I70" s="27">
        <f>'Portfolio Returns'!H70-$B70</f>
        <v>6.2972229777048805E-2</v>
      </c>
      <c r="J70" s="27">
        <f>'Portfolio Returns'!I70-$B70</f>
        <v>9.2399796548630272E-2</v>
      </c>
      <c r="K70" s="27">
        <f>'Portfolio Returns'!J70-$B70</f>
        <v>5.3124115439279397E-2</v>
      </c>
      <c r="L70" s="27">
        <f>'Portfolio Returns'!K70-$B70</f>
        <v>4.3392777343236745E-2</v>
      </c>
      <c r="M70" s="27">
        <f>'Portfolio Returns'!L70-$B70</f>
        <v>1.2042298200792105E-2</v>
      </c>
      <c r="N70" s="27">
        <f>'Portfolio Returns'!M70-$B70</f>
        <v>2.7752570644532452E-2</v>
      </c>
      <c r="O70" s="27">
        <f>'Portfolio Returns'!N70-$B70</f>
        <v>0.12965914429373654</v>
      </c>
      <c r="P70" s="27">
        <f>'Portfolio Returns'!O70-$B70</f>
        <v>2.8541343333333333E-2</v>
      </c>
    </row>
    <row r="71" spans="1:26" x14ac:dyDescent="0.35">
      <c r="A71" s="2">
        <v>43373</v>
      </c>
      <c r="B71" s="6">
        <v>1.7749999999999999E-3</v>
      </c>
      <c r="C71" s="27">
        <f>'Portfolio Returns'!B71-$B71</f>
        <v>-1.0112606348441718E-2</v>
      </c>
      <c r="D71" s="27">
        <f>'Portfolio Returns'!C71-$B71</f>
        <v>1.5949202450954148E-3</v>
      </c>
      <c r="E71" s="27">
        <f>'Portfolio Returns'!D71-$B71</f>
        <v>4.1208606810534704E-2</v>
      </c>
      <c r="F71" s="27">
        <f>'Portfolio Returns'!E71-$B71</f>
        <v>2.0680121546944132E-2</v>
      </c>
      <c r="G71" s="27">
        <f>'Portfolio Returns'!F71-$B71</f>
        <v>-4.258843051673151E-3</v>
      </c>
      <c r="H71" s="27">
        <f>'Portfolio Returns'!G71-$B71</f>
        <v>2.3382447856087025E-2</v>
      </c>
      <c r="I71" s="27">
        <f>'Portfolio Returns'!H71-$B71</f>
        <v>1.0896973569062799E-2</v>
      </c>
      <c r="J71" s="27">
        <f>'Portfolio Returns'!I71-$B71</f>
        <v>5.6445785896866709E-3</v>
      </c>
      <c r="K71" s="27">
        <f>'Portfolio Returns'!J71-$B71</f>
        <v>8.5714602380709531E-3</v>
      </c>
      <c r="L71" s="27">
        <f>'Portfolio Returns'!K71-$B71</f>
        <v>1.8474881879430777E-2</v>
      </c>
      <c r="M71" s="27">
        <f>'Portfolio Returns'!L71-$B71</f>
        <v>2.8153748181549202E-2</v>
      </c>
      <c r="N71" s="27">
        <f>'Portfolio Returns'!M71-$B71</f>
        <v>2.6982995522195491E-2</v>
      </c>
      <c r="O71" s="27">
        <f>'Portfolio Returns'!N71-$B71</f>
        <v>-2.6389797138366474E-3</v>
      </c>
      <c r="P71" s="27">
        <f>'Portfolio Returns'!O71-$B71</f>
        <v>-1.3503728999999999E-3</v>
      </c>
    </row>
    <row r="72" spans="1:26" x14ac:dyDescent="0.35">
      <c r="A72" s="2">
        <v>43404</v>
      </c>
      <c r="B72" s="6">
        <v>1.9000000000000002E-3</v>
      </c>
      <c r="C72" s="27">
        <f>'Portfolio Returns'!B72-$B72</f>
        <v>-3.2851660082436659E-2</v>
      </c>
      <c r="D72" s="27">
        <f>'Portfolio Returns'!C72-$B72</f>
        <v>6.9581464890806202E-2</v>
      </c>
      <c r="E72" s="27">
        <f>'Portfolio Returns'!D72-$B72</f>
        <v>-2.0108213891065305E-2</v>
      </c>
      <c r="F72" s="27">
        <f>'Portfolio Returns'!E72-$B72</f>
        <v>-2.5205592367613848E-2</v>
      </c>
      <c r="G72" s="27">
        <f>'Portfolio Returns'!F72-$B72</f>
        <v>1.8364902404184771E-2</v>
      </c>
      <c r="H72" s="27">
        <f>'Portfolio Returns'!G72-$B72</f>
        <v>2.0252141560776874E-2</v>
      </c>
      <c r="I72" s="27">
        <f>'Portfolio Returns'!H72-$B72</f>
        <v>5.5405303057680776E-3</v>
      </c>
      <c r="J72" s="27">
        <f>'Portfolio Returns'!I72-$B72</f>
        <v>-4.0575172912831071E-3</v>
      </c>
      <c r="K72" s="27">
        <f>'Portfolio Returns'!J72-$B72</f>
        <v>2.155076395202761E-2</v>
      </c>
      <c r="L72" s="27">
        <f>'Portfolio Returns'!K72-$B72</f>
        <v>-8.7165574344026794E-4</v>
      </c>
      <c r="M72" s="27">
        <f>'Portfolio Returns'!L72-$B72</f>
        <v>-3.444622753828138E-3</v>
      </c>
      <c r="N72" s="27">
        <f>'Portfolio Returns'!M72-$B72</f>
        <v>-1.3687935251152425E-2</v>
      </c>
      <c r="O72" s="27">
        <f>'Portfolio Returns'!N72-$B72</f>
        <v>-1.1090690468650952E-2</v>
      </c>
      <c r="P72" s="27">
        <f>'Portfolio Returns'!O72-$B72</f>
        <v>-7.5945410000000005E-2</v>
      </c>
    </row>
    <row r="73" spans="1:26" x14ac:dyDescent="0.35">
      <c r="A73" s="2">
        <v>43434</v>
      </c>
      <c r="B73" s="6">
        <v>1.8000000000000002E-3</v>
      </c>
      <c r="C73" s="27">
        <f>'Portfolio Returns'!B73-$B73</f>
        <v>-0.20111609695675867</v>
      </c>
      <c r="D73" s="27">
        <f>'Portfolio Returns'!C73-$B73</f>
        <v>6.1871283420760891E-2</v>
      </c>
      <c r="E73" s="27">
        <f>'Portfolio Returns'!D73-$B73</f>
        <v>3.9311378960074318E-3</v>
      </c>
      <c r="F73" s="27">
        <f>'Portfolio Returns'!E73-$B73</f>
        <v>-7.8087756045099002E-2</v>
      </c>
      <c r="G73" s="27">
        <f>'Portfolio Returns'!F73-$B73</f>
        <v>-6.9622406767998885E-2</v>
      </c>
      <c r="H73" s="27">
        <f>'Portfolio Returns'!G73-$B73</f>
        <v>3.0004203382146492E-2</v>
      </c>
      <c r="I73" s="27">
        <f>'Portfolio Returns'!H73-$B73</f>
        <v>-4.5104558546663447E-2</v>
      </c>
      <c r="J73" s="27">
        <f>'Portfolio Returns'!I73-$B73</f>
        <v>-8.410744314918725E-2</v>
      </c>
      <c r="K73" s="27">
        <f>'Portfolio Returns'!J73-$B73</f>
        <v>-1.8360598054807362E-2</v>
      </c>
      <c r="L73" s="27">
        <f>'Portfolio Returns'!K73-$B73</f>
        <v>-3.2845634435995731E-2</v>
      </c>
      <c r="M73" s="27">
        <f>'Portfolio Returns'!L73-$B73</f>
        <v>-4.9855564843184867E-3</v>
      </c>
      <c r="N73" s="27">
        <f>'Portfolio Returns'!M73-$B73</f>
        <v>-3.1284294522070447E-2</v>
      </c>
      <c r="O73" s="27">
        <f>'Portfolio Returns'!N73-$B73</f>
        <v>-0.12801389739597815</v>
      </c>
      <c r="P73" s="27">
        <f>'Portfolio Returns'!O73-$B73</f>
        <v>1.6712150000000002E-2</v>
      </c>
    </row>
    <row r="74" spans="1:26" x14ac:dyDescent="0.35">
      <c r="A74" s="2">
        <v>43465</v>
      </c>
      <c r="B74" s="6">
        <v>1.9000000000000002E-3</v>
      </c>
      <c r="C74" s="27">
        <f>'Portfolio Returns'!B74-$B74</f>
        <v>-0.12598854754847366</v>
      </c>
      <c r="D74" s="27">
        <f>'Portfolio Returns'!C74-$B74</f>
        <v>-2.9687057989776541E-2</v>
      </c>
      <c r="E74" s="27">
        <f>'Portfolio Returns'!D74-$B74</f>
        <v>-4.579693654505855E-2</v>
      </c>
      <c r="F74" s="27">
        <f>'Portfolio Returns'!E74-$B74</f>
        <v>-7.7873580946424589E-2</v>
      </c>
      <c r="G74" s="27">
        <f>'Portfolio Returns'!F74-$B74</f>
        <v>-7.7837802769125095E-2</v>
      </c>
      <c r="H74" s="27">
        <f>'Portfolio Returns'!G74-$B74</f>
        <v>-3.8547491195181652E-2</v>
      </c>
      <c r="I74" s="27">
        <f>'Portfolio Returns'!H74-$B74</f>
        <v>-6.715751402776958E-2</v>
      </c>
      <c r="J74" s="27">
        <f>'Portfolio Returns'!I74-$B74</f>
        <v>-8.1865272407945597E-2</v>
      </c>
      <c r="K74" s="27">
        <f>'Portfolio Returns'!J74-$B74</f>
        <v>-5.778990001827132E-2</v>
      </c>
      <c r="L74" s="27">
        <f>'Portfolio Returns'!K74-$B74</f>
        <v>-6.1817369657091822E-2</v>
      </c>
      <c r="M74" s="27">
        <f>'Portfolio Returns'!L74-$B74</f>
        <v>-5.0594121934343657E-2</v>
      </c>
      <c r="N74" s="27">
        <f>'Portfolio Returns'!M74-$B74</f>
        <v>-6.0224270890213372E-2</v>
      </c>
      <c r="O74" s="27">
        <f>'Portfolio Returns'!N74-$B74</f>
        <v>-9.8709088536392708E-2</v>
      </c>
      <c r="P74" s="27">
        <f>'Portfolio Returns'!O74-$B74</f>
        <v>-9.1790029999999995E-2</v>
      </c>
    </row>
    <row r="75" spans="1:26" x14ac:dyDescent="0.35">
      <c r="A75" s="2">
        <v>43496</v>
      </c>
      <c r="B75" s="6">
        <v>2.0999999999999999E-3</v>
      </c>
      <c r="C75" s="27">
        <f>'Portfolio Returns'!B75-$B75</f>
        <v>5.15867559891161E-2</v>
      </c>
      <c r="D75" s="27">
        <f>'Portfolio Returns'!C75-$B75</f>
        <v>5.3620414298676249E-2</v>
      </c>
      <c r="E75" s="27">
        <f>'Portfolio Returns'!D75-$B75</f>
        <v>1.4810428130783473E-2</v>
      </c>
      <c r="F75" s="27">
        <f>'Portfolio Returns'!E75-$B75</f>
        <v>2.9520959274116524E-2</v>
      </c>
      <c r="G75" s="27">
        <f>'Portfolio Returns'!F75-$B75</f>
        <v>5.2603585143896174E-2</v>
      </c>
      <c r="H75" s="27">
        <f>'Portfolio Returns'!G75-$B75</f>
        <v>3.2274921906335227E-2</v>
      </c>
      <c r="I75" s="27">
        <f>'Portfolio Returns'!H75-$B75</f>
        <v>4.0005866139525267E-2</v>
      </c>
      <c r="J75" s="27">
        <f>'Portfolio Returns'!I75-$B75</f>
        <v>4.2901088601922981E-2</v>
      </c>
      <c r="K75" s="27">
        <f>'Portfolio Returns'!J75-$B75</f>
        <v>4.3409503179313018E-2</v>
      </c>
      <c r="L75" s="27">
        <f>'Portfolio Returns'!K75-$B75</f>
        <v>3.3707006637339824E-2</v>
      </c>
      <c r="M75" s="27">
        <f>'Portfolio Returns'!L75-$B75</f>
        <v>2.625005815019529E-2</v>
      </c>
      <c r="N75" s="27">
        <f>'Portfolio Returns'!M75-$B75</f>
        <v>2.6046692319239274E-2</v>
      </c>
      <c r="O75" s="27">
        <f>'Portfolio Returns'!N75-$B75</f>
        <v>4.8315854865194859E-2</v>
      </c>
      <c r="P75" s="27">
        <f>'Portfolio Returns'!O75-$B75</f>
        <v>8.6193999999999993E-2</v>
      </c>
    </row>
    <row r="76" spans="1:26" x14ac:dyDescent="0.35">
      <c r="A76" s="2">
        <v>43524</v>
      </c>
      <c r="B76" s="6">
        <v>1.8000000000000002E-3</v>
      </c>
      <c r="C76" s="27">
        <f>'Portfolio Returns'!B76-$B76</f>
        <v>4.1930472345272717E-2</v>
      </c>
      <c r="D76" s="27">
        <f>'Portfolio Returns'!C76-$B76</f>
        <v>1.9531972729153215E-2</v>
      </c>
      <c r="E76" s="27">
        <f>'Portfolio Returns'!D76-$B76</f>
        <v>9.96693676920948E-3</v>
      </c>
      <c r="F76" s="27">
        <f>'Portfolio Returns'!E76-$B76</f>
        <v>2.2752350999634779E-2</v>
      </c>
      <c r="G76" s="27">
        <f>'Portfolio Returns'!F76-$B76</f>
        <v>3.0731222537212968E-2</v>
      </c>
      <c r="H76" s="27">
        <f>'Portfolio Returns'!G76-$B76</f>
        <v>1.4271202951184159E-2</v>
      </c>
      <c r="I76" s="27">
        <f>'Portfolio Returns'!H76-$B76</f>
        <v>2.3809793947878469E-2</v>
      </c>
      <c r="J76" s="27">
        <f>'Portfolio Returns'!I76-$B76</f>
        <v>2.8339963547227034E-2</v>
      </c>
      <c r="K76" s="27">
        <f>'Portfolio Returns'!J76-$B76</f>
        <v>2.2740338643197158E-2</v>
      </c>
      <c r="L76" s="27">
        <f>'Portfolio Returns'!K76-$B76</f>
        <v>2.0349079653211224E-2</v>
      </c>
      <c r="M76" s="27">
        <f>'Portfolio Returns'!L76-$B76</f>
        <v>1.507629751880455E-2</v>
      </c>
      <c r="N76" s="27">
        <f>'Portfolio Returns'!M76-$B76</f>
        <v>1.7316147480416502E-2</v>
      </c>
      <c r="O76" s="27">
        <f>'Portfolio Returns'!N76-$B76</f>
        <v>3.4254418864442492E-2</v>
      </c>
      <c r="P76" s="27">
        <f>'Portfolio Returns'!O76-$B76</f>
        <v>3.0924210000000004E-2</v>
      </c>
    </row>
    <row r="77" spans="1:26" x14ac:dyDescent="0.35">
      <c r="A77" s="2">
        <v>43555</v>
      </c>
      <c r="B77" s="6">
        <v>1.9000000000000002E-3</v>
      </c>
      <c r="C77" s="27">
        <f>'Portfolio Returns'!B77-$B77</f>
        <v>9.0702627968966457E-2</v>
      </c>
      <c r="D77" s="27">
        <f>'Portfolio Returns'!C77-$B77</f>
        <v>5.2407517604044621E-2</v>
      </c>
      <c r="E77" s="27">
        <f>'Portfolio Returns'!D77-$B77</f>
        <v>-1.8070429607974767E-2</v>
      </c>
      <c r="F77" s="27">
        <f>'Portfolio Returns'!E77-$B77</f>
        <v>2.5438793422801725E-2</v>
      </c>
      <c r="G77" s="27">
        <f>'Portfolio Returns'!F77-$B77</f>
        <v>7.1555072786505539E-2</v>
      </c>
      <c r="H77" s="27">
        <f>'Portfolio Returns'!G77-$B77</f>
        <v>1.3644646637433956E-2</v>
      </c>
      <c r="I77" s="27">
        <f>'Portfolio Returns'!H77-$B77</f>
        <v>4.1679905321678763E-2</v>
      </c>
      <c r="J77" s="27">
        <f>'Portfolio Returns'!I77-$B77</f>
        <v>5.3935585983500692E-2</v>
      </c>
      <c r="K77" s="27">
        <f>'Portfolio Returns'!J77-$B77</f>
        <v>4.4361808392270233E-2</v>
      </c>
      <c r="L77" s="27">
        <f>'Portfolio Returns'!K77-$B77</f>
        <v>2.6742321589265386E-2</v>
      </c>
      <c r="M77" s="27">
        <f>'Portfolio Returns'!L77-$B77</f>
        <v>6.9024655921232324E-3</v>
      </c>
      <c r="N77" s="27">
        <f>'Portfolio Returns'!M77-$B77</f>
        <v>1.0731976628615417E-2</v>
      </c>
      <c r="O77" s="27">
        <f>'Portfolio Returns'!N77-$B77</f>
        <v>7.2166300138287967E-2</v>
      </c>
      <c r="P77" s="27">
        <f>'Portfolio Returns'!O77-$B77</f>
        <v>1.1062289999999999E-2</v>
      </c>
    </row>
    <row r="78" spans="1:26" x14ac:dyDescent="0.35">
      <c r="A78" s="2">
        <v>43585</v>
      </c>
      <c r="B78" s="6">
        <v>2.0999999999999999E-3</v>
      </c>
      <c r="C78" s="27">
        <f>'Portfolio Returns'!B78-$B78</f>
        <v>5.2800895106197558E-2</v>
      </c>
      <c r="D78" s="27">
        <f>'Portfolio Returns'!C78-$B78</f>
        <v>2.7966272840042706E-2</v>
      </c>
      <c r="E78" s="27">
        <f>'Portfolio Returns'!D78-$B78</f>
        <v>0.20786150858710295</v>
      </c>
      <c r="F78" s="27">
        <f>'Portfolio Returns'!E78-$B78</f>
        <v>0.1458372631947408</v>
      </c>
      <c r="G78" s="27">
        <f>'Portfolio Returns'!F78-$B78</f>
        <v>4.0383583973120134E-2</v>
      </c>
      <c r="H78" s="27">
        <f>'Portfolio Returns'!G78-$B78</f>
        <v>0.12690865250092587</v>
      </c>
      <c r="I78" s="27">
        <f>'Portfolio Returns'!H78-$B78</f>
        <v>9.6209558844447721E-2</v>
      </c>
      <c r="J78" s="27">
        <f>'Portfolio Returns'!I78-$B78</f>
        <v>8.5357392909885185E-2</v>
      </c>
      <c r="K78" s="27">
        <f>'Portfolio Returns'!J78-$B78</f>
        <v>7.9148737343346473E-2</v>
      </c>
      <c r="L78" s="27">
        <f>'Portfolio Returns'!K78-$B78</f>
        <v>0.12412254628011153</v>
      </c>
      <c r="M78" s="27">
        <f>'Portfolio Returns'!L78-$B78</f>
        <v>0.15637640008960035</v>
      </c>
      <c r="N78" s="27">
        <f>'Portfolio Returns'!M78-$B78</f>
        <v>0.15885986231621585</v>
      </c>
      <c r="O78" s="27">
        <f>'Portfolio Returns'!N78-$B78</f>
        <v>6.3340032001057131E-2</v>
      </c>
      <c r="P78" s="27">
        <f>'Portfolio Returns'!O78-$B78</f>
        <v>3.5793270000000002E-2</v>
      </c>
    </row>
    <row r="79" spans="1:26" x14ac:dyDescent="0.35">
      <c r="A79" s="2">
        <v>43616</v>
      </c>
      <c r="B79" s="6">
        <v>2.0999999999999999E-3</v>
      </c>
      <c r="C79" s="27">
        <f>'Portfolio Returns'!B79-$B79</f>
        <v>-0.13418722647413572</v>
      </c>
      <c r="D79" s="27">
        <f>'Portfolio Returns'!C79-$B79</f>
        <v>-3.6202350179725958E-2</v>
      </c>
      <c r="E79" s="27">
        <f>'Portfolio Returns'!D79-$B79</f>
        <v>-3.8757076521153795E-2</v>
      </c>
      <c r="F79" s="27">
        <f>'Portfolio Returns'!E79-$B79</f>
        <v>-7.6929136502346576E-2</v>
      </c>
      <c r="G79" s="27">
        <f>'Portfolio Returns'!F79-$B79</f>
        <v>-8.5194788326930851E-2</v>
      </c>
      <c r="H79" s="27">
        <f>'Portfolio Returns'!G79-$B79</f>
        <v>-3.760744966751127E-2</v>
      </c>
      <c r="I79" s="27">
        <f>'Portfolio Returns'!H79-$B79</f>
        <v>-6.9715551058338501E-2</v>
      </c>
      <c r="J79" s="27">
        <f>'Portfolio Returns'!I79-$B79</f>
        <v>-8.583346991228781E-2</v>
      </c>
      <c r="K79" s="27">
        <f>'Portfolio Returns'!J79-$B79</f>
        <v>-6.133725083868536E-2</v>
      </c>
      <c r="L79" s="27">
        <f>'Portfolio Returns'!K79-$B79</f>
        <v>-6.197593242404232E-2</v>
      </c>
      <c r="M79" s="27">
        <f>'Portfolio Returns'!L79-$B79</f>
        <v>-4.7789146248166423E-2</v>
      </c>
      <c r="N79" s="27">
        <f>'Portfolio Returns'!M79-$B79</f>
        <v>-5.7587633877607396E-2</v>
      </c>
      <c r="O79" s="27">
        <f>'Portfolio Returns'!N79-$B79</f>
        <v>-0.10504723621995558</v>
      </c>
      <c r="P79" s="27">
        <f>'Portfolio Returns'!O79-$B79</f>
        <v>-6.3778559999999998E-2</v>
      </c>
    </row>
    <row r="80" spans="1:26" x14ac:dyDescent="0.35">
      <c r="A80" s="2">
        <v>43646</v>
      </c>
      <c r="B80" s="6">
        <v>1.8000000000000002E-3</v>
      </c>
      <c r="C80" s="27">
        <f>'Portfolio Returns'!B80-$B80</f>
        <v>0.12087696361190428</v>
      </c>
      <c r="D80" s="27">
        <f>'Portfolio Returns'!C80-$B80</f>
        <v>6.1638633346247994E-2</v>
      </c>
      <c r="E80" s="27">
        <f>'Portfolio Returns'!D80-$B80</f>
        <v>5.4162821728172682E-2</v>
      </c>
      <c r="F80" s="27">
        <f>'Portfolio Returns'!E80-$B80</f>
        <v>8.084847848166532E-2</v>
      </c>
      <c r="G80" s="27">
        <f>'Portfolio Returns'!F80-$B80</f>
        <v>9.1257798479076141E-2</v>
      </c>
      <c r="H80" s="27">
        <f>'Portfolio Returns'!G80-$B80</f>
        <v>5.7526936956306576E-2</v>
      </c>
      <c r="I80" s="27">
        <f>'Portfolio Returns'!H80-$B80</f>
        <v>7.8892806228774981E-2</v>
      </c>
      <c r="J80" s="27">
        <f>'Portfolio Returns'!I80-$B80</f>
        <v>8.9388845574557313E-2</v>
      </c>
      <c r="K80" s="27">
        <f>'Portfolio Returns'!J80-$B80</f>
        <v>7.4579263008143243E-2</v>
      </c>
      <c r="L80" s="27">
        <f>'Portfolio Returns'!K80-$B80</f>
        <v>7.2710310103624415E-2</v>
      </c>
      <c r="M80" s="27">
        <f>'Portfolio Returns'!L80-$B80</f>
        <v>6.2329398240160906E-2</v>
      </c>
      <c r="N80" s="27">
        <f>'Portfolio Returns'!M80-$B80</f>
        <v>6.8253231266726541E-2</v>
      </c>
      <c r="O80" s="27">
        <f>'Portfolio Returns'!N80-$B80</f>
        <v>0.10235788337039986</v>
      </c>
      <c r="P80" s="27">
        <f>'Portfolio Returns'!O80-$B80</f>
        <v>6.547886E-2</v>
      </c>
    </row>
    <row r="81" spans="1:16" x14ac:dyDescent="0.35">
      <c r="A81" s="2">
        <v>43677</v>
      </c>
      <c r="B81" s="6">
        <v>1.9000000000000002E-3</v>
      </c>
      <c r="C81" s="27">
        <f>'Portfolio Returns'!B81-$B81</f>
        <v>7.1717010598402645E-2</v>
      </c>
      <c r="D81" s="27">
        <f>'Portfolio Returns'!C81-$B81</f>
        <v>7.8129231735647245E-2</v>
      </c>
      <c r="E81" s="27">
        <f>'Portfolio Returns'!D81-$B81</f>
        <v>2.8081402700109961E-2</v>
      </c>
      <c r="F81" s="27">
        <f>'Portfolio Returns'!E81-$B81</f>
        <v>4.5535645859427036E-2</v>
      </c>
      <c r="G81" s="27">
        <f>'Portfolio Returns'!F81-$B81</f>
        <v>7.4923121167024945E-2</v>
      </c>
      <c r="H81" s="27">
        <f>'Portfolio Returns'!G81-$B81</f>
        <v>5.0602925766101738E-2</v>
      </c>
      <c r="I81" s="27">
        <f>'Portfolio Returns'!H81-$B81</f>
        <v>5.9309215011386612E-2</v>
      </c>
      <c r="J81" s="27">
        <f>'Portfolio Returns'!I81-$B81</f>
        <v>6.2411163908140624E-2</v>
      </c>
      <c r="K81" s="27">
        <f>'Portfolio Returns'!J81-$B81</f>
        <v>6.4014219192451774E-2</v>
      </c>
      <c r="L81" s="27">
        <f>'Portfolio Returns'!K81-$B81</f>
        <v>5.1502261933567453E-2</v>
      </c>
      <c r="M81" s="27">
        <f>'Portfolio Returns'!L81-$B81</f>
        <v>4.2454529297046691E-2</v>
      </c>
      <c r="N81" s="27">
        <f>'Portfolio Returns'!M81-$B81</f>
        <v>4.1813307183322226E-2</v>
      </c>
      <c r="O81" s="27">
        <f>'Portfolio Returns'!N81-$B81</f>
        <v>6.8635894036022299E-2</v>
      </c>
      <c r="P81" s="27">
        <f>'Portfolio Returns'!O81-$B81</f>
        <v>9.9543099999999992E-3</v>
      </c>
    </row>
    <row r="82" spans="1:16" x14ac:dyDescent="0.35">
      <c r="A82" s="2">
        <v>43708</v>
      </c>
      <c r="B82" s="6">
        <v>1.5999999999999999E-3</v>
      </c>
      <c r="C82" s="27">
        <f>'Portfolio Returns'!B82-$B82</f>
        <v>-1.830841294310721E-2</v>
      </c>
      <c r="D82" s="27">
        <f>'Portfolio Returns'!C82-$B82</f>
        <v>1.6783045076933335E-2</v>
      </c>
      <c r="E82" s="27">
        <f>'Portfolio Returns'!D82-$B82</f>
        <v>-4.2637622013443628E-2</v>
      </c>
      <c r="F82" s="27">
        <f>'Portfolio Returns'!E82-$B82</f>
        <v>-3.2905938385309058E-2</v>
      </c>
      <c r="G82" s="27">
        <f>'Portfolio Returns'!F82-$B82</f>
        <v>-7.6268393308693682E-4</v>
      </c>
      <c r="H82" s="27">
        <f>'Portfolio Returns'!G82-$B82</f>
        <v>-1.5898321822773998E-2</v>
      </c>
      <c r="I82" s="27">
        <f>'Portfolio Returns'!H82-$B82</f>
        <v>-1.4720996626539168E-2</v>
      </c>
      <c r="J82" s="27">
        <f>'Portfolio Returns'!I82-$B82</f>
        <v>-1.5617850705681179E-2</v>
      </c>
      <c r="K82" s="27">
        <f>'Portfolio Returns'!J82-$B82</f>
        <v>-6.8449862006710422E-3</v>
      </c>
      <c r="L82" s="27">
        <f>'Portfolio Returns'!K82-$B82</f>
        <v>-2.1700152973265285E-2</v>
      </c>
      <c r="M82" s="27">
        <f>'Portfolio Returns'!L82-$B82</f>
        <v>-2.8320567688334592E-2</v>
      </c>
      <c r="N82" s="27">
        <f>'Portfolio Returns'!M82-$B82</f>
        <v>-3.1829713490338647E-2</v>
      </c>
      <c r="O82" s="27">
        <f>'Portfolio Returns'!N82-$B82</f>
        <v>-1.3723042246132744E-2</v>
      </c>
      <c r="P82" s="27">
        <f>'Portfolio Returns'!O82-$B82</f>
        <v>-2.193933E-2</v>
      </c>
    </row>
    <row r="83" spans="1:16" x14ac:dyDescent="0.35">
      <c r="A83" s="2">
        <v>43738</v>
      </c>
      <c r="B83" s="6">
        <v>1.8000000000000002E-3</v>
      </c>
      <c r="C83" s="27">
        <f>'Portfolio Returns'!B83-$B83</f>
        <v>6.8622635056953013E-2</v>
      </c>
      <c r="D83" s="27">
        <f>'Portfolio Returns'!C83-$B83</f>
        <v>3.2134770685809742E-2</v>
      </c>
      <c r="E83" s="27">
        <f>'Portfolio Returns'!D83-$B83</f>
        <v>-5.368387696476138E-2</v>
      </c>
      <c r="F83" s="27">
        <f>'Portfolio Returns'!E83-$B83</f>
        <v>-4.761272156075619E-3</v>
      </c>
      <c r="G83" s="27">
        <f>'Portfolio Returns'!F83-$B83</f>
        <v>5.0378702871381374E-2</v>
      </c>
      <c r="H83" s="27">
        <f>'Portfolio Returns'!G83-$B83</f>
        <v>-1.5065485522004374E-2</v>
      </c>
      <c r="I83" s="27">
        <f>'Portfolio Returns'!H83-$B83</f>
        <v>1.5691176259333788E-2</v>
      </c>
      <c r="J83" s="27">
        <f>'Portfolio Returns'!I83-$B83</f>
        <v>2.8924040958738597E-2</v>
      </c>
      <c r="K83" s="27">
        <f>'Portfolio Returns'!J83-$B83</f>
        <v>1.9802074865952781E-2</v>
      </c>
      <c r="L83" s="27">
        <f>'Portfolio Returns'!K83-$B83</f>
        <v>-1.6525870466900002E-3</v>
      </c>
      <c r="M83" s="27">
        <f>'Portfolio Returns'!L83-$B83</f>
        <v>-2.428949623247571E-2</v>
      </c>
      <c r="N83" s="27">
        <f>'Portfolio Returns'!M83-$B83</f>
        <v>-2.0640709795361385E-2</v>
      </c>
      <c r="O83" s="27">
        <f>'Portfolio Returns'!N83-$B83</f>
        <v>4.9094410980552908E-2</v>
      </c>
      <c r="P83" s="27">
        <f>'Portfolio Returns'!O83-$B83</f>
        <v>1.4232970000000001E-2</v>
      </c>
    </row>
    <row r="84" spans="1:16" x14ac:dyDescent="0.35">
      <c r="A84" s="2">
        <v>43769</v>
      </c>
      <c r="B84" s="6">
        <v>1.8000000000000002E-3</v>
      </c>
      <c r="C84" s="27">
        <f>'Portfolio Returns'!B84-$B84</f>
        <v>0.10317643438882687</v>
      </c>
      <c r="D84" s="27">
        <f>'Portfolio Returns'!C84-$B84</f>
        <v>5.217487908126618E-3</v>
      </c>
      <c r="E84" s="27">
        <f>'Portfolio Returns'!D84-$B84</f>
        <v>-4.8741581759308194E-3</v>
      </c>
      <c r="F84" s="27">
        <f>'Portfolio Returns'!E84-$B84</f>
        <v>3.8346078849972258E-2</v>
      </c>
      <c r="G84" s="27">
        <f>'Portfolio Returns'!F84-$B84</f>
        <v>5.419696114847674E-2</v>
      </c>
      <c r="H84" s="27">
        <f>'Portfolio Returns'!G84-$B84</f>
        <v>-3.3291743810497229E-4</v>
      </c>
      <c r="I84" s="27">
        <f>'Portfolio Returns'!H84-$B84</f>
        <v>3.4506588040340881E-2</v>
      </c>
      <c r="J84" s="27">
        <f>'Portfolio Returns'!I84-$B84</f>
        <v>5.167404962746238E-2</v>
      </c>
      <c r="K84" s="27">
        <f>'Portfolio Returns'!J84-$B84</f>
        <v>2.7184313007287322E-2</v>
      </c>
      <c r="L84" s="27">
        <f>'Portfolio Returns'!K84-$B84</f>
        <v>2.4661401486272962E-2</v>
      </c>
      <c r="M84" s="27">
        <f>'Portfolio Returns'!L84-$B84</f>
        <v>7.9492302973564397E-3</v>
      </c>
      <c r="N84" s="27">
        <f>'Portfolio Returns'!M84-$B84</f>
        <v>1.7745124945426464E-2</v>
      </c>
      <c r="O84" s="27">
        <f>'Portfolio Returns'!N84-$B84</f>
        <v>7.2779585836211039E-2</v>
      </c>
      <c r="P84" s="27">
        <f>'Portfolio Returns'!O84-$B84</f>
        <v>1.745594E-2</v>
      </c>
    </row>
    <row r="85" spans="1:16" x14ac:dyDescent="0.35">
      <c r="A85" s="2">
        <v>43799</v>
      </c>
      <c r="B85" s="6">
        <v>1.8000000000000002E-3</v>
      </c>
      <c r="C85" s="27">
        <f>'Portfolio Returns'!B85-$B85</f>
        <v>7.2773050367414244E-2</v>
      </c>
      <c r="D85" s="27">
        <f>'Portfolio Returns'!C85-$B85</f>
        <v>-2.1673344006761328E-2</v>
      </c>
      <c r="E85" s="27">
        <f>'Portfolio Returns'!D85-$B85</f>
        <v>0.15239468814401505</v>
      </c>
      <c r="F85" s="27">
        <f>'Portfolio Returns'!E85-$B85</f>
        <v>0.12054603303337472</v>
      </c>
      <c r="G85" s="27">
        <f>'Portfolio Returns'!F85-$B85</f>
        <v>2.5549853180326456E-2</v>
      </c>
      <c r="H85" s="27">
        <f>'Portfolio Returns'!G85-$B85</f>
        <v>7.4064073676165687E-2</v>
      </c>
      <c r="I85" s="27">
        <f>'Portfolio Returns'!H85-$B85</f>
        <v>6.7831464834889318E-2</v>
      </c>
      <c r="J85" s="27">
        <f>'Portfolio Returns'!I85-$B85</f>
        <v>6.9066861218020553E-2</v>
      </c>
      <c r="K85" s="27">
        <f>'Portfolio Returns'!J85-$B85</f>
        <v>4.5455262624476654E-2</v>
      </c>
      <c r="L85" s="27">
        <f>'Portfolio Returns'!K85-$B85</f>
        <v>8.8972270662170755E-2</v>
      </c>
      <c r="M85" s="27">
        <f>'Portfolio Returns'!L85-$B85</f>
        <v>0.1096189179361997</v>
      </c>
      <c r="N85" s="27">
        <f>'Portfolio Returns'!M85-$B85</f>
        <v>0.11906355737361725</v>
      </c>
      <c r="O85" s="27">
        <f>'Portfolio Returns'!N85-$B85</f>
        <v>6.1845935270239204E-2</v>
      </c>
      <c r="P85" s="27">
        <f>'Portfolio Returns'!O85-$B85</f>
        <v>3.319652E-2</v>
      </c>
    </row>
    <row r="86" spans="1:16" x14ac:dyDescent="0.35">
      <c r="A86" s="2">
        <v>43830</v>
      </c>
      <c r="B86" s="6">
        <v>1.5999999999999999E-3</v>
      </c>
      <c r="C86" s="27">
        <f>'Portfolio Returns'!B86-$B86</f>
        <v>9.2604011278372408E-2</v>
      </c>
      <c r="D86" s="27">
        <f>'Portfolio Returns'!C86-$B86</f>
        <v>2.1400722233677883E-2</v>
      </c>
      <c r="E86" s="27">
        <f>'Portfolio Returns'!D86-$B86</f>
        <v>-4.246870416771404E-2</v>
      </c>
      <c r="F86" s="27">
        <f>'Portfolio Returns'!E86-$B86</f>
        <v>1.1560382010720543E-2</v>
      </c>
      <c r="G86" s="27">
        <f>'Portfolio Returns'!F86-$B86</f>
        <v>5.7002366756025151E-2</v>
      </c>
      <c r="H86" s="27">
        <f>'Portfolio Returns'!G86-$B86</f>
        <v>-1.3727462287087676E-2</v>
      </c>
      <c r="I86" s="27">
        <f>'Portfolio Returns'!H86-$B86</f>
        <v>2.3845343114778754E-2</v>
      </c>
      <c r="J86" s="27">
        <f>'Portfolio Returns'!I86-$B86</f>
        <v>4.1035010155677169E-2</v>
      </c>
      <c r="K86" s="27">
        <f>'Portfolio Returns'!J86-$B86</f>
        <v>2.3234187894503534E-2</v>
      </c>
      <c r="L86" s="27">
        <f>'Portfolio Returns'!K86-$B86</f>
        <v>7.2668312941555529E-3</v>
      </c>
      <c r="M86" s="27">
        <f>'Portfolio Returns'!L86-$B86</f>
        <v>-1.618754734282701E-2</v>
      </c>
      <c r="N86" s="27">
        <f>'Portfolio Returns'!M86-$B86</f>
        <v>-9.0672184383575535E-3</v>
      </c>
      <c r="O86" s="27">
        <f>'Portfolio Returns'!N86-$B86</f>
        <v>6.4856081924824852E-2</v>
      </c>
      <c r="P86" s="27">
        <f>'Portfolio Returns'!O86-$B86</f>
        <v>2.689068E-2</v>
      </c>
    </row>
    <row r="87" spans="1:16" x14ac:dyDescent="0.35">
      <c r="A87" s="2">
        <v>43861</v>
      </c>
      <c r="B87" s="6">
        <v>7.4999999999999993E-5</v>
      </c>
      <c r="C87" s="27">
        <f>'Portfolio Returns'!B87-$B87</f>
        <v>5.2526872148756003E-2</v>
      </c>
      <c r="D87" s="27">
        <f>'Portfolio Returns'!C87-$B87</f>
        <v>3.6482537578040237E-3</v>
      </c>
      <c r="E87" s="27">
        <f>'Portfolio Returns'!D87-$B87</f>
        <v>-4.4756265861437501E-2</v>
      </c>
      <c r="F87" s="27">
        <f>'Portfolio Returns'!E87-$B87</f>
        <v>-5.8430106573601013E-3</v>
      </c>
      <c r="G87" s="27">
        <f>'Portfolio Returns'!F87-$B87</f>
        <v>2.8087562953280014E-2</v>
      </c>
      <c r="H87" s="27">
        <f>'Portfolio Returns'!G87-$B87</f>
        <v>-2.2974232032778815E-2</v>
      </c>
      <c r="I87" s="27">
        <f>'Portfolio Returns'!H87-$B87</f>
        <v>3.8062866817075076E-3</v>
      </c>
      <c r="J87" s="27">
        <f>'Portfolio Returns'!I87-$B87</f>
        <v>1.5986433048469632E-2</v>
      </c>
      <c r="K87" s="27">
        <f>'Portfolio Returns'!J87-$B87</f>
        <v>3.7667784507316366E-3</v>
      </c>
      <c r="L87" s="27">
        <f>'Portfolio Returns'!K87-$B87</f>
        <v>-8.3343514540787453E-3</v>
      </c>
      <c r="M87" s="27">
        <f>'Portfolio Returns'!L87-$B87</f>
        <v>-2.5347048136569846E-2</v>
      </c>
      <c r="N87" s="27">
        <f>'Portfolio Returns'!M87-$B87</f>
        <v>-2.0459186297474646E-2</v>
      </c>
      <c r="O87" s="27">
        <f>'Portfolio Returns'!N87-$B87</f>
        <v>3.302283466954626E-2</v>
      </c>
      <c r="P87" s="27">
        <f>'Portfolio Returns'!O87-$B87</f>
        <v>-1.8027760000000001E-3</v>
      </c>
    </row>
    <row r="88" spans="1:16" x14ac:dyDescent="0.35">
      <c r="A88" s="2">
        <v>43890</v>
      </c>
      <c r="B88" s="6">
        <v>7.4999999999999993E-5</v>
      </c>
      <c r="C88" s="27">
        <f>'Portfolio Returns'!B88-$B88</f>
        <v>-0.121463040412171</v>
      </c>
      <c r="D88" s="27">
        <f>'Portfolio Returns'!C88-$B88</f>
        <v>-9.5922951182751251E-2</v>
      </c>
      <c r="E88" s="27">
        <f>'Portfolio Returns'!D88-$B88</f>
        <v>-0.16185839684190134</v>
      </c>
      <c r="F88" s="27">
        <f>'Portfolio Returns'!E88-$B88</f>
        <v>-0.14570025427000921</v>
      </c>
      <c r="G88" s="27">
        <f>'Portfolio Returns'!F88-$B88</f>
        <v>-0.10869299579746113</v>
      </c>
      <c r="H88" s="27">
        <f>'Portfolio Returns'!G88-$B88</f>
        <v>-0.13218744629528381</v>
      </c>
      <c r="I88" s="27">
        <f>'Portfolio Returns'!H88-$B88</f>
        <v>-0.12641479614560786</v>
      </c>
      <c r="J88" s="27">
        <f>'Portfolio Returns'!I88-$B88</f>
        <v>-0.12517685721224864</v>
      </c>
      <c r="K88" s="27">
        <f>'Portfolio Returns'!J88-$B88</f>
        <v>-0.11879183490489371</v>
      </c>
      <c r="L88" s="27">
        <f>'Portfolio Returns'!K88-$B88</f>
        <v>-0.13527569631968123</v>
      </c>
      <c r="M88" s="27">
        <f>'Portfolio Returns'!L88-$B88</f>
        <v>-0.14463177206709826</v>
      </c>
      <c r="N88" s="27">
        <f>'Portfolio Returns'!M88-$B88</f>
        <v>-0.14718578099004026</v>
      </c>
      <c r="O88" s="27">
        <f>'Portfolio Returns'!N88-$B88</f>
        <v>-0.12039455820926008</v>
      </c>
      <c r="P88" s="27">
        <f>'Portfolio Returns'!O88-$B88</f>
        <v>-7.7993070000000012E-2</v>
      </c>
    </row>
    <row r="89" spans="1:16" x14ac:dyDescent="0.35">
      <c r="A89" s="2">
        <v>43921</v>
      </c>
      <c r="B89" s="6">
        <v>7.4999999999999993E-5</v>
      </c>
      <c r="C89" s="27">
        <f>'Portfolio Returns'!B89-$B89</f>
        <v>-7.2389232601446099E-2</v>
      </c>
      <c r="D89" s="27">
        <f>'Portfolio Returns'!C89-$B89</f>
        <v>-2.9015812180564989E-2</v>
      </c>
      <c r="E89" s="27">
        <f>'Portfolio Returns'!D89-$B89</f>
        <v>-0.19721040272039331</v>
      </c>
      <c r="F89" s="27">
        <f>'Portfolio Returns'!E89-$B89</f>
        <v>-0.14728193467281442</v>
      </c>
      <c r="G89" s="27">
        <f>'Portfolio Returns'!F89-$B89</f>
        <v>-5.070252239100554E-2</v>
      </c>
      <c r="H89" s="27">
        <f>'Portfolio Returns'!G89-$B89</f>
        <v>-0.12152283697747057</v>
      </c>
      <c r="I89" s="27">
        <f>'Portfolio Returns'!H89-$B89</f>
        <v>-9.9538482500801453E-2</v>
      </c>
      <c r="J89" s="27">
        <f>'Portfolio Returns'!I89-$B89</f>
        <v>-9.2751170025962629E-2</v>
      </c>
      <c r="K89" s="27">
        <f>'Portfolio Returns'!J89-$B89</f>
        <v>-8.1907814920742353E-2</v>
      </c>
      <c r="L89" s="27">
        <f>'Portfolio Returns'!K89-$B89</f>
        <v>-0.12395646255569943</v>
      </c>
      <c r="M89" s="27">
        <f>'Portfolio Returns'!L89-$B89</f>
        <v>-0.1510893676005329</v>
      </c>
      <c r="N89" s="27">
        <f>'Portfolio Returns'!M89-$B89</f>
        <v>-0.15542670964262101</v>
      </c>
      <c r="O89" s="27">
        <f>'Portfolio Returns'!N89-$B89</f>
        <v>-7.6196665529164598E-2</v>
      </c>
      <c r="P89" s="27">
        <f>'Portfolio Returns'!O89-$B89</f>
        <v>-0.14180759999999998</v>
      </c>
    </row>
    <row r="90" spans="1:16" x14ac:dyDescent="0.35">
      <c r="A90" s="2">
        <v>43951</v>
      </c>
      <c r="B90" s="6">
        <v>7.4999999999999993E-5</v>
      </c>
      <c r="C90" s="27">
        <f>'Portfolio Returns'!B90-$B90</f>
        <v>0.14434890057202471</v>
      </c>
      <c r="D90" s="27">
        <f>'Portfolio Returns'!C90-$B90</f>
        <v>7.5712817530132523E-2</v>
      </c>
      <c r="E90" s="27">
        <f>'Portfolio Returns'!D90-$B90</f>
        <v>0.11286544108535583</v>
      </c>
      <c r="F90" s="27">
        <f>'Portfolio Returns'!E90-$B90</f>
        <v>0.12545882488002341</v>
      </c>
      <c r="G90" s="27">
        <f>'Portfolio Returns'!F90-$B90</f>
        <v>0.11003085905107861</v>
      </c>
      <c r="H90" s="27">
        <f>'Portfolio Returns'!G90-$B90</f>
        <v>9.6146760485505342E-2</v>
      </c>
      <c r="I90" s="27">
        <f>'Portfolio Returns'!H90-$B90</f>
        <v>0.11097571972917102</v>
      </c>
      <c r="J90" s="27">
        <f>'Portfolio Returns'!I90-$B90</f>
        <v>0.11931901493988444</v>
      </c>
      <c r="K90" s="27">
        <f>'Portfolio Returns'!J90-$B90</f>
        <v>0.10215999417941139</v>
      </c>
      <c r="L90" s="27">
        <f>'Portfolio Returns'!K90-$B90</f>
        <v>0.11144815006821722</v>
      </c>
      <c r="M90" s="27">
        <f>'Portfolio Returns'!L90-$B90</f>
        <v>0.10858326232297805</v>
      </c>
      <c r="N90" s="27">
        <f>'Portfolio Returns'!M90-$B90</f>
        <v>0.11544687062716727</v>
      </c>
      <c r="O90" s="27">
        <f>'Portfolio Returns'!N90-$B90</f>
        <v>0.12747333801497937</v>
      </c>
      <c r="P90" s="27">
        <f>'Portfolio Returns'!O90-$B90</f>
        <v>0.12960160000000001</v>
      </c>
    </row>
    <row r="91" spans="1:16" x14ac:dyDescent="0.35">
      <c r="A91" s="2">
        <v>43982</v>
      </c>
      <c r="B91" s="6">
        <v>7.4999999999999993E-5</v>
      </c>
      <c r="C91" s="27">
        <f>'Portfolio Returns'!B91-$B91</f>
        <v>8.1464253975185127E-2</v>
      </c>
      <c r="D91" s="27">
        <f>'Portfolio Returns'!C91-$B91</f>
        <v>-1.6757063323688821E-2</v>
      </c>
      <c r="E91" s="27">
        <f>'Portfolio Returns'!D91-$B91</f>
        <v>8.1140615168139793E-2</v>
      </c>
      <c r="F91" s="27">
        <f>'Portfolio Returns'!E91-$B91</f>
        <v>8.127007069095793E-2</v>
      </c>
      <c r="G91" s="27">
        <f>'Portfolio Returns'!F91-$B91</f>
        <v>3.2353595325748156E-2</v>
      </c>
      <c r="H91" s="27">
        <f>'Portfolio Returns'!G91-$B91</f>
        <v>3.708665984681693E-2</v>
      </c>
      <c r="I91" s="27">
        <f>'Portfolio Returns'!H91-$B91</f>
        <v>4.8615935273212035E-2</v>
      </c>
      <c r="J91" s="27">
        <f>'Portfolio Returns'!I91-$B91</f>
        <v>5.6828014948705312E-2</v>
      </c>
      <c r="K91" s="27">
        <f>'Portfolio Returns'!J91-$B91</f>
        <v>3.2272685623986823E-2</v>
      </c>
      <c r="L91" s="27">
        <f>'Portfolio Returns'!K91-$B91</f>
        <v>5.6747105246943978E-2</v>
      </c>
      <c r="M91" s="27">
        <f>'Portfolio Returns'!L91-$B91</f>
        <v>6.1593443350478602E-2</v>
      </c>
      <c r="N91" s="27">
        <f>'Portfolio Returns'!M91-$B91</f>
        <v>7.1415575080365987E-2</v>
      </c>
      <c r="O91" s="27">
        <f>'Portfolio Returns'!N91-$B91</f>
        <v>6.1787626634705807E-2</v>
      </c>
      <c r="P91" s="27">
        <f>'Portfolio Returns'!O91-$B91</f>
        <v>5.3663750000000003E-2</v>
      </c>
    </row>
    <row r="92" spans="1:16" x14ac:dyDescent="0.35">
      <c r="A92" s="2">
        <v>44012</v>
      </c>
      <c r="B92" s="6">
        <v>7.4999999999999993E-5</v>
      </c>
      <c r="C92" s="27">
        <f>'Portfolio Returns'!B92-$B92</f>
        <v>0.13741153132636602</v>
      </c>
      <c r="D92" s="27">
        <f>'Portfolio Returns'!C92-$B92</f>
        <v>3.0926689162631686E-2</v>
      </c>
      <c r="E92" s="27">
        <f>'Portfolio Returns'!D92-$B92</f>
        <v>-5.069548954154985E-2</v>
      </c>
      <c r="F92" s="27">
        <f>'Portfolio Returns'!E92-$B92</f>
        <v>2.4547318805616503E-2</v>
      </c>
      <c r="G92" s="27">
        <f>'Portfolio Returns'!F92-$B92</f>
        <v>8.4169110244498843E-2</v>
      </c>
      <c r="H92" s="27">
        <f>'Portfolio Returns'!G92-$B92</f>
        <v>-1.3965509124668162E-2</v>
      </c>
      <c r="I92" s="27">
        <f>'Portfolio Returns'!H92-$B92</f>
        <v>3.9214243649149279E-2</v>
      </c>
      <c r="J92" s="27">
        <f>'Portfolio Returns'!I92-$B92</f>
        <v>6.3763565568453459E-2</v>
      </c>
      <c r="K92" s="27">
        <f>'Portfolio Returns'!J92-$B92</f>
        <v>3.7142355027519884E-2</v>
      </c>
      <c r="L92" s="27">
        <f>'Portfolio Returns'!K92-$B92</f>
        <v>1.67368103514745E-2</v>
      </c>
      <c r="M92" s="27">
        <f>'Portfolio Returns'!L92-$B92</f>
        <v>-1.5560351713921955E-2</v>
      </c>
      <c r="N92" s="27">
        <f>'Portfolio Returns'!M92-$B92</f>
        <v>-4.9118674975485183E-3</v>
      </c>
      <c r="O92" s="27">
        <f>'Portfolio Returns'!N92-$B92</f>
        <v>9.7303860806827541E-2</v>
      </c>
      <c r="P92" s="27">
        <f>'Portfolio Returns'!O92-$B92</f>
        <v>2.5224080000000003E-2</v>
      </c>
    </row>
    <row r="93" spans="1:16" x14ac:dyDescent="0.35">
      <c r="A93" s="2">
        <v>44043</v>
      </c>
      <c r="B93" s="6">
        <v>7.4999999999999993E-5</v>
      </c>
      <c r="C93" s="27">
        <f>'Portfolio Returns'!B93-$B93</f>
        <v>0.15275907750857504</v>
      </c>
      <c r="D93" s="27">
        <f>'Portfolio Returns'!C93-$B93</f>
        <v>9.8148170239496221E-2</v>
      </c>
      <c r="E93" s="27">
        <f>'Portfolio Returns'!D93-$B93</f>
        <v>4.7471711490380035E-2</v>
      </c>
      <c r="F93" s="27">
        <f>'Portfolio Returns'!E93-$B93</f>
        <v>8.9586657897658031E-2</v>
      </c>
      <c r="G93" s="27">
        <f>'Portfolio Returns'!F93-$B93</f>
        <v>0.12545362387403564</v>
      </c>
      <c r="H93" s="27">
        <f>'Portfolio Returns'!G93-$B93</f>
        <v>7.0276117927482326E-2</v>
      </c>
      <c r="I93" s="27">
        <f>'Portfolio Returns'!H93-$B93</f>
        <v>9.9459653079483748E-2</v>
      </c>
      <c r="J93" s="27">
        <f>'Portfolio Returns'!I93-$B93</f>
        <v>0.11278450918675657</v>
      </c>
      <c r="K93" s="27">
        <f>'Portfolio Returns'!J93-$B93</f>
        <v>9.9131782369486873E-2</v>
      </c>
      <c r="L93" s="27">
        <f>'Portfolio Returns'!K93-$B93</f>
        <v>8.6462667682207825E-2</v>
      </c>
      <c r="M93" s="27">
        <f>'Portfolio Returns'!L93-$B93</f>
        <v>6.8135739842022772E-2</v>
      </c>
      <c r="N93" s="27">
        <f>'Portfolio Returns'!M93-$B93</f>
        <v>7.3596830568930641E-2</v>
      </c>
      <c r="O93" s="27">
        <f>'Portfolio Returns'!N93-$B93</f>
        <v>0.13130815945293978</v>
      </c>
      <c r="P93" s="27">
        <f>'Portfolio Returns'!O93-$B93</f>
        <v>5.5453970000000005E-2</v>
      </c>
    </row>
    <row r="94" spans="1:16" x14ac:dyDescent="0.35">
      <c r="A94" s="2">
        <v>44074</v>
      </c>
      <c r="B94" s="6">
        <v>7.4999999999999993E-5</v>
      </c>
      <c r="C94" s="27">
        <f>'Portfolio Returns'!B94-$B94</f>
        <v>0.20049295419784735</v>
      </c>
      <c r="D94" s="27">
        <f>'Portfolio Returns'!C94-$B94</f>
        <v>5.3454250927274675E-2</v>
      </c>
      <c r="E94" s="27">
        <f>'Portfolio Returns'!D94-$B94</f>
        <v>0.12008054816718676</v>
      </c>
      <c r="F94" s="27">
        <f>'Portfolio Returns'!E94-$B94</f>
        <v>0.15224551057945102</v>
      </c>
      <c r="G94" s="27">
        <f>'Portfolio Returns'!F94-$B94</f>
        <v>0.12697360256256102</v>
      </c>
      <c r="H94" s="27">
        <f>'Portfolio Returns'!G94-$B94</f>
        <v>9.0098714409226316E-2</v>
      </c>
      <c r="I94" s="27">
        <f>'Portfolio Returns'!H94-$B94</f>
        <v>0.12467591776410292</v>
      </c>
      <c r="J94" s="27">
        <f>'Portfolio Returns'!I94-$B94</f>
        <v>0.14363017687253904</v>
      </c>
      <c r="K94" s="27">
        <f>'Portfolio Returns'!J94-$B94</f>
        <v>0.10687050105489586</v>
      </c>
      <c r="L94" s="27">
        <f>'Portfolio Returns'!K94-$B94</f>
        <v>0.12352707536487388</v>
      </c>
      <c r="M94" s="27">
        <f>'Portfolio Returns'!L94-$B94</f>
        <v>0.1147965293222704</v>
      </c>
      <c r="N94" s="27">
        <f>'Portfolio Returns'!M94-$B94</f>
        <v>0.12950039964932769</v>
      </c>
      <c r="O94" s="27">
        <f>'Portfolio Returns'!N94-$B94</f>
        <v>0.16304397294066675</v>
      </c>
      <c r="P94" s="27">
        <f>'Portfolio Returns'!O94-$B94</f>
        <v>6.8367189999999994E-2</v>
      </c>
    </row>
    <row r="95" spans="1:16" x14ac:dyDescent="0.35">
      <c r="A95" s="2">
        <v>44104</v>
      </c>
      <c r="B95" s="6">
        <v>7.4999999999999993E-5</v>
      </c>
      <c r="C95" s="27">
        <f>'Portfolio Returns'!B95-$B95</f>
        <v>-0.10824648567245206</v>
      </c>
      <c r="D95" s="27">
        <f>'Portfolio Returns'!C95-$B95</f>
        <v>4.6848794950918229E-3</v>
      </c>
      <c r="E95" s="27">
        <f>'Portfolio Returns'!D95-$B95</f>
        <v>-6.0965018166804615E-2</v>
      </c>
      <c r="F95" s="27">
        <f>'Portfolio Returns'!E95-$B95</f>
        <v>-7.9877605169063601E-2</v>
      </c>
      <c r="G95" s="27">
        <f>'Portfolio Returns'!F95-$B95</f>
        <v>-5.1780803088680112E-2</v>
      </c>
      <c r="H95" s="27">
        <f>'Portfolio Returns'!G95-$B95</f>
        <v>-3.1422564218951218E-2</v>
      </c>
      <c r="I95" s="27">
        <f>'Portfolio Returns'!H95-$B95</f>
        <v>-5.4842208114721611E-2</v>
      </c>
      <c r="J95" s="27">
        <f>'Portfolio Returns'!I95-$B95</f>
        <v>-6.8193277504154229E-2</v>
      </c>
      <c r="K95" s="27">
        <f>'Portfolio Returns'!J95-$B95</f>
        <v>-3.9960436212268254E-2</v>
      </c>
      <c r="L95" s="27">
        <f>'Portfolio Returns'!K95-$B95</f>
        <v>-5.6372910627742363E-2</v>
      </c>
      <c r="M95" s="27">
        <f>'Portfolio Returns'!L95-$B95</f>
        <v>-5.2563185384990066E-2</v>
      </c>
      <c r="N95" s="27">
        <f>'Portfolio Returns'!M95-$B95</f>
        <v>-6.3856321901744464E-2</v>
      </c>
      <c r="O95" s="27">
        <f>'Portfolio Returns'!N95-$B95</f>
        <v>-8.0932065888378521E-2</v>
      </c>
      <c r="P95" s="27">
        <f>'Portfolio Returns'!O95-$B95</f>
        <v>-3.5131490000000001E-2</v>
      </c>
    </row>
    <row r="96" spans="1:16" x14ac:dyDescent="0.35">
      <c r="A96" s="2">
        <v>44135</v>
      </c>
      <c r="B96" s="6">
        <v>7.4999999999999993E-5</v>
      </c>
      <c r="C96" s="27">
        <f>'Portfolio Returns'!B96-$B96</f>
        <v>-6.1963237502340181E-2</v>
      </c>
      <c r="D96" s="27">
        <f>'Portfolio Returns'!C96-$B96</f>
        <v>-8.0156408707356495E-3</v>
      </c>
      <c r="E96" s="27">
        <f>'Portfolio Returns'!D96-$B96</f>
        <v>-2.3147003807739881E-2</v>
      </c>
      <c r="F96" s="27">
        <f>'Portfolio Returns'!E96-$B96</f>
        <v>-3.8673497285579998E-2</v>
      </c>
      <c r="G96" s="27">
        <f>'Portfolio Returns'!F96-$B96</f>
        <v>-3.4989439186537914E-2</v>
      </c>
      <c r="H96" s="27">
        <f>'Portfolio Returns'!G96-$B96</f>
        <v>-1.6337890486087976E-2</v>
      </c>
      <c r="I96" s="27">
        <f>'Portfolio Returns'!H96-$B96</f>
        <v>-3.1041960726938569E-2</v>
      </c>
      <c r="J96" s="27">
        <f>'Portfolio Returns'!I96-$B96</f>
        <v>-3.8772279920788973E-2</v>
      </c>
      <c r="K96" s="27">
        <f>'Portfolio Returns'!J96-$B96</f>
        <v>-2.5285380762887839E-2</v>
      </c>
      <c r="L96" s="27">
        <f>'Portfolio Returns'!K96-$B96</f>
        <v>-2.9068221497138898E-2</v>
      </c>
      <c r="M96" s="27">
        <f>'Portfolio Returns'!L96-$B96</f>
        <v>-2.4002354589799064E-2</v>
      </c>
      <c r="N96" s="27">
        <f>'Portfolio Returns'!M96-$B96</f>
        <v>-2.9397114252959516E-2</v>
      </c>
      <c r="O96" s="27">
        <f>'Portfolio Returns'!N96-$B96</f>
        <v>-4.7292094806559243E-2</v>
      </c>
      <c r="P96" s="27">
        <f>'Portfolio Returns'!O96-$B96</f>
        <v>-2.0253500000000001E-2</v>
      </c>
    </row>
    <row r="97" spans="1:16" x14ac:dyDescent="0.35">
      <c r="A97" s="2">
        <v>44165</v>
      </c>
      <c r="B97" s="6">
        <v>7.4999999999999993E-5</v>
      </c>
      <c r="C97" s="27">
        <f>'Portfolio Returns'!B97-$B97</f>
        <v>9.1126424573022821E-2</v>
      </c>
      <c r="D97" s="27">
        <f>'Portfolio Returns'!C97-$B97</f>
        <v>1.2752577463275119E-2</v>
      </c>
      <c r="E97" s="27">
        <f>'Portfolio Returns'!D97-$B97</f>
        <v>0.19935027211803807</v>
      </c>
      <c r="F97" s="27">
        <f>'Portfolio Returns'!E97-$B97</f>
        <v>0.15606073310003196</v>
      </c>
      <c r="G97" s="27">
        <f>'Portfolio Returns'!F97-$B97</f>
        <v>5.1939501018148974E-2</v>
      </c>
      <c r="H97" s="27">
        <f>'Portfolio Returns'!G97-$B97</f>
        <v>0.11538130952339473</v>
      </c>
      <c r="I97" s="27">
        <f>'Portfolio Returns'!H97-$B97</f>
        <v>0.101076424718112</v>
      </c>
      <c r="J97" s="27">
        <f>'Portfolio Returns'!I97-$B97</f>
        <v>9.8588924681839704E-2</v>
      </c>
      <c r="K97" s="27">
        <f>'Portfolio Returns'!J97-$B97</f>
        <v>7.8995462904402777E-2</v>
      </c>
      <c r="L97" s="27">
        <f>'Portfolio Returns'!K97-$B97</f>
        <v>0.12564488656809353</v>
      </c>
      <c r="M97" s="27">
        <f>'Portfolio Returns'!L97-$B97</f>
        <v>0.15120834843258393</v>
      </c>
      <c r="N97" s="27">
        <f>'Portfolio Returns'!M97-$B97</f>
        <v>0.15904573314355872</v>
      </c>
      <c r="O97" s="27">
        <f>'Portfolio Returns'!N97-$B97</f>
        <v>8.6274039905574806E-2</v>
      </c>
      <c r="P97" s="27">
        <f>'Portfolio Returns'!O97-$B97</f>
        <v>0.12363239999999999</v>
      </c>
    </row>
    <row r="98" spans="1:16" x14ac:dyDescent="0.35">
      <c r="A98" s="2">
        <v>44196</v>
      </c>
      <c r="B98" s="6">
        <v>7.4999999999999993E-5</v>
      </c>
      <c r="C98" s="27">
        <f>'Portfolio Returns'!B98-$B98</f>
        <v>0.10839700038054438</v>
      </c>
      <c r="D98" s="27">
        <f>'Portfolio Returns'!C98-$B98</f>
        <v>1.8674075586380596E-3</v>
      </c>
      <c r="E98" s="27">
        <f>'Portfolio Returns'!D98-$B98</f>
        <v>0.20213616988041477</v>
      </c>
      <c r="F98" s="27">
        <f>'Portfolio Returns'!E98-$B98</f>
        <v>0.1646405020804666</v>
      </c>
      <c r="G98" s="27">
        <f>'Portfolio Returns'!F98-$B98</f>
        <v>5.5132203969591224E-2</v>
      </c>
      <c r="H98" s="27">
        <f>'Portfolio Returns'!G98-$B98</f>
        <v>0.11201522683561525</v>
      </c>
      <c r="I98" s="27">
        <f>'Portfolio Returns'!H98-$B98</f>
        <v>0.10413352593986573</v>
      </c>
      <c r="J98" s="27">
        <f>'Portfolio Returns'!I98-$B98</f>
        <v>0.10519939455003539</v>
      </c>
      <c r="K98" s="27">
        <f>'Portfolio Returns'!J98-$B98</f>
        <v>7.8566996344558812E-2</v>
      </c>
      <c r="L98" s="27">
        <f>'Portfolio Returns'!K98-$B98</f>
        <v>0.128634186925003</v>
      </c>
      <c r="M98" s="27">
        <f>'Portfolio Returns'!L98-$B98</f>
        <v>0.15270850046607237</v>
      </c>
      <c r="N98" s="27">
        <f>'Portfolio Returns'!M98-$B98</f>
        <v>0.16336145974826299</v>
      </c>
      <c r="O98" s="27">
        <f>'Portfolio Returns'!N98-$B98</f>
        <v>9.6464998766150153E-2</v>
      </c>
      <c r="P98" s="27">
        <f>'Portfolio Returns'!O98-$B98</f>
        <v>4.49735E-2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M35" sqref="M35"/>
    </sheetView>
  </sheetViews>
  <sheetFormatPr defaultRowHeight="14.5" x14ac:dyDescent="0.35"/>
  <cols>
    <col min="3" max="3" width="11.81640625" bestFit="1" customWidth="1"/>
    <col min="4" max="4" width="13.54296875" bestFit="1" customWidth="1"/>
  </cols>
  <sheetData>
    <row r="1" spans="1:7" x14ac:dyDescent="0.35">
      <c r="A1" t="s">
        <v>70</v>
      </c>
    </row>
    <row r="6" spans="1:7" x14ac:dyDescent="0.35">
      <c r="B6" t="s">
        <v>71</v>
      </c>
    </row>
    <row r="7" spans="1:7" ht="15" thickBot="1" x14ac:dyDescent="0.4"/>
    <row r="8" spans="1:7" x14ac:dyDescent="0.35">
      <c r="B8" s="31" t="s">
        <v>46</v>
      </c>
      <c r="C8" s="31"/>
    </row>
    <row r="9" spans="1:7" x14ac:dyDescent="0.35">
      <c r="B9" s="28" t="s">
        <v>47</v>
      </c>
      <c r="C9" s="28">
        <v>0.56997022604535563</v>
      </c>
    </row>
    <row r="10" spans="1:7" x14ac:dyDescent="0.35">
      <c r="B10" s="28" t="s">
        <v>48</v>
      </c>
      <c r="C10" s="28">
        <v>0.32486605857819378</v>
      </c>
    </row>
    <row r="11" spans="1:7" x14ac:dyDescent="0.35">
      <c r="B11" s="28" t="s">
        <v>49</v>
      </c>
      <c r="C11" s="28">
        <v>0.31768378260562141</v>
      </c>
    </row>
    <row r="12" spans="1:7" x14ac:dyDescent="0.35">
      <c r="B12" s="28" t="s">
        <v>50</v>
      </c>
      <c r="C12" s="28">
        <v>6.6758096358442306E-2</v>
      </c>
    </row>
    <row r="13" spans="1:7" ht="15" thickBot="1" x14ac:dyDescent="0.4">
      <c r="B13" s="29" t="s">
        <v>51</v>
      </c>
      <c r="C13" s="29">
        <v>96</v>
      </c>
    </row>
    <row r="15" spans="1:7" ht="15" thickBot="1" x14ac:dyDescent="0.4">
      <c r="B15" t="s">
        <v>52</v>
      </c>
    </row>
    <row r="16" spans="1:7" x14ac:dyDescent="0.35">
      <c r="B16" s="30"/>
      <c r="C16" s="30" t="s">
        <v>57</v>
      </c>
      <c r="D16" s="30" t="s">
        <v>58</v>
      </c>
      <c r="E16" s="30" t="s">
        <v>59</v>
      </c>
      <c r="F16" s="30" t="s">
        <v>60</v>
      </c>
      <c r="G16" s="30" t="s">
        <v>61</v>
      </c>
    </row>
    <row r="17" spans="2:10" x14ac:dyDescent="0.35">
      <c r="B17" s="28" t="s">
        <v>53</v>
      </c>
      <c r="C17" s="28">
        <v>1</v>
      </c>
      <c r="D17" s="28">
        <v>0.20158125236728142</v>
      </c>
      <c r="E17" s="28">
        <v>0.20158125236728142</v>
      </c>
      <c r="F17" s="28">
        <v>45.231631284955995</v>
      </c>
      <c r="G17" s="28">
        <v>1.3512839389254627E-9</v>
      </c>
    </row>
    <row r="18" spans="2:10" x14ac:dyDescent="0.35">
      <c r="B18" s="28" t="s">
        <v>54</v>
      </c>
      <c r="C18" s="28">
        <v>94</v>
      </c>
      <c r="D18" s="28">
        <v>0.41892448236388846</v>
      </c>
      <c r="E18" s="28">
        <v>4.4566434294030684E-3</v>
      </c>
      <c r="F18" s="28"/>
      <c r="G18" s="28"/>
    </row>
    <row r="19" spans="2:10" ht="15" thickBot="1" x14ac:dyDescent="0.4">
      <c r="B19" s="29" t="s">
        <v>55</v>
      </c>
      <c r="C19" s="29">
        <v>95</v>
      </c>
      <c r="D19" s="29">
        <v>0.62050573473116988</v>
      </c>
      <c r="E19" s="29"/>
      <c r="F19" s="29"/>
      <c r="G19" s="29"/>
    </row>
    <row r="20" spans="2:10" ht="15" thickBot="1" x14ac:dyDescent="0.4"/>
    <row r="21" spans="2:10" x14ac:dyDescent="0.35">
      <c r="B21" s="30"/>
      <c r="C21" s="30" t="s">
        <v>62</v>
      </c>
      <c r="D21" s="30" t="s">
        <v>50</v>
      </c>
      <c r="E21" s="30" t="s">
        <v>63</v>
      </c>
      <c r="F21" s="30" t="s">
        <v>64</v>
      </c>
      <c r="G21" s="30" t="s">
        <v>65</v>
      </c>
      <c r="H21" s="30" t="s">
        <v>66</v>
      </c>
      <c r="I21" s="30" t="s">
        <v>67</v>
      </c>
      <c r="J21" s="30" t="s">
        <v>68</v>
      </c>
    </row>
    <row r="22" spans="2:10" x14ac:dyDescent="0.35">
      <c r="B22" s="28" t="s">
        <v>56</v>
      </c>
      <c r="C22" s="28">
        <v>8.5335693156617688E-3</v>
      </c>
      <c r="D22" s="28">
        <v>7.0660625862543182E-3</v>
      </c>
      <c r="E22" s="28">
        <v>1.20768380006458</v>
      </c>
      <c r="F22" s="28">
        <v>0.23019875536586629</v>
      </c>
      <c r="G22" s="28">
        <v>-5.4962635910427559E-3</v>
      </c>
      <c r="H22" s="28">
        <v>2.2563402222366295E-2</v>
      </c>
      <c r="I22" s="28">
        <v>-5.4962635910427559E-3</v>
      </c>
      <c r="J22" s="28">
        <v>2.2563402222366295E-2</v>
      </c>
    </row>
    <row r="23" spans="2:10" ht="15" thickBot="1" x14ac:dyDescent="0.4">
      <c r="B23" s="29" t="s">
        <v>41</v>
      </c>
      <c r="C23" s="36">
        <v>1.1362491175162579</v>
      </c>
      <c r="D23" s="29">
        <v>0.16894775822229458</v>
      </c>
      <c r="E23" s="29">
        <v>6.725446549111517</v>
      </c>
      <c r="F23" s="29">
        <v>1.3512839389254627E-9</v>
      </c>
      <c r="G23" s="29">
        <v>0.80079938311508037</v>
      </c>
      <c r="H23" s="29">
        <v>1.4716988519174354</v>
      </c>
      <c r="I23" s="29">
        <v>0.80079938311508037</v>
      </c>
      <c r="J23" s="29">
        <v>1.4716988519174354</v>
      </c>
    </row>
    <row r="28" spans="2:10" x14ac:dyDescent="0.35">
      <c r="B28" t="s">
        <v>72</v>
      </c>
    </row>
    <row r="29" spans="2:10" ht="15" thickBot="1" x14ac:dyDescent="0.4"/>
    <row r="30" spans="2:10" x14ac:dyDescent="0.35">
      <c r="B30" s="31" t="s">
        <v>46</v>
      </c>
      <c r="C30" s="31"/>
    </row>
    <row r="31" spans="2:10" x14ac:dyDescent="0.35">
      <c r="B31" s="28" t="s">
        <v>47</v>
      </c>
      <c r="C31" s="28">
        <v>0.43316757673287587</v>
      </c>
    </row>
    <row r="32" spans="2:10" x14ac:dyDescent="0.35">
      <c r="B32" s="28" t="s">
        <v>48</v>
      </c>
      <c r="C32" s="28">
        <v>0.18763414953263191</v>
      </c>
    </row>
    <row r="33" spans="2:10" x14ac:dyDescent="0.35">
      <c r="B33" s="28" t="s">
        <v>49</v>
      </c>
      <c r="C33" s="28">
        <v>0.17899195963404291</v>
      </c>
    </row>
    <row r="34" spans="2:10" x14ac:dyDescent="0.35">
      <c r="B34" s="28" t="s">
        <v>50</v>
      </c>
      <c r="C34" s="28">
        <v>3.7318261428764384E-2</v>
      </c>
    </row>
    <row r="35" spans="2:10" ht="15" thickBot="1" x14ac:dyDescent="0.4">
      <c r="B35" s="29" t="s">
        <v>51</v>
      </c>
      <c r="C35" s="29">
        <v>96</v>
      </c>
    </row>
    <row r="37" spans="2:10" ht="15" thickBot="1" x14ac:dyDescent="0.4">
      <c r="B37" t="s">
        <v>52</v>
      </c>
    </row>
    <row r="38" spans="2:10" x14ac:dyDescent="0.35">
      <c r="B38" s="30"/>
      <c r="C38" s="30" t="s">
        <v>57</v>
      </c>
      <c r="D38" s="30" t="s">
        <v>58</v>
      </c>
      <c r="E38" s="30" t="s">
        <v>59</v>
      </c>
      <c r="F38" s="30" t="s">
        <v>60</v>
      </c>
      <c r="G38" s="30" t="s">
        <v>61</v>
      </c>
    </row>
    <row r="39" spans="2:10" x14ac:dyDescent="0.35">
      <c r="B39" s="28" t="s">
        <v>53</v>
      </c>
      <c r="C39" s="28">
        <v>1</v>
      </c>
      <c r="D39" s="28">
        <v>3.023645580910117E-2</v>
      </c>
      <c r="E39" s="28">
        <v>3.023645580910117E-2</v>
      </c>
      <c r="F39" s="28">
        <v>21.711412470034503</v>
      </c>
      <c r="G39" s="28">
        <v>1.0425683654164659E-5</v>
      </c>
    </row>
    <row r="40" spans="2:10" x14ac:dyDescent="0.35">
      <c r="B40" s="28" t="s">
        <v>54</v>
      </c>
      <c r="C40" s="28">
        <v>94</v>
      </c>
      <c r="D40" s="28">
        <v>0.13090934779016675</v>
      </c>
      <c r="E40" s="28">
        <v>1.3926526360656037E-3</v>
      </c>
      <c r="F40" s="28"/>
      <c r="G40" s="28"/>
    </row>
    <row r="41" spans="2:10" ht="15" thickBot="1" x14ac:dyDescent="0.4">
      <c r="B41" s="29" t="s">
        <v>55</v>
      </c>
      <c r="C41" s="29">
        <v>95</v>
      </c>
      <c r="D41" s="29">
        <v>0.16114580359926792</v>
      </c>
      <c r="E41" s="29"/>
      <c r="F41" s="29"/>
      <c r="G41" s="29"/>
    </row>
    <row r="42" spans="2:10" ht="15" thickBot="1" x14ac:dyDescent="0.4"/>
    <row r="43" spans="2:10" x14ac:dyDescent="0.35">
      <c r="B43" s="30"/>
      <c r="C43" s="30" t="s">
        <v>62</v>
      </c>
      <c r="D43" s="30" t="s">
        <v>50</v>
      </c>
      <c r="E43" s="30" t="s">
        <v>63</v>
      </c>
      <c r="F43" s="30" t="s">
        <v>64</v>
      </c>
      <c r="G43" s="30" t="s">
        <v>65</v>
      </c>
      <c r="H43" s="30" t="s">
        <v>66</v>
      </c>
      <c r="I43" s="30" t="s">
        <v>67</v>
      </c>
      <c r="J43" s="30" t="s">
        <v>68</v>
      </c>
    </row>
    <row r="44" spans="2:10" x14ac:dyDescent="0.35">
      <c r="B44" s="28" t="s">
        <v>56</v>
      </c>
      <c r="C44" s="28">
        <v>4.5442858269277506E-3</v>
      </c>
      <c r="D44" s="28">
        <v>3.9499803806568954E-3</v>
      </c>
      <c r="E44" s="28">
        <v>1.1504578223175934</v>
      </c>
      <c r="F44" s="28">
        <v>0.25287365754296709</v>
      </c>
      <c r="G44" s="28">
        <v>-3.2984928137796948E-3</v>
      </c>
      <c r="H44" s="28">
        <v>1.2387064467635196E-2</v>
      </c>
      <c r="I44" s="28">
        <v>-3.2984928137796948E-3</v>
      </c>
      <c r="J44" s="28">
        <v>1.2387064467635196E-2</v>
      </c>
    </row>
    <row r="45" spans="2:10" ht="15" thickBot="1" x14ac:dyDescent="0.4">
      <c r="B45" s="29" t="s">
        <v>41</v>
      </c>
      <c r="C45" s="36">
        <v>0.44006206385359614</v>
      </c>
      <c r="D45" s="29">
        <v>9.4443025686216264E-2</v>
      </c>
      <c r="E45" s="29">
        <v>4.6595506725471436</v>
      </c>
      <c r="F45" s="29">
        <v>1.0425683654164507E-5</v>
      </c>
      <c r="G45" s="29">
        <v>0.25254322243280375</v>
      </c>
      <c r="H45" s="29">
        <v>0.62758090527438859</v>
      </c>
      <c r="I45" s="29">
        <v>0.25254322243280375</v>
      </c>
      <c r="J45" s="29">
        <v>0.62758090527438859</v>
      </c>
    </row>
    <row r="52" spans="2:7" x14ac:dyDescent="0.35">
      <c r="B52" t="s">
        <v>73</v>
      </c>
    </row>
    <row r="53" spans="2:7" ht="15" thickBot="1" x14ac:dyDescent="0.4"/>
    <row r="54" spans="2:7" x14ac:dyDescent="0.35">
      <c r="B54" s="31" t="s">
        <v>46</v>
      </c>
      <c r="C54" s="31"/>
    </row>
    <row r="55" spans="2:7" x14ac:dyDescent="0.35">
      <c r="B55" s="28" t="s">
        <v>47</v>
      </c>
      <c r="C55" s="28">
        <v>0.72697986400527925</v>
      </c>
    </row>
    <row r="56" spans="2:7" x14ac:dyDescent="0.35">
      <c r="B56" s="28" t="s">
        <v>48</v>
      </c>
      <c r="C56" s="28">
        <v>0.52849972266913436</v>
      </c>
    </row>
    <row r="57" spans="2:7" x14ac:dyDescent="0.35">
      <c r="B57" s="28" t="s">
        <v>49</v>
      </c>
      <c r="C57" s="28">
        <v>0.52348376227199755</v>
      </c>
    </row>
    <row r="58" spans="2:7" x14ac:dyDescent="0.35">
      <c r="B58" s="28" t="s">
        <v>50</v>
      </c>
      <c r="C58" s="28">
        <v>4.7233432625335546E-2</v>
      </c>
    </row>
    <row r="59" spans="2:7" ht="15" thickBot="1" x14ac:dyDescent="0.4">
      <c r="B59" s="29" t="s">
        <v>51</v>
      </c>
      <c r="C59" s="29">
        <v>96</v>
      </c>
    </row>
    <row r="61" spans="2:7" ht="15" thickBot="1" x14ac:dyDescent="0.4">
      <c r="B61" t="s">
        <v>52</v>
      </c>
    </row>
    <row r="62" spans="2:7" x14ac:dyDescent="0.35">
      <c r="B62" s="30"/>
      <c r="C62" s="30" t="s">
        <v>57</v>
      </c>
      <c r="D62" s="30" t="s">
        <v>58</v>
      </c>
      <c r="E62" s="30" t="s">
        <v>59</v>
      </c>
      <c r="F62" s="30" t="s">
        <v>60</v>
      </c>
      <c r="G62" s="30" t="s">
        <v>61</v>
      </c>
    </row>
    <row r="63" spans="2:7" x14ac:dyDescent="0.35">
      <c r="B63" s="28" t="s">
        <v>53</v>
      </c>
      <c r="C63" s="28">
        <v>1</v>
      </c>
      <c r="D63" s="28">
        <v>0.23506592670179641</v>
      </c>
      <c r="E63" s="28">
        <v>0.23506592670179641</v>
      </c>
      <c r="F63" s="28">
        <v>105.36361550438164</v>
      </c>
      <c r="G63" s="28">
        <v>5.0396712585885028E-17</v>
      </c>
    </row>
    <row r="64" spans="2:7" x14ac:dyDescent="0.35">
      <c r="B64" s="28" t="s">
        <v>54</v>
      </c>
      <c r="C64" s="28">
        <v>94</v>
      </c>
      <c r="D64" s="28">
        <v>0.2097137328117786</v>
      </c>
      <c r="E64" s="28">
        <v>2.2309971575721127E-3</v>
      </c>
      <c r="F64" s="28"/>
      <c r="G64" s="28"/>
    </row>
    <row r="65" spans="2:10" ht="15" thickBot="1" x14ac:dyDescent="0.4">
      <c r="B65" s="29" t="s">
        <v>55</v>
      </c>
      <c r="C65" s="29">
        <v>95</v>
      </c>
      <c r="D65" s="29">
        <v>0.44477965951357501</v>
      </c>
      <c r="E65" s="29"/>
      <c r="F65" s="29"/>
      <c r="G65" s="29"/>
    </row>
    <row r="66" spans="2:10" ht="15" thickBot="1" x14ac:dyDescent="0.4"/>
    <row r="67" spans="2:10" x14ac:dyDescent="0.35">
      <c r="B67" s="30"/>
      <c r="C67" s="30" t="s">
        <v>62</v>
      </c>
      <c r="D67" s="30" t="s">
        <v>50</v>
      </c>
      <c r="E67" s="30" t="s">
        <v>63</v>
      </c>
      <c r="F67" s="30" t="s">
        <v>64</v>
      </c>
      <c r="G67" s="30" t="s">
        <v>65</v>
      </c>
      <c r="H67" s="30" t="s">
        <v>66</v>
      </c>
      <c r="I67" s="30" t="s">
        <v>67</v>
      </c>
      <c r="J67" s="30" t="s">
        <v>68</v>
      </c>
    </row>
    <row r="68" spans="2:10" x14ac:dyDescent="0.35">
      <c r="B68" s="28" t="s">
        <v>56</v>
      </c>
      <c r="C68" s="28">
        <v>2.3650400740970849E-4</v>
      </c>
      <c r="D68" s="28">
        <v>4.9994593809600243E-3</v>
      </c>
      <c r="E68" s="28">
        <v>4.7305916377761159E-2</v>
      </c>
      <c r="F68" s="28">
        <v>0.96236977403692525</v>
      </c>
      <c r="G68" s="28">
        <v>-9.6900397901463296E-3</v>
      </c>
      <c r="H68" s="28">
        <v>1.0163047804965747E-2</v>
      </c>
      <c r="I68" s="28">
        <v>-9.6900397901463296E-3</v>
      </c>
      <c r="J68" s="28">
        <v>1.0163047804965747E-2</v>
      </c>
    </row>
    <row r="69" spans="2:10" ht="15" thickBot="1" x14ac:dyDescent="0.4">
      <c r="B69" s="29" t="s">
        <v>41</v>
      </c>
      <c r="C69" s="36">
        <v>1.2269965181029601</v>
      </c>
      <c r="D69" s="29">
        <v>0.1195358015055963</v>
      </c>
      <c r="E69" s="29">
        <v>10.264678051667357</v>
      </c>
      <c r="F69" s="29">
        <v>5.039671258588647E-17</v>
      </c>
      <c r="G69" s="29">
        <v>0.98965538207128512</v>
      </c>
      <c r="H69" s="29">
        <v>1.4643376541346351</v>
      </c>
      <c r="I69" s="29">
        <v>0.98965538207128512</v>
      </c>
      <c r="J69" s="29">
        <v>1.4643376541346351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4" sqref="C24"/>
    </sheetView>
  </sheetViews>
  <sheetFormatPr defaultRowHeight="14.5" x14ac:dyDescent="0.35"/>
  <cols>
    <col min="3" max="3" width="12.453125" customWidth="1"/>
  </cols>
  <sheetData>
    <row r="1" spans="1:3" x14ac:dyDescent="0.35">
      <c r="B1" s="32" t="s">
        <v>74</v>
      </c>
      <c r="C1" s="32" t="s">
        <v>76</v>
      </c>
    </row>
    <row r="2" spans="1:3" x14ac:dyDescent="0.35">
      <c r="A2" s="32" t="s">
        <v>9</v>
      </c>
      <c r="B2">
        <f>ReturnData!B102</f>
        <v>1.1362491175162579</v>
      </c>
      <c r="C2" s="34">
        <f t="array" ref="C2:C15">TRANSPOSE('Portfolio Returns'!B101:O101)</f>
        <v>2.1712908802460337E-2</v>
      </c>
    </row>
    <row r="3" spans="1:3" x14ac:dyDescent="0.35">
      <c r="A3" s="32" t="s">
        <v>11</v>
      </c>
      <c r="B3">
        <f>ReturnData!E102</f>
        <v>0.44006206385359614</v>
      </c>
      <c r="C3" s="34">
        <v>1.0007993392523395E-2</v>
      </c>
    </row>
    <row r="4" spans="1:3" x14ac:dyDescent="0.35">
      <c r="A4" s="32" t="s">
        <v>12</v>
      </c>
      <c r="B4">
        <f>ReturnData!H102</f>
        <v>1.2269965181029601</v>
      </c>
      <c r="C4" s="34">
        <v>1.4421569666577205E-2</v>
      </c>
    </row>
    <row r="5" spans="1:3" x14ac:dyDescent="0.35">
      <c r="A5" s="32" t="s">
        <v>31</v>
      </c>
      <c r="B5">
        <f t="array" ref="B5:B15">TRANSPOSE(ReturnData!L102:V102)</f>
        <v>1.1906975578682792</v>
      </c>
      <c r="C5" s="34">
        <v>1.7338105320930459E-2</v>
      </c>
    </row>
    <row r="6" spans="1:3" x14ac:dyDescent="0.35">
      <c r="A6" s="32" t="s">
        <v>32</v>
      </c>
      <c r="B6">
        <v>0.78815559068492702</v>
      </c>
      <c r="C6" s="34">
        <v>1.5860451097491866E-2</v>
      </c>
    </row>
    <row r="7" spans="1:3" x14ac:dyDescent="0.35">
      <c r="A7" s="32" t="s">
        <v>33</v>
      </c>
      <c r="B7">
        <v>0.8728760136907463</v>
      </c>
      <c r="C7" s="34">
        <v>1.2435460343252986E-2</v>
      </c>
    </row>
    <row r="8" spans="1:3" x14ac:dyDescent="0.35">
      <c r="A8" s="32" t="s">
        <v>34</v>
      </c>
      <c r="B8">
        <v>0.93443589982427133</v>
      </c>
      <c r="C8" s="34">
        <v>1.5380823953853644E-2</v>
      </c>
    </row>
    <row r="9" spans="1:3" x14ac:dyDescent="0.35">
      <c r="A9" s="32" t="s">
        <v>35</v>
      </c>
      <c r="B9">
        <v>0.98488920424726811</v>
      </c>
      <c r="C9" s="34">
        <v>1.6963845166005319E-2</v>
      </c>
    </row>
    <row r="10" spans="1:3" x14ac:dyDescent="0.35">
      <c r="A10" s="32" t="s">
        <v>36</v>
      </c>
      <c r="B10">
        <v>0.81084244083160262</v>
      </c>
      <c r="C10" s="34">
        <v>1.4037616313521085E-2</v>
      </c>
    </row>
    <row r="11" spans="1:3" x14ac:dyDescent="0.35">
      <c r="A11" s="32" t="s">
        <v>37</v>
      </c>
      <c r="B11">
        <v>1.0075760543939436</v>
      </c>
      <c r="C11" s="34">
        <v>1.5141010382034534E-2</v>
      </c>
    </row>
    <row r="12" spans="1:3" x14ac:dyDescent="0.35">
      <c r="A12" s="32" t="s">
        <v>38</v>
      </c>
      <c r="B12">
        <v>1.0605348871944169</v>
      </c>
      <c r="C12" s="34">
        <v>1.4267988325354752E-2</v>
      </c>
    </row>
    <row r="13" spans="1:3" x14ac:dyDescent="0.35">
      <c r="A13" s="32" t="s">
        <v>39</v>
      </c>
      <c r="B13">
        <v>1.1301535925606832</v>
      </c>
      <c r="C13" s="34">
        <v>1.5438479866348444E-2</v>
      </c>
    </row>
    <row r="14" spans="1:3" x14ac:dyDescent="0.35">
      <c r="A14" s="32" t="s">
        <v>40</v>
      </c>
      <c r="B14">
        <v>1.0060864468423958</v>
      </c>
      <c r="C14" s="34">
        <v>1.8642791806884638E-2</v>
      </c>
    </row>
    <row r="15" spans="1:3" x14ac:dyDescent="0.35">
      <c r="A15" s="32" t="s">
        <v>13</v>
      </c>
      <c r="B15">
        <v>1</v>
      </c>
      <c r="C15" s="34">
        <v>1.1669331458333335E-2</v>
      </c>
    </row>
    <row r="16" spans="1:3" x14ac:dyDescent="0.35">
      <c r="A16" s="32" t="s">
        <v>75</v>
      </c>
      <c r="B16">
        <v>0</v>
      </c>
      <c r="C16" s="35">
        <v>2.0000000000000001E-4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44" sqref="N44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4EE2024934144AE06EF57E536E811" ma:contentTypeVersion="10" ma:contentTypeDescription="Create a new document." ma:contentTypeScope="" ma:versionID="b02bd4f176aa096cb7338f1e0e380b2a">
  <xsd:schema xmlns:xsd="http://www.w3.org/2001/XMLSchema" xmlns:xs="http://www.w3.org/2001/XMLSchema" xmlns:p="http://schemas.microsoft.com/office/2006/metadata/properties" xmlns:ns3="4cf98210-f842-433c-abea-02963d6ed589" xmlns:ns4="86dd076e-f512-4c8a-b2f8-ce3446201151" targetNamespace="http://schemas.microsoft.com/office/2006/metadata/properties" ma:root="true" ma:fieldsID="c2f5d72d8a2cf19ef7bb3c673d30aade" ns3:_="" ns4:_="">
    <xsd:import namespace="4cf98210-f842-433c-abea-02963d6ed589"/>
    <xsd:import namespace="86dd076e-f512-4c8a-b2f8-ce34462011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98210-f842-433c-abea-02963d6ed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d076e-f512-4c8a-b2f8-ce344620115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A969D1-9B70-4482-B6BD-791B7DE39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98210-f842-433c-abea-02963d6ed589"/>
    <ds:schemaRef ds:uri="86dd076e-f512-4c8a-b2f8-ce34462011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12FC05-0541-4F28-9161-E7AE6A51E5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64642-40EE-429B-943F-47644DB965CD}">
  <ds:schemaRefs>
    <ds:schemaRef ds:uri="http://schemas.microsoft.com/office/2006/documentManagement/types"/>
    <ds:schemaRef ds:uri="http://purl.org/dc/elements/1.1/"/>
    <ds:schemaRef ds:uri="4cf98210-f842-433c-abea-02963d6ed589"/>
    <ds:schemaRef ds:uri="http://purl.org/dc/terms/"/>
    <ds:schemaRef ds:uri="http://schemas.openxmlformats.org/package/2006/metadata/core-properties"/>
    <ds:schemaRef ds:uri="http://purl.org/dc/dcmitype/"/>
    <ds:schemaRef ds:uri="86dd076e-f512-4c8a-b2f8-ce3446201151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PriceData</vt:lpstr>
      <vt:lpstr>ReturnData</vt:lpstr>
      <vt:lpstr>PG</vt:lpstr>
      <vt:lpstr>Portfolio Returns</vt:lpstr>
      <vt:lpstr>Frontier</vt:lpstr>
      <vt:lpstr>Regressions</vt:lpstr>
      <vt:lpstr>Beta</vt:lpstr>
      <vt:lpstr>SML</vt:lpstr>
      <vt:lpstr>NewPriceData</vt:lpstr>
      <vt:lpstr>NewReturnData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BIRD, COLBY G NH-03 USAF AFMC 309 SMXG/MXDEL</dc:creator>
  <cp:lastModifiedBy>BIRD, COLBY G NH-03 USAF AFMC 309 SMXG/MXDEL</cp:lastModifiedBy>
  <dcterms:created xsi:type="dcterms:W3CDTF">2022-01-25T16:46:54Z</dcterms:created>
  <dcterms:modified xsi:type="dcterms:W3CDTF">2022-02-01T22:33:41Z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0x01010038D4EE2024934144AE06EF57E536E811</vt:lpwstr>
  </property>
</Properties>
</file>